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C101 - Soupis prací - Kom..." sheetId="2" r:id="rId2"/>
    <sheet name="VON - Soupis prací - Vedl..." sheetId="3" r:id="rId3"/>
    <sheet name="Pokyny pro vyplnění" sheetId="4" r:id="rId4"/>
  </sheets>
  <definedNames>
    <definedName name="_xlnm.Print_Area" localSheetId="0">'Rekapitulace stavby'!$D$4:$AO$33,'Rekapitulace stavby'!$C$39:$AQ$56</definedName>
    <definedName name="_xlnm.Print_Titles" localSheetId="0">'Rekapitulace stavby'!$49:$49</definedName>
    <definedName name="_xlnm._FilterDatabase" localSheetId="1" hidden="1">'C101 - Soupis prací - Kom...'!$C$106:$L$468</definedName>
    <definedName name="_xlnm.Print_Area" localSheetId="1">'C101 - Soupis prací - Kom...'!$C$4:$K$40,'C101 - Soupis prací - Kom...'!$C$46:$K$86,'C101 - Soupis prací - Kom...'!$C$92:$L$468</definedName>
    <definedName name="_xlnm.Print_Titles" localSheetId="1">'C101 - Soupis prací - Kom...'!$106:$106</definedName>
    <definedName name="_xlnm._FilterDatabase" localSheetId="2" hidden="1">'VON - Soupis prací - Vedl...'!$C$87:$L$114</definedName>
    <definedName name="_xlnm.Print_Area" localSheetId="2">'VON - Soupis prací - Vedl...'!$C$4:$K$40,'VON - Soupis prací - Vedl...'!$C$46:$K$67,'VON - Soupis prací - Vedl...'!$C$73:$L$114</definedName>
    <definedName name="_xlnm.Print_Titles" localSheetId="2">'VON - Soupis prací - Vedl...'!$87:$87</definedName>
    <definedName name="_xlnm.Print_Area" localSheetId="3">'Pokyny pro vyplnění'!$B$2:$K$69,'Pokyny pro vyplnění'!$B$72:$K$116,'Pokyny pro vyplnění'!$B$119:$K$188,'Pokyny pro vyplnění'!$B$196:$K$216</definedName>
  </definedNames>
  <calcPr/>
</workbook>
</file>

<file path=xl/calcChain.xml><?xml version="1.0" encoding="utf-8"?>
<calcChain xmlns="http://schemas.openxmlformats.org/spreadsheetml/2006/main">
  <c i="1" r="BA55"/>
  <c r="AZ55"/>
  <c i="3" r="BI113"/>
  <c r="BH113"/>
  <c r="BG113"/>
  <c r="BF113"/>
  <c r="R113"/>
  <c r="Q113"/>
  <c r="X113"/>
  <c r="V113"/>
  <c r="T113"/>
  <c r="P113"/>
  <c r="BK113"/>
  <c r="K113"/>
  <c r="BE113"/>
  <c r="BI111"/>
  <c r="BH111"/>
  <c r="BG111"/>
  <c r="BF111"/>
  <c r="R111"/>
  <c r="Q111"/>
  <c r="X111"/>
  <c r="V111"/>
  <c r="T111"/>
  <c r="P111"/>
  <c r="BK111"/>
  <c r="K111"/>
  <c r="BE111"/>
  <c r="BI108"/>
  <c r="BH108"/>
  <c r="BG108"/>
  <c r="BF108"/>
  <c r="R108"/>
  <c r="Q108"/>
  <c r="X108"/>
  <c r="V108"/>
  <c r="T108"/>
  <c r="P108"/>
  <c r="BK108"/>
  <c r="K108"/>
  <c r="BE108"/>
  <c r="BI106"/>
  <c r="BH106"/>
  <c r="BG106"/>
  <c r="BF106"/>
  <c r="R106"/>
  <c r="Q106"/>
  <c r="X106"/>
  <c r="V106"/>
  <c r="T106"/>
  <c r="P106"/>
  <c r="BK106"/>
  <c r="K106"/>
  <c r="BE106"/>
  <c r="BI103"/>
  <c r="BH103"/>
  <c r="BG103"/>
  <c r="BF103"/>
  <c r="R103"/>
  <c r="R102"/>
  <c r="R101"/>
  <c r="Q103"/>
  <c r="Q102"/>
  <c r="Q101"/>
  <c r="X103"/>
  <c r="X102"/>
  <c r="X101"/>
  <c r="V103"/>
  <c r="V102"/>
  <c r="V101"/>
  <c r="T103"/>
  <c r="T102"/>
  <c r="T101"/>
  <c r="P103"/>
  <c r="BK103"/>
  <c r="BK102"/>
  <c r="K102"/>
  <c r="BK101"/>
  <c r="K101"/>
  <c r="K103"/>
  <c r="BE103"/>
  <c r="K66"/>
  <c r="J66"/>
  <c r="I66"/>
  <c r="K65"/>
  <c r="J65"/>
  <c r="I65"/>
  <c r="BI99"/>
  <c r="BH99"/>
  <c r="BG99"/>
  <c r="BF99"/>
  <c r="R99"/>
  <c r="Q99"/>
  <c r="X99"/>
  <c r="V99"/>
  <c r="T99"/>
  <c r="P99"/>
  <c r="BK99"/>
  <c r="K99"/>
  <c r="BE99"/>
  <c r="BI97"/>
  <c r="BH97"/>
  <c r="BG97"/>
  <c r="BF97"/>
  <c r="R97"/>
  <c r="Q97"/>
  <c r="X97"/>
  <c r="V97"/>
  <c r="T97"/>
  <c r="P97"/>
  <c r="BK97"/>
  <c r="K97"/>
  <c r="BE97"/>
  <c r="BI94"/>
  <c r="BH94"/>
  <c r="BG94"/>
  <c r="BF94"/>
  <c r="R94"/>
  <c r="Q94"/>
  <c r="X94"/>
  <c r="V94"/>
  <c r="T94"/>
  <c r="P94"/>
  <c r="BK94"/>
  <c r="K94"/>
  <c r="BE94"/>
  <c r="BI91"/>
  <c r="F38"/>
  <c i="1" r="BF55"/>
  <c i="3" r="BH91"/>
  <c r="F37"/>
  <c i="1" r="BE55"/>
  <c i="3" r="BG91"/>
  <c r="F36"/>
  <c i="1" r="BD55"/>
  <c i="3" r="BF91"/>
  <c r="K35"/>
  <c i="1" r="AY55"/>
  <c i="3" r="F35"/>
  <c i="1" r="BC55"/>
  <c i="3" r="R91"/>
  <c r="R90"/>
  <c r="R89"/>
  <c r="R88"/>
  <c r="J62"/>
  <c r="Q91"/>
  <c r="Q90"/>
  <c r="Q89"/>
  <c r="Q88"/>
  <c r="I62"/>
  <c r="X91"/>
  <c r="X90"/>
  <c r="X89"/>
  <c r="X88"/>
  <c r="V91"/>
  <c r="V90"/>
  <c r="V89"/>
  <c r="V88"/>
  <c r="T91"/>
  <c r="T90"/>
  <c r="T89"/>
  <c r="T88"/>
  <c i="1" r="AW55"/>
  <c i="3" r="P91"/>
  <c r="BK91"/>
  <c r="BK90"/>
  <c r="K90"/>
  <c r="BK89"/>
  <c r="K89"/>
  <c r="BK88"/>
  <c r="K88"/>
  <c r="K62"/>
  <c r="K31"/>
  <c i="1" r="AG55"/>
  <c i="3" r="K91"/>
  <c r="BE91"/>
  <c r="K34"/>
  <c i="1" r="AX55"/>
  <c i="3" r="F34"/>
  <c i="1" r="BB55"/>
  <c i="3" r="K64"/>
  <c r="J64"/>
  <c r="I64"/>
  <c r="K63"/>
  <c r="J63"/>
  <c r="I63"/>
  <c r="J84"/>
  <c r="F84"/>
  <c r="F82"/>
  <c r="E80"/>
  <c r="K30"/>
  <c i="1" r="AT55"/>
  <c i="3" r="K29"/>
  <c i="1" r="AS55"/>
  <c i="3" r="J57"/>
  <c r="F57"/>
  <c r="F55"/>
  <c r="E53"/>
  <c r="K40"/>
  <c r="J20"/>
  <c r="E20"/>
  <c r="F85"/>
  <c r="F58"/>
  <c r="J19"/>
  <c r="J14"/>
  <c r="J82"/>
  <c r="J55"/>
  <c r="E7"/>
  <c r="E76"/>
  <c r="E49"/>
  <c i="1" r="BA53"/>
  <c r="AZ53"/>
  <c i="2" r="BI468"/>
  <c r="BH468"/>
  <c r="BG468"/>
  <c r="BF468"/>
  <c r="R468"/>
  <c r="R467"/>
  <c r="Q468"/>
  <c r="Q467"/>
  <c r="X468"/>
  <c r="X467"/>
  <c r="V468"/>
  <c r="V467"/>
  <c r="T468"/>
  <c r="T467"/>
  <c r="P468"/>
  <c r="BK468"/>
  <c r="BK467"/>
  <c r="K467"/>
  <c r="K468"/>
  <c r="BE468"/>
  <c r="K85"/>
  <c r="J85"/>
  <c r="I85"/>
  <c r="BI465"/>
  <c r="BH465"/>
  <c r="BG465"/>
  <c r="BF465"/>
  <c r="R465"/>
  <c r="Q465"/>
  <c r="X465"/>
  <c r="V465"/>
  <c r="T465"/>
  <c r="P465"/>
  <c r="BK465"/>
  <c r="K465"/>
  <c r="BE465"/>
  <c r="BI463"/>
  <c r="BH463"/>
  <c r="BG463"/>
  <c r="BF463"/>
  <c r="R463"/>
  <c r="Q463"/>
  <c r="X463"/>
  <c r="V463"/>
  <c r="T463"/>
  <c r="P463"/>
  <c r="BK463"/>
  <c r="K463"/>
  <c r="BE463"/>
  <c r="BI461"/>
  <c r="BH461"/>
  <c r="BG461"/>
  <c r="BF461"/>
  <c r="R461"/>
  <c r="Q461"/>
  <c r="X461"/>
  <c r="V461"/>
  <c r="T461"/>
  <c r="P461"/>
  <c r="BK461"/>
  <c r="K461"/>
  <c r="BE461"/>
  <c r="BI460"/>
  <c r="BH460"/>
  <c r="BG460"/>
  <c r="BF460"/>
  <c r="R460"/>
  <c r="Q460"/>
  <c r="X460"/>
  <c r="V460"/>
  <c r="T460"/>
  <c r="P460"/>
  <c r="BK460"/>
  <c r="K460"/>
  <c r="BE460"/>
  <c r="BI458"/>
  <c r="BH458"/>
  <c r="BG458"/>
  <c r="BF458"/>
  <c r="R458"/>
  <c r="Q458"/>
  <c r="X458"/>
  <c r="V458"/>
  <c r="T458"/>
  <c r="P458"/>
  <c r="BK458"/>
  <c r="K458"/>
  <c r="BE458"/>
  <c r="BI457"/>
  <c r="BH457"/>
  <c r="BG457"/>
  <c r="BF457"/>
  <c r="R457"/>
  <c r="R456"/>
  <c r="Q457"/>
  <c r="Q456"/>
  <c r="X457"/>
  <c r="X456"/>
  <c r="V457"/>
  <c r="V456"/>
  <c r="T457"/>
  <c r="T456"/>
  <c r="P457"/>
  <c r="BK457"/>
  <c r="BK456"/>
  <c r="K456"/>
  <c r="K457"/>
  <c r="BE457"/>
  <c r="K84"/>
  <c r="J84"/>
  <c r="I84"/>
  <c r="BI454"/>
  <c r="BH454"/>
  <c r="BG454"/>
  <c r="BF454"/>
  <c r="R454"/>
  <c r="Q454"/>
  <c r="X454"/>
  <c r="V454"/>
  <c r="T454"/>
  <c r="P454"/>
  <c r="BK454"/>
  <c r="K454"/>
  <c r="BE454"/>
  <c r="BI452"/>
  <c r="BH452"/>
  <c r="BG452"/>
  <c r="BF452"/>
  <c r="R452"/>
  <c r="Q452"/>
  <c r="X452"/>
  <c r="V452"/>
  <c r="T452"/>
  <c r="P452"/>
  <c r="BK452"/>
  <c r="K452"/>
  <c r="BE452"/>
  <c r="BI450"/>
  <c r="BH450"/>
  <c r="BG450"/>
  <c r="BF450"/>
  <c r="R450"/>
  <c r="Q450"/>
  <c r="X450"/>
  <c r="V450"/>
  <c r="T450"/>
  <c r="P450"/>
  <c r="BK450"/>
  <c r="K450"/>
  <c r="BE450"/>
  <c r="BI448"/>
  <c r="BH448"/>
  <c r="BG448"/>
  <c r="BF448"/>
  <c r="R448"/>
  <c r="Q448"/>
  <c r="X448"/>
  <c r="V448"/>
  <c r="T448"/>
  <c r="P448"/>
  <c r="BK448"/>
  <c r="K448"/>
  <c r="BE448"/>
  <c r="BI446"/>
  <c r="BH446"/>
  <c r="BG446"/>
  <c r="BF446"/>
  <c r="R446"/>
  <c r="Q446"/>
  <c r="X446"/>
  <c r="V446"/>
  <c r="T446"/>
  <c r="P446"/>
  <c r="BK446"/>
  <c r="K446"/>
  <c r="BE446"/>
  <c r="BI444"/>
  <c r="BH444"/>
  <c r="BG444"/>
  <c r="BF444"/>
  <c r="R444"/>
  <c r="Q444"/>
  <c r="X444"/>
  <c r="V444"/>
  <c r="T444"/>
  <c r="P444"/>
  <c r="BK444"/>
  <c r="K444"/>
  <c r="BE444"/>
  <c r="BI442"/>
  <c r="BH442"/>
  <c r="BG442"/>
  <c r="BF442"/>
  <c r="R442"/>
  <c r="Q442"/>
  <c r="X442"/>
  <c r="V442"/>
  <c r="T442"/>
  <c r="P442"/>
  <c r="BK442"/>
  <c r="K442"/>
  <c r="BE442"/>
  <c r="BI422"/>
  <c r="BH422"/>
  <c r="BG422"/>
  <c r="BF422"/>
  <c r="R422"/>
  <c r="Q422"/>
  <c r="X422"/>
  <c r="V422"/>
  <c r="T422"/>
  <c r="P422"/>
  <c r="BK422"/>
  <c r="K422"/>
  <c r="BE422"/>
  <c r="BI420"/>
  <c r="BH420"/>
  <c r="BG420"/>
  <c r="BF420"/>
  <c r="R420"/>
  <c r="Q420"/>
  <c r="X420"/>
  <c r="V420"/>
  <c r="T420"/>
  <c r="P420"/>
  <c r="BK420"/>
  <c r="K420"/>
  <c r="BE420"/>
  <c r="BI418"/>
  <c r="BH418"/>
  <c r="BG418"/>
  <c r="BF418"/>
  <c r="R418"/>
  <c r="Q418"/>
  <c r="X418"/>
  <c r="V418"/>
  <c r="T418"/>
  <c r="P418"/>
  <c r="BK418"/>
  <c r="K418"/>
  <c r="BE418"/>
  <c r="BI414"/>
  <c r="BH414"/>
  <c r="BG414"/>
  <c r="BF414"/>
  <c r="R414"/>
  <c r="Q414"/>
  <c r="X414"/>
  <c r="V414"/>
  <c r="T414"/>
  <c r="P414"/>
  <c r="BK414"/>
  <c r="K414"/>
  <c r="BE414"/>
  <c r="BI412"/>
  <c r="BH412"/>
  <c r="BG412"/>
  <c r="BF412"/>
  <c r="R412"/>
  <c r="Q412"/>
  <c r="X412"/>
  <c r="V412"/>
  <c r="T412"/>
  <c r="P412"/>
  <c r="BK412"/>
  <c r="K412"/>
  <c r="BE412"/>
  <c r="BI410"/>
  <c r="BH410"/>
  <c r="BG410"/>
  <c r="BF410"/>
  <c r="R410"/>
  <c r="Q410"/>
  <c r="X410"/>
  <c r="V410"/>
  <c r="T410"/>
  <c r="P410"/>
  <c r="BK410"/>
  <c r="K410"/>
  <c r="BE410"/>
  <c r="BI408"/>
  <c r="BH408"/>
  <c r="BG408"/>
  <c r="BF408"/>
  <c r="R408"/>
  <c r="Q408"/>
  <c r="X408"/>
  <c r="V408"/>
  <c r="T408"/>
  <c r="P408"/>
  <c r="BK408"/>
  <c r="K408"/>
  <c r="BE408"/>
  <c r="BI405"/>
  <c r="BH405"/>
  <c r="BG405"/>
  <c r="BF405"/>
  <c r="R405"/>
  <c r="Q405"/>
  <c r="X405"/>
  <c r="V405"/>
  <c r="T405"/>
  <c r="P405"/>
  <c r="BK405"/>
  <c r="K405"/>
  <c r="BE405"/>
  <c r="BI403"/>
  <c r="BH403"/>
  <c r="BG403"/>
  <c r="BF403"/>
  <c r="R403"/>
  <c r="Q403"/>
  <c r="X403"/>
  <c r="V403"/>
  <c r="T403"/>
  <c r="P403"/>
  <c r="BK403"/>
  <c r="K403"/>
  <c r="BE403"/>
  <c r="BI397"/>
  <c r="BH397"/>
  <c r="BG397"/>
  <c r="BF397"/>
  <c r="R397"/>
  <c r="Q397"/>
  <c r="X397"/>
  <c r="V397"/>
  <c r="T397"/>
  <c r="P397"/>
  <c r="BK397"/>
  <c r="K397"/>
  <c r="BE397"/>
  <c r="BI391"/>
  <c r="BH391"/>
  <c r="BG391"/>
  <c r="BF391"/>
  <c r="R391"/>
  <c r="Q391"/>
  <c r="X391"/>
  <c r="V391"/>
  <c r="T391"/>
  <c r="P391"/>
  <c r="BK391"/>
  <c r="K391"/>
  <c r="BE391"/>
  <c r="BI385"/>
  <c r="BH385"/>
  <c r="BG385"/>
  <c r="BF385"/>
  <c r="R385"/>
  <c r="Q385"/>
  <c r="X385"/>
  <c r="V385"/>
  <c r="T385"/>
  <c r="P385"/>
  <c r="BK385"/>
  <c r="K385"/>
  <c r="BE385"/>
  <c r="BI383"/>
  <c r="BH383"/>
  <c r="BG383"/>
  <c r="BF383"/>
  <c r="R383"/>
  <c r="Q383"/>
  <c r="X383"/>
  <c r="V383"/>
  <c r="T383"/>
  <c r="P383"/>
  <c r="BK383"/>
  <c r="K383"/>
  <c r="BE383"/>
  <c r="BI381"/>
  <c r="BH381"/>
  <c r="BG381"/>
  <c r="BF381"/>
  <c r="R381"/>
  <c r="Q381"/>
  <c r="X381"/>
  <c r="V381"/>
  <c r="T381"/>
  <c r="P381"/>
  <c r="BK381"/>
  <c r="K381"/>
  <c r="BE381"/>
  <c r="BI379"/>
  <c r="BH379"/>
  <c r="BG379"/>
  <c r="BF379"/>
  <c r="R379"/>
  <c r="Q379"/>
  <c r="X379"/>
  <c r="V379"/>
  <c r="T379"/>
  <c r="P379"/>
  <c r="BK379"/>
  <c r="K379"/>
  <c r="BE379"/>
  <c r="BI377"/>
  <c r="BH377"/>
  <c r="BG377"/>
  <c r="BF377"/>
  <c r="R377"/>
  <c r="Q377"/>
  <c r="X377"/>
  <c r="V377"/>
  <c r="T377"/>
  <c r="P377"/>
  <c r="BK377"/>
  <c r="K377"/>
  <c r="BE377"/>
  <c r="BI375"/>
  <c r="BH375"/>
  <c r="BG375"/>
  <c r="BF375"/>
  <c r="R375"/>
  <c r="R374"/>
  <c r="Q375"/>
  <c r="Q374"/>
  <c r="X375"/>
  <c r="X374"/>
  <c r="V375"/>
  <c r="V374"/>
  <c r="T375"/>
  <c r="T374"/>
  <c r="P375"/>
  <c r="BK375"/>
  <c r="BK374"/>
  <c r="K374"/>
  <c r="K375"/>
  <c r="BE375"/>
  <c r="K83"/>
  <c r="J83"/>
  <c r="I83"/>
  <c r="BI372"/>
  <c r="BH372"/>
  <c r="BG372"/>
  <c r="BF372"/>
  <c r="R372"/>
  <c r="Q372"/>
  <c r="X372"/>
  <c r="V372"/>
  <c r="T372"/>
  <c r="P372"/>
  <c r="BK372"/>
  <c r="K372"/>
  <c r="BE372"/>
  <c r="BI370"/>
  <c r="BH370"/>
  <c r="BG370"/>
  <c r="BF370"/>
  <c r="R370"/>
  <c r="R369"/>
  <c r="R368"/>
  <c r="Q370"/>
  <c r="Q369"/>
  <c r="Q368"/>
  <c r="X370"/>
  <c r="X369"/>
  <c r="X368"/>
  <c r="V370"/>
  <c r="V369"/>
  <c r="V368"/>
  <c r="T370"/>
  <c r="T369"/>
  <c r="T368"/>
  <c r="P370"/>
  <c r="BK370"/>
  <c r="BK369"/>
  <c r="K369"/>
  <c r="BK368"/>
  <c r="K368"/>
  <c r="K370"/>
  <c r="BE370"/>
  <c r="K82"/>
  <c r="J82"/>
  <c r="I82"/>
  <c r="K81"/>
  <c r="J81"/>
  <c r="I81"/>
  <c r="BI366"/>
  <c r="BH366"/>
  <c r="BG366"/>
  <c r="BF366"/>
  <c r="R366"/>
  <c r="Q366"/>
  <c r="X366"/>
  <c r="V366"/>
  <c r="T366"/>
  <c r="P366"/>
  <c r="BK366"/>
  <c r="K366"/>
  <c r="BE366"/>
  <c r="BI364"/>
  <c r="BH364"/>
  <c r="BG364"/>
  <c r="BF364"/>
  <c r="R364"/>
  <c r="Q364"/>
  <c r="X364"/>
  <c r="V364"/>
  <c r="T364"/>
  <c r="P364"/>
  <c r="BK364"/>
  <c r="K364"/>
  <c r="BE364"/>
  <c r="BI362"/>
  <c r="BH362"/>
  <c r="BG362"/>
  <c r="BF362"/>
  <c r="R362"/>
  <c r="Q362"/>
  <c r="X362"/>
  <c r="V362"/>
  <c r="T362"/>
  <c r="P362"/>
  <c r="BK362"/>
  <c r="K362"/>
  <c r="BE362"/>
  <c r="BI360"/>
  <c r="BH360"/>
  <c r="BG360"/>
  <c r="BF360"/>
  <c r="R360"/>
  <c r="Q360"/>
  <c r="X360"/>
  <c r="V360"/>
  <c r="T360"/>
  <c r="P360"/>
  <c r="BK360"/>
  <c r="K360"/>
  <c r="BE360"/>
  <c r="BI358"/>
  <c r="BH358"/>
  <c r="BG358"/>
  <c r="BF358"/>
  <c r="R358"/>
  <c r="Q358"/>
  <c r="X358"/>
  <c r="V358"/>
  <c r="T358"/>
  <c r="P358"/>
  <c r="BK358"/>
  <c r="K358"/>
  <c r="BE358"/>
  <c r="BI356"/>
  <c r="BH356"/>
  <c r="BG356"/>
  <c r="BF356"/>
  <c r="R356"/>
  <c r="Q356"/>
  <c r="X356"/>
  <c r="V356"/>
  <c r="T356"/>
  <c r="P356"/>
  <c r="BK356"/>
  <c r="K356"/>
  <c r="BE356"/>
  <c r="BI354"/>
  <c r="BH354"/>
  <c r="BG354"/>
  <c r="BF354"/>
  <c r="R354"/>
  <c r="Q354"/>
  <c r="X354"/>
  <c r="V354"/>
  <c r="T354"/>
  <c r="P354"/>
  <c r="BK354"/>
  <c r="K354"/>
  <c r="BE354"/>
  <c r="BI352"/>
  <c r="BH352"/>
  <c r="BG352"/>
  <c r="BF352"/>
  <c r="R352"/>
  <c r="Q352"/>
  <c r="X352"/>
  <c r="V352"/>
  <c r="T352"/>
  <c r="P352"/>
  <c r="BK352"/>
  <c r="K352"/>
  <c r="BE352"/>
  <c r="BI350"/>
  <c r="BH350"/>
  <c r="BG350"/>
  <c r="BF350"/>
  <c r="R350"/>
  <c r="Q350"/>
  <c r="X350"/>
  <c r="V350"/>
  <c r="T350"/>
  <c r="P350"/>
  <c r="BK350"/>
  <c r="K350"/>
  <c r="BE350"/>
  <c r="BI348"/>
  <c r="BH348"/>
  <c r="BG348"/>
  <c r="BF348"/>
  <c r="R348"/>
  <c r="Q348"/>
  <c r="X348"/>
  <c r="V348"/>
  <c r="T348"/>
  <c r="P348"/>
  <c r="BK348"/>
  <c r="K348"/>
  <c r="BE348"/>
  <c r="BI346"/>
  <c r="BH346"/>
  <c r="BG346"/>
  <c r="BF346"/>
  <c r="R346"/>
  <c r="Q346"/>
  <c r="X346"/>
  <c r="V346"/>
  <c r="T346"/>
  <c r="P346"/>
  <c r="BK346"/>
  <c r="K346"/>
  <c r="BE346"/>
  <c r="BI344"/>
  <c r="BH344"/>
  <c r="BG344"/>
  <c r="BF344"/>
  <c r="R344"/>
  <c r="Q344"/>
  <c r="X344"/>
  <c r="V344"/>
  <c r="T344"/>
  <c r="P344"/>
  <c r="BK344"/>
  <c r="K344"/>
  <c r="BE344"/>
  <c r="BI342"/>
  <c r="BH342"/>
  <c r="BG342"/>
  <c r="BF342"/>
  <c r="R342"/>
  <c r="Q342"/>
  <c r="X342"/>
  <c r="V342"/>
  <c r="T342"/>
  <c r="P342"/>
  <c r="BK342"/>
  <c r="K342"/>
  <c r="BE342"/>
  <c r="BI339"/>
  <c r="BH339"/>
  <c r="BG339"/>
  <c r="BF339"/>
  <c r="R339"/>
  <c r="Q339"/>
  <c r="X339"/>
  <c r="V339"/>
  <c r="T339"/>
  <c r="P339"/>
  <c r="BK339"/>
  <c r="K339"/>
  <c r="BE339"/>
  <c r="BI337"/>
  <c r="BH337"/>
  <c r="BG337"/>
  <c r="BF337"/>
  <c r="R337"/>
  <c r="Q337"/>
  <c r="X337"/>
  <c r="V337"/>
  <c r="T337"/>
  <c r="P337"/>
  <c r="BK337"/>
  <c r="K337"/>
  <c r="BE337"/>
  <c r="BI334"/>
  <c r="BH334"/>
  <c r="BG334"/>
  <c r="BF334"/>
  <c r="R334"/>
  <c r="R333"/>
  <c r="Q334"/>
  <c r="Q333"/>
  <c r="X334"/>
  <c r="X333"/>
  <c r="V334"/>
  <c r="V333"/>
  <c r="T334"/>
  <c r="T333"/>
  <c r="P334"/>
  <c r="BK334"/>
  <c r="BK333"/>
  <c r="K333"/>
  <c r="K334"/>
  <c r="BE334"/>
  <c r="K80"/>
  <c r="J80"/>
  <c r="I80"/>
  <c r="BI331"/>
  <c r="BH331"/>
  <c r="BG331"/>
  <c r="BF331"/>
  <c r="R331"/>
  <c r="Q331"/>
  <c r="X331"/>
  <c r="V331"/>
  <c r="T331"/>
  <c r="P331"/>
  <c r="BK331"/>
  <c r="K331"/>
  <c r="BE331"/>
  <c r="BI329"/>
  <c r="BH329"/>
  <c r="BG329"/>
  <c r="BF329"/>
  <c r="R329"/>
  <c r="Q329"/>
  <c r="X329"/>
  <c r="V329"/>
  <c r="T329"/>
  <c r="P329"/>
  <c r="BK329"/>
  <c r="K329"/>
  <c r="BE329"/>
  <c r="BI327"/>
  <c r="BH327"/>
  <c r="BG327"/>
  <c r="BF327"/>
  <c r="R327"/>
  <c r="Q327"/>
  <c r="X327"/>
  <c r="V327"/>
  <c r="T327"/>
  <c r="P327"/>
  <c r="BK327"/>
  <c r="K327"/>
  <c r="BE327"/>
  <c r="BI324"/>
  <c r="BH324"/>
  <c r="BG324"/>
  <c r="BF324"/>
  <c r="R324"/>
  <c r="R323"/>
  <c r="R322"/>
  <c r="Q324"/>
  <c r="Q323"/>
  <c r="Q322"/>
  <c r="X324"/>
  <c r="X323"/>
  <c r="X322"/>
  <c r="V324"/>
  <c r="V323"/>
  <c r="V322"/>
  <c r="T324"/>
  <c r="T323"/>
  <c r="T322"/>
  <c r="P324"/>
  <c r="BK324"/>
  <c r="BK323"/>
  <c r="K323"/>
  <c r="BK322"/>
  <c r="K322"/>
  <c r="K324"/>
  <c r="BE324"/>
  <c r="K79"/>
  <c r="J79"/>
  <c r="I79"/>
  <c r="K78"/>
  <c r="J78"/>
  <c r="I78"/>
  <c r="BI316"/>
  <c r="BH316"/>
  <c r="BG316"/>
  <c r="BF316"/>
  <c r="R316"/>
  <c r="Q316"/>
  <c r="X316"/>
  <c r="V316"/>
  <c r="T316"/>
  <c r="P316"/>
  <c r="BK316"/>
  <c r="K316"/>
  <c r="BE316"/>
  <c r="BI309"/>
  <c r="BH309"/>
  <c r="BG309"/>
  <c r="BF309"/>
  <c r="R309"/>
  <c r="Q309"/>
  <c r="X309"/>
  <c r="V309"/>
  <c r="T309"/>
  <c r="P309"/>
  <c r="BK309"/>
  <c r="K309"/>
  <c r="BE309"/>
  <c r="BI303"/>
  <c r="BH303"/>
  <c r="BG303"/>
  <c r="BF303"/>
  <c r="R303"/>
  <c r="Q303"/>
  <c r="X303"/>
  <c r="V303"/>
  <c r="T303"/>
  <c r="P303"/>
  <c r="BK303"/>
  <c r="K303"/>
  <c r="BE303"/>
  <c r="BI300"/>
  <c r="BH300"/>
  <c r="BG300"/>
  <c r="BF300"/>
  <c r="R300"/>
  <c r="Q300"/>
  <c r="X300"/>
  <c r="V300"/>
  <c r="T300"/>
  <c r="P300"/>
  <c r="BK300"/>
  <c r="K300"/>
  <c r="BE300"/>
  <c r="BI298"/>
  <c r="BH298"/>
  <c r="BG298"/>
  <c r="BF298"/>
  <c r="R298"/>
  <c r="Q298"/>
  <c r="X298"/>
  <c r="V298"/>
  <c r="T298"/>
  <c r="P298"/>
  <c r="BK298"/>
  <c r="K298"/>
  <c r="BE298"/>
  <c r="BI295"/>
  <c r="BH295"/>
  <c r="BG295"/>
  <c r="BF295"/>
  <c r="R295"/>
  <c r="Q295"/>
  <c r="X295"/>
  <c r="V295"/>
  <c r="T295"/>
  <c r="P295"/>
  <c r="BK295"/>
  <c r="K295"/>
  <c r="BE295"/>
  <c r="BI293"/>
  <c r="BH293"/>
  <c r="BG293"/>
  <c r="BF293"/>
  <c r="R293"/>
  <c r="Q293"/>
  <c r="X293"/>
  <c r="V293"/>
  <c r="T293"/>
  <c r="P293"/>
  <c r="BK293"/>
  <c r="K293"/>
  <c r="BE293"/>
  <c r="BI290"/>
  <c r="BH290"/>
  <c r="BG290"/>
  <c r="BF290"/>
  <c r="R290"/>
  <c r="Q290"/>
  <c r="X290"/>
  <c r="V290"/>
  <c r="T290"/>
  <c r="P290"/>
  <c r="BK290"/>
  <c r="K290"/>
  <c r="BE290"/>
  <c r="BI278"/>
  <c r="BH278"/>
  <c r="BG278"/>
  <c r="BF278"/>
  <c r="R278"/>
  <c r="R277"/>
  <c r="Q278"/>
  <c r="Q277"/>
  <c r="X278"/>
  <c r="X277"/>
  <c r="V278"/>
  <c r="V277"/>
  <c r="T278"/>
  <c r="T277"/>
  <c r="P278"/>
  <c r="BK278"/>
  <c r="BK277"/>
  <c r="K277"/>
  <c r="K278"/>
  <c r="BE278"/>
  <c r="K77"/>
  <c r="J77"/>
  <c r="I77"/>
  <c r="BI275"/>
  <c r="BH275"/>
  <c r="BG275"/>
  <c r="BF275"/>
  <c r="R275"/>
  <c r="Q275"/>
  <c r="X275"/>
  <c r="V275"/>
  <c r="T275"/>
  <c r="P275"/>
  <c r="BK275"/>
  <c r="K275"/>
  <c r="BE275"/>
  <c r="BI273"/>
  <c r="BH273"/>
  <c r="BG273"/>
  <c r="BF273"/>
  <c r="R273"/>
  <c r="Q273"/>
  <c r="X273"/>
  <c r="V273"/>
  <c r="T273"/>
  <c r="P273"/>
  <c r="BK273"/>
  <c r="K273"/>
  <c r="BE273"/>
  <c r="BI270"/>
  <c r="BH270"/>
  <c r="BG270"/>
  <c r="BF270"/>
  <c r="R270"/>
  <c r="R269"/>
  <c r="Q270"/>
  <c r="Q269"/>
  <c r="X270"/>
  <c r="X269"/>
  <c r="V270"/>
  <c r="V269"/>
  <c r="T270"/>
  <c r="T269"/>
  <c r="P270"/>
  <c r="BK270"/>
  <c r="BK269"/>
  <c r="K269"/>
  <c r="K270"/>
  <c r="BE270"/>
  <c r="K76"/>
  <c r="J76"/>
  <c r="I76"/>
  <c r="BI267"/>
  <c r="BH267"/>
  <c r="BG267"/>
  <c r="BF267"/>
  <c r="R267"/>
  <c r="Q267"/>
  <c r="X267"/>
  <c r="V267"/>
  <c r="T267"/>
  <c r="P267"/>
  <c r="BK267"/>
  <c r="K267"/>
  <c r="BE267"/>
  <c r="BI262"/>
  <c r="BH262"/>
  <c r="BG262"/>
  <c r="BF262"/>
  <c r="R262"/>
  <c r="Q262"/>
  <c r="X262"/>
  <c r="V262"/>
  <c r="T262"/>
  <c r="P262"/>
  <c r="BK262"/>
  <c r="K262"/>
  <c r="BE262"/>
  <c r="BI260"/>
  <c r="BH260"/>
  <c r="BG260"/>
  <c r="BF260"/>
  <c r="R260"/>
  <c r="Q260"/>
  <c r="X260"/>
  <c r="V260"/>
  <c r="T260"/>
  <c r="P260"/>
  <c r="BK260"/>
  <c r="K260"/>
  <c r="BE260"/>
  <c r="BI258"/>
  <c r="BH258"/>
  <c r="BG258"/>
  <c r="BF258"/>
  <c r="R258"/>
  <c r="Q258"/>
  <c r="X258"/>
  <c r="V258"/>
  <c r="T258"/>
  <c r="P258"/>
  <c r="BK258"/>
  <c r="K258"/>
  <c r="BE258"/>
  <c r="BI256"/>
  <c r="BH256"/>
  <c r="BG256"/>
  <c r="BF256"/>
  <c r="R256"/>
  <c r="Q256"/>
  <c r="X256"/>
  <c r="V256"/>
  <c r="T256"/>
  <c r="P256"/>
  <c r="BK256"/>
  <c r="K256"/>
  <c r="BE256"/>
  <c r="BI254"/>
  <c r="BH254"/>
  <c r="BG254"/>
  <c r="BF254"/>
  <c r="R254"/>
  <c r="Q254"/>
  <c r="X254"/>
  <c r="V254"/>
  <c r="T254"/>
  <c r="P254"/>
  <c r="BK254"/>
  <c r="K254"/>
  <c r="BE254"/>
  <c r="BI252"/>
  <c r="BH252"/>
  <c r="BG252"/>
  <c r="BF252"/>
  <c r="R252"/>
  <c r="R251"/>
  <c r="R250"/>
  <c r="Q252"/>
  <c r="Q251"/>
  <c r="Q250"/>
  <c r="X252"/>
  <c r="X251"/>
  <c r="X250"/>
  <c r="V252"/>
  <c r="V251"/>
  <c r="V250"/>
  <c r="T252"/>
  <c r="T251"/>
  <c r="T250"/>
  <c r="P252"/>
  <c r="BK252"/>
  <c r="BK251"/>
  <c r="K251"/>
  <c r="BK250"/>
  <c r="K250"/>
  <c r="K252"/>
  <c r="BE252"/>
  <c r="K75"/>
  <c r="J75"/>
  <c r="I75"/>
  <c r="K74"/>
  <c r="J74"/>
  <c r="I74"/>
  <c r="BI247"/>
  <c r="BH247"/>
  <c r="BG247"/>
  <c r="BF247"/>
  <c r="R247"/>
  <c r="R246"/>
  <c r="R245"/>
  <c r="Q247"/>
  <c r="Q246"/>
  <c r="Q245"/>
  <c r="X247"/>
  <c r="X246"/>
  <c r="X245"/>
  <c r="V247"/>
  <c r="V246"/>
  <c r="V245"/>
  <c r="T247"/>
  <c r="T246"/>
  <c r="T245"/>
  <c r="P247"/>
  <c r="BK247"/>
  <c r="BK246"/>
  <c r="K246"/>
  <c r="BK245"/>
  <c r="K245"/>
  <c r="K247"/>
  <c r="BE247"/>
  <c r="K73"/>
  <c r="J73"/>
  <c r="I73"/>
  <c r="K72"/>
  <c r="J72"/>
  <c r="I72"/>
  <c r="BI243"/>
  <c r="BH243"/>
  <c r="BG243"/>
  <c r="BF243"/>
  <c r="R243"/>
  <c r="Q243"/>
  <c r="X243"/>
  <c r="V243"/>
  <c r="T243"/>
  <c r="P243"/>
  <c r="BK243"/>
  <c r="K243"/>
  <c r="BE243"/>
  <c r="BI241"/>
  <c r="BH241"/>
  <c r="BG241"/>
  <c r="BF241"/>
  <c r="R241"/>
  <c r="Q241"/>
  <c r="X241"/>
  <c r="V241"/>
  <c r="T241"/>
  <c r="P241"/>
  <c r="BK241"/>
  <c r="K241"/>
  <c r="BE241"/>
  <c r="BI237"/>
  <c r="BH237"/>
  <c r="BG237"/>
  <c r="BF237"/>
  <c r="R237"/>
  <c r="Q237"/>
  <c r="X237"/>
  <c r="V237"/>
  <c r="T237"/>
  <c r="P237"/>
  <c r="BK237"/>
  <c r="K237"/>
  <c r="BE237"/>
  <c r="BI235"/>
  <c r="BH235"/>
  <c r="BG235"/>
  <c r="BF235"/>
  <c r="R235"/>
  <c r="Q235"/>
  <c r="X235"/>
  <c r="V235"/>
  <c r="T235"/>
  <c r="P235"/>
  <c r="BK235"/>
  <c r="K235"/>
  <c r="BE235"/>
  <c r="BI232"/>
  <c r="BH232"/>
  <c r="BG232"/>
  <c r="BF232"/>
  <c r="R232"/>
  <c r="Q232"/>
  <c r="X232"/>
  <c r="V232"/>
  <c r="T232"/>
  <c r="P232"/>
  <c r="BK232"/>
  <c r="K232"/>
  <c r="BE232"/>
  <c r="BI230"/>
  <c r="BH230"/>
  <c r="BG230"/>
  <c r="BF230"/>
  <c r="R230"/>
  <c r="Q230"/>
  <c r="X230"/>
  <c r="V230"/>
  <c r="T230"/>
  <c r="P230"/>
  <c r="BK230"/>
  <c r="K230"/>
  <c r="BE230"/>
  <c r="BI227"/>
  <c r="BH227"/>
  <c r="BG227"/>
  <c r="BF227"/>
  <c r="R227"/>
  <c r="R226"/>
  <c r="R225"/>
  <c r="Q227"/>
  <c r="Q226"/>
  <c r="Q225"/>
  <c r="X227"/>
  <c r="X226"/>
  <c r="X225"/>
  <c r="V227"/>
  <c r="V226"/>
  <c r="V225"/>
  <c r="T227"/>
  <c r="T226"/>
  <c r="T225"/>
  <c r="P227"/>
  <c r="BK227"/>
  <c r="BK226"/>
  <c r="K226"/>
  <c r="BK225"/>
  <c r="K225"/>
  <c r="K227"/>
  <c r="BE227"/>
  <c r="K71"/>
  <c r="J71"/>
  <c r="I71"/>
  <c r="K70"/>
  <c r="J70"/>
  <c r="I70"/>
  <c r="BI223"/>
  <c r="BH223"/>
  <c r="BG223"/>
  <c r="BF223"/>
  <c r="R223"/>
  <c r="Q223"/>
  <c r="X223"/>
  <c r="V223"/>
  <c r="T223"/>
  <c r="P223"/>
  <c r="BK223"/>
  <c r="K223"/>
  <c r="BE223"/>
  <c r="BI220"/>
  <c r="BH220"/>
  <c r="BG220"/>
  <c r="BF220"/>
  <c r="R220"/>
  <c r="Q220"/>
  <c r="X220"/>
  <c r="V220"/>
  <c r="T220"/>
  <c r="P220"/>
  <c r="BK220"/>
  <c r="K220"/>
  <c r="BE220"/>
  <c r="BI218"/>
  <c r="BH218"/>
  <c r="BG218"/>
  <c r="BF218"/>
  <c r="R218"/>
  <c r="Q218"/>
  <c r="X218"/>
  <c r="V218"/>
  <c r="T218"/>
  <c r="P218"/>
  <c r="BK218"/>
  <c r="K218"/>
  <c r="BE218"/>
  <c r="BI216"/>
  <c r="BH216"/>
  <c r="BG216"/>
  <c r="BF216"/>
  <c r="R216"/>
  <c r="Q216"/>
  <c r="X216"/>
  <c r="V216"/>
  <c r="T216"/>
  <c r="P216"/>
  <c r="BK216"/>
  <c r="K216"/>
  <c r="BE216"/>
  <c r="BI214"/>
  <c r="BH214"/>
  <c r="BG214"/>
  <c r="BF214"/>
  <c r="R214"/>
  <c r="Q214"/>
  <c r="X214"/>
  <c r="V214"/>
  <c r="T214"/>
  <c r="P214"/>
  <c r="BK214"/>
  <c r="K214"/>
  <c r="BE214"/>
  <c r="BI212"/>
  <c r="BH212"/>
  <c r="BG212"/>
  <c r="BF212"/>
  <c r="R212"/>
  <c r="Q212"/>
  <c r="X212"/>
  <c r="V212"/>
  <c r="T212"/>
  <c r="P212"/>
  <c r="BK212"/>
  <c r="K212"/>
  <c r="BE212"/>
  <c r="BI210"/>
  <c r="BH210"/>
  <c r="BG210"/>
  <c r="BF210"/>
  <c r="R210"/>
  <c r="Q210"/>
  <c r="X210"/>
  <c r="V210"/>
  <c r="T210"/>
  <c r="P210"/>
  <c r="BK210"/>
  <c r="K210"/>
  <c r="BE210"/>
  <c r="BI208"/>
  <c r="BH208"/>
  <c r="BG208"/>
  <c r="BF208"/>
  <c r="R208"/>
  <c r="Q208"/>
  <c r="X208"/>
  <c r="V208"/>
  <c r="T208"/>
  <c r="P208"/>
  <c r="BK208"/>
  <c r="K208"/>
  <c r="BE208"/>
  <c r="BI206"/>
  <c r="BH206"/>
  <c r="BG206"/>
  <c r="BF206"/>
  <c r="R206"/>
  <c r="Q206"/>
  <c r="X206"/>
  <c r="V206"/>
  <c r="T206"/>
  <c r="P206"/>
  <c r="BK206"/>
  <c r="K206"/>
  <c r="BE206"/>
  <c r="BI204"/>
  <c r="BH204"/>
  <c r="BG204"/>
  <c r="BF204"/>
  <c r="R204"/>
  <c r="Q204"/>
  <c r="X204"/>
  <c r="V204"/>
  <c r="T204"/>
  <c r="P204"/>
  <c r="BK204"/>
  <c r="K204"/>
  <c r="BE204"/>
  <c r="BI202"/>
  <c r="BH202"/>
  <c r="BG202"/>
  <c r="BF202"/>
  <c r="R202"/>
  <c r="R201"/>
  <c r="Q202"/>
  <c r="Q201"/>
  <c r="X202"/>
  <c r="X201"/>
  <c r="V202"/>
  <c r="V201"/>
  <c r="T202"/>
  <c r="T201"/>
  <c r="P202"/>
  <c r="BK202"/>
  <c r="BK201"/>
  <c r="K201"/>
  <c r="K202"/>
  <c r="BE202"/>
  <c r="K69"/>
  <c r="J69"/>
  <c r="I69"/>
  <c r="BI199"/>
  <c r="BH199"/>
  <c r="BG199"/>
  <c r="BF199"/>
  <c r="R199"/>
  <c r="Q199"/>
  <c r="X199"/>
  <c r="V199"/>
  <c r="T199"/>
  <c r="P199"/>
  <c r="BK199"/>
  <c r="K199"/>
  <c r="BE199"/>
  <c r="BI194"/>
  <c r="BH194"/>
  <c r="BG194"/>
  <c r="BF194"/>
  <c r="R194"/>
  <c r="Q194"/>
  <c r="X194"/>
  <c r="V194"/>
  <c r="T194"/>
  <c r="P194"/>
  <c r="BK194"/>
  <c r="K194"/>
  <c r="BE194"/>
  <c r="BI192"/>
  <c r="BH192"/>
  <c r="BG192"/>
  <c r="BF192"/>
  <c r="R192"/>
  <c r="Q192"/>
  <c r="X192"/>
  <c r="V192"/>
  <c r="T192"/>
  <c r="P192"/>
  <c r="BK192"/>
  <c r="K192"/>
  <c r="BE192"/>
  <c r="BI190"/>
  <c r="BH190"/>
  <c r="BG190"/>
  <c r="BF190"/>
  <c r="R190"/>
  <c r="Q190"/>
  <c r="X190"/>
  <c r="V190"/>
  <c r="T190"/>
  <c r="P190"/>
  <c r="BK190"/>
  <c r="K190"/>
  <c r="BE190"/>
  <c r="BI188"/>
  <c r="BH188"/>
  <c r="BG188"/>
  <c r="BF188"/>
  <c r="R188"/>
  <c r="Q188"/>
  <c r="X188"/>
  <c r="V188"/>
  <c r="T188"/>
  <c r="P188"/>
  <c r="BK188"/>
  <c r="K188"/>
  <c r="BE188"/>
  <c r="BI182"/>
  <c r="BH182"/>
  <c r="BG182"/>
  <c r="BF182"/>
  <c r="R182"/>
  <c r="R181"/>
  <c r="Q182"/>
  <c r="Q181"/>
  <c r="X182"/>
  <c r="X181"/>
  <c r="V182"/>
  <c r="V181"/>
  <c r="T182"/>
  <c r="T181"/>
  <c r="P182"/>
  <c r="BK182"/>
  <c r="BK181"/>
  <c r="K181"/>
  <c r="K182"/>
  <c r="BE182"/>
  <c r="K68"/>
  <c r="J68"/>
  <c r="I68"/>
  <c r="BI179"/>
  <c r="BH179"/>
  <c r="BG179"/>
  <c r="BF179"/>
  <c r="R179"/>
  <c r="Q179"/>
  <c r="X179"/>
  <c r="V179"/>
  <c r="T179"/>
  <c r="P179"/>
  <c r="BK179"/>
  <c r="K179"/>
  <c r="BE179"/>
  <c r="BI176"/>
  <c r="BH176"/>
  <c r="BG176"/>
  <c r="BF176"/>
  <c r="R176"/>
  <c r="Q176"/>
  <c r="X176"/>
  <c r="V176"/>
  <c r="T176"/>
  <c r="P176"/>
  <c r="BK176"/>
  <c r="K176"/>
  <c r="BE176"/>
  <c r="BI174"/>
  <c r="BH174"/>
  <c r="BG174"/>
  <c r="BF174"/>
  <c r="R174"/>
  <c r="Q174"/>
  <c r="X174"/>
  <c r="V174"/>
  <c r="T174"/>
  <c r="P174"/>
  <c r="BK174"/>
  <c r="K174"/>
  <c r="BE174"/>
  <c r="BI168"/>
  <c r="BH168"/>
  <c r="BG168"/>
  <c r="BF168"/>
  <c r="R168"/>
  <c r="Q168"/>
  <c r="X168"/>
  <c r="V168"/>
  <c r="T168"/>
  <c r="P168"/>
  <c r="BK168"/>
  <c r="K168"/>
  <c r="BE168"/>
  <c r="BI166"/>
  <c r="BH166"/>
  <c r="BG166"/>
  <c r="BF166"/>
  <c r="R166"/>
  <c r="Q166"/>
  <c r="X166"/>
  <c r="V166"/>
  <c r="T166"/>
  <c r="P166"/>
  <c r="BK166"/>
  <c r="K166"/>
  <c r="BE166"/>
  <c r="BI160"/>
  <c r="BH160"/>
  <c r="BG160"/>
  <c r="BF160"/>
  <c r="R160"/>
  <c r="R159"/>
  <c r="Q160"/>
  <c r="Q159"/>
  <c r="X160"/>
  <c r="X159"/>
  <c r="V160"/>
  <c r="V159"/>
  <c r="T160"/>
  <c r="T159"/>
  <c r="P160"/>
  <c r="BK160"/>
  <c r="BK159"/>
  <c r="K159"/>
  <c r="K160"/>
  <c r="BE160"/>
  <c r="K67"/>
  <c r="J67"/>
  <c r="I67"/>
  <c r="BI157"/>
  <c r="BH157"/>
  <c r="BG157"/>
  <c r="BF157"/>
  <c r="R157"/>
  <c r="Q157"/>
  <c r="X157"/>
  <c r="V157"/>
  <c r="T157"/>
  <c r="P157"/>
  <c r="BK157"/>
  <c r="K157"/>
  <c r="BE157"/>
  <c r="BI155"/>
  <c r="BH155"/>
  <c r="BG155"/>
  <c r="BF155"/>
  <c r="R155"/>
  <c r="Q155"/>
  <c r="X155"/>
  <c r="V155"/>
  <c r="T155"/>
  <c r="P155"/>
  <c r="BK155"/>
  <c r="K155"/>
  <c r="BE155"/>
  <c r="BI149"/>
  <c r="BH149"/>
  <c r="BG149"/>
  <c r="BF149"/>
  <c r="R149"/>
  <c r="Q149"/>
  <c r="X149"/>
  <c r="V149"/>
  <c r="T149"/>
  <c r="P149"/>
  <c r="BK149"/>
  <c r="K149"/>
  <c r="BE149"/>
  <c r="BI144"/>
  <c r="BH144"/>
  <c r="BG144"/>
  <c r="BF144"/>
  <c r="R144"/>
  <c r="R143"/>
  <c r="Q144"/>
  <c r="Q143"/>
  <c r="X144"/>
  <c r="X143"/>
  <c r="V144"/>
  <c r="V143"/>
  <c r="T144"/>
  <c r="T143"/>
  <c r="P144"/>
  <c r="BK144"/>
  <c r="BK143"/>
  <c r="K143"/>
  <c r="K144"/>
  <c r="BE144"/>
  <c r="K66"/>
  <c r="J66"/>
  <c r="I66"/>
  <c r="BI140"/>
  <c r="BH140"/>
  <c r="BG140"/>
  <c r="BF140"/>
  <c r="R140"/>
  <c r="Q140"/>
  <c r="X140"/>
  <c r="V140"/>
  <c r="T140"/>
  <c r="P140"/>
  <c r="BK140"/>
  <c r="K140"/>
  <c r="BE140"/>
  <c r="BI137"/>
  <c r="BH137"/>
  <c r="BG137"/>
  <c r="BF137"/>
  <c r="R137"/>
  <c r="Q137"/>
  <c r="X137"/>
  <c r="V137"/>
  <c r="T137"/>
  <c r="P137"/>
  <c r="BK137"/>
  <c r="K137"/>
  <c r="BE137"/>
  <c r="BI135"/>
  <c r="BH135"/>
  <c r="BG135"/>
  <c r="BF135"/>
  <c r="R135"/>
  <c r="Q135"/>
  <c r="X135"/>
  <c r="V135"/>
  <c r="T135"/>
  <c r="P135"/>
  <c r="BK135"/>
  <c r="K135"/>
  <c r="BE135"/>
  <c r="BI132"/>
  <c r="BH132"/>
  <c r="BG132"/>
  <c r="BF132"/>
  <c r="R132"/>
  <c r="Q132"/>
  <c r="X132"/>
  <c r="V132"/>
  <c r="T132"/>
  <c r="P132"/>
  <c r="BK132"/>
  <c r="K132"/>
  <c r="BE132"/>
  <c r="BI130"/>
  <c r="BH130"/>
  <c r="BG130"/>
  <c r="BF130"/>
  <c r="R130"/>
  <c r="Q130"/>
  <c r="X130"/>
  <c r="V130"/>
  <c r="T130"/>
  <c r="P130"/>
  <c r="BK130"/>
  <c r="K130"/>
  <c r="BE130"/>
  <c r="BI126"/>
  <c r="BH126"/>
  <c r="BG126"/>
  <c r="BF126"/>
  <c r="R126"/>
  <c r="Q126"/>
  <c r="X126"/>
  <c r="V126"/>
  <c r="T126"/>
  <c r="P126"/>
  <c r="BK126"/>
  <c r="K126"/>
  <c r="BE126"/>
  <c r="BI122"/>
  <c r="BH122"/>
  <c r="BG122"/>
  <c r="BF122"/>
  <c r="R122"/>
  <c r="Q122"/>
  <c r="X122"/>
  <c r="V122"/>
  <c r="T122"/>
  <c r="P122"/>
  <c r="BK122"/>
  <c r="K122"/>
  <c r="BE122"/>
  <c r="BI118"/>
  <c r="BH118"/>
  <c r="BG118"/>
  <c r="BF118"/>
  <c r="R118"/>
  <c r="Q118"/>
  <c r="X118"/>
  <c r="V118"/>
  <c r="T118"/>
  <c r="P118"/>
  <c r="BK118"/>
  <c r="K118"/>
  <c r="BE118"/>
  <c r="BI116"/>
  <c r="BH116"/>
  <c r="BG116"/>
  <c r="BF116"/>
  <c r="R116"/>
  <c r="Q116"/>
  <c r="X116"/>
  <c r="V116"/>
  <c r="T116"/>
  <c r="P116"/>
  <c r="BK116"/>
  <c r="K116"/>
  <c r="BE116"/>
  <c r="BI113"/>
  <c r="BH113"/>
  <c r="BG113"/>
  <c r="BF113"/>
  <c r="R113"/>
  <c r="Q113"/>
  <c r="X113"/>
  <c r="V113"/>
  <c r="T113"/>
  <c r="P113"/>
  <c r="BK113"/>
  <c r="K113"/>
  <c r="BE113"/>
  <c r="BI111"/>
  <c r="F38"/>
  <c i="1" r="BF53"/>
  <c i="2" r="BH111"/>
  <c r="F37"/>
  <c i="1" r="BE53"/>
  <c i="2" r="BG111"/>
  <c r="F36"/>
  <c i="1" r="BD53"/>
  <c i="2" r="BF111"/>
  <c r="K35"/>
  <c i="1" r="AY53"/>
  <c i="2" r="F35"/>
  <c i="1" r="BC53"/>
  <c i="2" r="R111"/>
  <c r="R110"/>
  <c r="R109"/>
  <c r="R108"/>
  <c r="R107"/>
  <c r="J62"/>
  <c r="Q111"/>
  <c r="Q110"/>
  <c r="Q109"/>
  <c r="Q108"/>
  <c r="Q107"/>
  <c r="I62"/>
  <c r="X111"/>
  <c r="X110"/>
  <c r="X109"/>
  <c r="X108"/>
  <c r="X107"/>
  <c r="V111"/>
  <c r="V110"/>
  <c r="V109"/>
  <c r="V108"/>
  <c r="V107"/>
  <c r="T111"/>
  <c r="T110"/>
  <c r="T109"/>
  <c r="T108"/>
  <c r="T107"/>
  <c i="1" r="AW53"/>
  <c i="2" r="P111"/>
  <c r="BK111"/>
  <c r="BK110"/>
  <c r="K110"/>
  <c r="BK109"/>
  <c r="K109"/>
  <c r="BK108"/>
  <c r="K108"/>
  <c r="BK107"/>
  <c r="K107"/>
  <c r="K62"/>
  <c r="K31"/>
  <c i="1" r="AG53"/>
  <c i="2" r="K111"/>
  <c r="BE111"/>
  <c r="K34"/>
  <c i="1" r="AX53"/>
  <c i="2" r="F34"/>
  <c i="1" r="BB53"/>
  <c i="2" r="K65"/>
  <c r="J65"/>
  <c r="I65"/>
  <c r="K64"/>
  <c r="J64"/>
  <c r="I64"/>
  <c r="K63"/>
  <c r="J63"/>
  <c r="I63"/>
  <c r="J103"/>
  <c r="F103"/>
  <c r="F101"/>
  <c r="E99"/>
  <c r="K30"/>
  <c i="1" r="AT53"/>
  <c i="2" r="K29"/>
  <c i="1" r="AS53"/>
  <c i="2" r="J57"/>
  <c r="F57"/>
  <c r="F55"/>
  <c r="E53"/>
  <c r="K40"/>
  <c r="J20"/>
  <c r="E20"/>
  <c r="F104"/>
  <c r="F58"/>
  <c r="J19"/>
  <c r="J14"/>
  <c r="J101"/>
  <c r="J55"/>
  <c r="E7"/>
  <c r="E95"/>
  <c r="E49"/>
  <c i="1" r="BF54"/>
  <c r="BE54"/>
  <c r="BD54"/>
  <c r="BC54"/>
  <c r="BB54"/>
  <c r="BA54"/>
  <c r="AZ54"/>
  <c r="AY54"/>
  <c r="AX54"/>
  <c r="AW54"/>
  <c r="AV54"/>
  <c r="AU54"/>
  <c r="AT54"/>
  <c r="AS54"/>
  <c r="AG54"/>
  <c r="BF52"/>
  <c r="BE52"/>
  <c r="BD52"/>
  <c r="BC52"/>
  <c r="BB52"/>
  <c r="BA52"/>
  <c r="AZ52"/>
  <c r="AY52"/>
  <c r="AX52"/>
  <c r="AW52"/>
  <c r="AV52"/>
  <c r="AU52"/>
  <c r="AT52"/>
  <c r="AS52"/>
  <c r="AG52"/>
  <c r="BF51"/>
  <c r="W30"/>
  <c r="BE51"/>
  <c r="W29"/>
  <c r="BD51"/>
  <c r="W28"/>
  <c r="BC51"/>
  <c r="W27"/>
  <c r="BB51"/>
  <c r="W26"/>
  <c r="BA51"/>
  <c r="AZ51"/>
  <c r="AY51"/>
  <c r="AK27"/>
  <c r="AX51"/>
  <c r="AK26"/>
  <c r="AW51"/>
  <c r="AV51"/>
  <c r="AU51"/>
  <c r="AT51"/>
  <c r="AS51"/>
  <c r="AG51"/>
  <c r="AK23"/>
  <c r="AV55"/>
  <c r="AN55"/>
  <c r="AN54"/>
  <c r="AV53"/>
  <c r="AN53"/>
  <c r="AN52"/>
  <c r="AN51"/>
  <c r="L47"/>
  <c r="AM46"/>
  <c r="L46"/>
  <c r="AM44"/>
  <c r="L44"/>
  <c r="L42"/>
  <c r="L41"/>
  <c r="AK32"/>
</calcChain>
</file>

<file path=xl/sharedStrings.xml><?xml version="1.0" encoding="utf-8"?>
<sst xmlns="http://schemas.openxmlformats.org/spreadsheetml/2006/main">
  <si>
    <t>Export VZ</t>
  </si>
  <si>
    <t>List obsahuje:</t>
  </si>
  <si>
    <t>1) Rekapitulace stavby</t>
  </si>
  <si>
    <t>2) Rekapitulace objektů stavby a soupisů prací</t>
  </si>
  <si>
    <t>3.0</t>
  </si>
  <si>
    <t>ZAMOK</t>
  </si>
  <si>
    <t>False</t>
  </si>
  <si>
    <t>True</t>
  </si>
  <si>
    <t>{aa1d6a40-6502-4684-a8f7-4a8835fabb3d}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</si>
  <si>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</si>
  <si>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</si>
  <si>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</si>
  <si>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</si>
  <si>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</si>
  <si>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</si>
  <si>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</si>
  <si>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</si>
  <si>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2018-009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</si>
  <si>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</si>
  <si>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</si>
  <si>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Stavební úpravy ulice O.-Jeremiáše v Ostravě-Porubě-3.etapa</t>
  </si>
  <si>
    <t>KSO:</t>
  </si>
  <si>
    <t>822 29 72</t>
  </si>
  <si>
    <t>CC-CZ:</t>
  </si>
  <si>
    <t/>
  </si>
  <si>
    <t>Místo:</t>
  </si>
  <si>
    <t>Ostrava-Poruba</t>
  </si>
  <si>
    <t>Datum:</t>
  </si>
  <si>
    <t>20. 5. 2018</t>
  </si>
  <si>
    <t>Zadavatel:</t>
  </si>
  <si>
    <t>IČ:</t>
  </si>
  <si>
    <t>00845451</t>
  </si>
  <si>
    <t>SMO MOb Poruba, Klimkovická 28/55</t>
  </si>
  <si>
    <t>DIČ:</t>
  </si>
  <si>
    <t>CZ00845451</t>
  </si>
  <si>
    <t>Uchazeč:</t>
  </si>
  <si>
    <t>Vyplň údaj</t>
  </si>
  <si>
    <t>Projektant:</t>
  </si>
  <si>
    <t>47680091</t>
  </si>
  <si>
    <t>Ateliér ESO spol. s r.o.,K.H.Máchy 5203/33</t>
  </si>
  <si>
    <t>CZ47680091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</si>
  <si>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</si>
  <si>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</si>
  <si>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</si>
  <si>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</si>
  <si>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</si>
  <si>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</si>
  <si>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</si>
  <si>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</si>
  <si>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</si>
  <si>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</si>
  <si>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</si>
  <si>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</si>
  <si>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</si>
  <si>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</si>
  <si>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</si>
  <si>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</si>
  <si>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</si>
  <si>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</si>
  <si>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</si>
  <si>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</si>
  <si>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</si>
  <si>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Materiál [CZK]</t>
  </si>
  <si>
    <t>z toho Montáž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</si>
  <si>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</si>
  <si>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</si>
  <si>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</si>
  <si>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</si>
  <si>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</si>
  <si>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</si>
  <si>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</si>
  <si>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</si>
  <si>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</si>
  <si>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</si>
  <si>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</si>
  <si>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</si>
  <si>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</si>
  <si>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</si>
  <si>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</si>
  <si>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</si>
  <si>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</si>
  <si>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</si>
  <si>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C101</t>
  </si>
  <si>
    <t>Komunikace-3.etapa</t>
  </si>
  <si>
    <t>STA</t>
  </si>
  <si>
    <t>1</t>
  </si>
  <si>
    <t>{40fa8f6f-499b-44c0-9715-253955cac2af}</t>
  </si>
  <si>
    <t>2</t>
  </si>
  <si>
    <t>/</t>
  </si>
  <si>
    <t>Soupis prací - Komunikace - 3.etapa</t>
  </si>
  <si>
    <t>Soupis</t>
  </si>
  <si>
    <t>{47410469-aa5c-452e-a420-a76511db8389}</t>
  </si>
  <si>
    <t>VON</t>
  </si>
  <si>
    <t>Vedlejší a ostatní náklady</t>
  </si>
  <si>
    <t>{1a4f4f7b-b28f-4665-8a10-10f648df2165}</t>
  </si>
  <si>
    <t>Soupis prací - Vedlejší a ostatní náklady</t>
  </si>
  <si>
    <t>{41ecc36a-cb82-491a-80be-a19b4cc56ad0}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</si>
  <si>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</si>
  <si>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</si>
  <si>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</si>
  <si>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</si>
  <si>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</si>
  <si>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</si>
  <si>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</si>
  <si>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C101 - Komunikace-3.etapa</t>
  </si>
  <si>
    <t>Soupis:</t>
  </si>
  <si>
    <t>C101 - Soupis prací - Komunikace - 3.etapa</t>
  </si>
  <si>
    <t>Materiál</t>
  </si>
  <si>
    <t>Montáž</t>
  </si>
  <si>
    <t>REKAPITULACE ČLENĚNÍ SOUPISU PRACÍ</t>
  </si>
  <si>
    <t>Kód dílu - Popis</t>
  </si>
  <si>
    <t>Materiál [CZK]</t>
  </si>
  <si>
    <t>Montáž [CZK]</t>
  </si>
  <si>
    <t>Cena celkem [CZK]</t>
  </si>
  <si>
    <t>Náklady soupisu celkem</t>
  </si>
  <si>
    <t>-1</t>
  </si>
  <si>
    <t>HSV - Práce a dodávky HSV</t>
  </si>
  <si>
    <t xml:space="preserve">    1 - Zemní práce</t>
  </si>
  <si>
    <t xml:space="preserve">      11 - Zemní práce - přípravné a přidružené práce</t>
  </si>
  <si>
    <t xml:space="preserve">      12 - Zemní práce - odkopávky a prokopávky</t>
  </si>
  <si>
    <t xml:space="preserve">      13 - Zemní práce - hloubené vykopávky</t>
  </si>
  <si>
    <t xml:space="preserve">      16 - Zemní práce - přemístění výkopku</t>
  </si>
  <si>
    <t xml:space="preserve">      18 - Zemní práce - povrchové úpravy terénu</t>
  </si>
  <si>
    <t xml:space="preserve">    2 - Zakládání</t>
  </si>
  <si>
    <t xml:space="preserve">      27 -  Zakládání</t>
  </si>
  <si>
    <t xml:space="preserve">    4 - Vodorovné konstrukce</t>
  </si>
  <si>
    <t xml:space="preserve">      45 - Vodorovné podkladní a vedlejší konstrukce inž. staveb</t>
  </si>
  <si>
    <t xml:space="preserve">    5 - Komunikace</t>
  </si>
  <si>
    <t xml:space="preserve">      56 - Podkladní vrstvy komunikací, letišť a ploch</t>
  </si>
  <si>
    <t xml:space="preserve">      57 - Kryty pozemních komunikací letišť a ploch z kameniva nebo živičné</t>
  </si>
  <si>
    <t xml:space="preserve">      59 - Kryty pozemních komunikací, letišť a ploch dlážděných (předlažby)</t>
  </si>
  <si>
    <t xml:space="preserve">    8 - Trubní vedení</t>
  </si>
  <si>
    <t xml:space="preserve">      87 - Potrubí z trub plastických a skleněných</t>
  </si>
  <si>
    <t xml:space="preserve">    89 - Trubní vedení - ostatní konstrukce</t>
  </si>
  <si>
    <t xml:space="preserve">    9 - Ostatní konstrukce a práce, bourání</t>
  </si>
  <si>
    <t xml:space="preserve">      96 - Bourání konstrukcí</t>
  </si>
  <si>
    <t xml:space="preserve">    91 - Doplňující konstrukce a práce pozemních komunikací, letišť a ploch</t>
  </si>
  <si>
    <t xml:space="preserve">      97 - Prorážení otvorů a ostatní bourací práce</t>
  </si>
  <si>
    <t xml:space="preserve">        99 - Přesun hmot</t>
  </si>
  <si>
    <t>SOUPIS PRACÍ</t>
  </si>
  <si>
    <t>PČ</t>
  </si>
  <si>
    <t>Popis</t>
  </si>
  <si>
    <t>MJ</t>
  </si>
  <si>
    <t>Množství</t>
  </si>
  <si>
    <t>J. materiál [CZK]</t>
  </si>
  <si>
    <t>J. montáž [CZK]</t>
  </si>
  <si>
    <t>Cenová soustava</t>
  </si>
  <si>
    <t>Poznámka</t>
  </si>
  <si>
    <t>J.cena [CZK]</t>
  </si>
  <si>
    <t>Materiál celkem [CZK]</t>
  </si>
  <si>
    <t>Montáž celkem [CZK]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</si>
  <si>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</si>
  <si>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</si>
  <si>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</si>
  <si>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</si>
  <si>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</si>
  <si>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</si>
  <si>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</si>
  <si>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</si>
  <si>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</si>
  <si>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Zemní práce</t>
  </si>
  <si>
    <t>11</t>
  </si>
  <si>
    <t>Zemní práce - přípravné a přidružené práce</t>
  </si>
  <si>
    <t>K</t>
  </si>
  <si>
    <t>111201101</t>
  </si>
  <si>
    <t>Odstranění křovin a stromů s odstraněním kořenů průměru kmene do 100 mm do sklonu terénu 1 : 5, při celkové ploše do 1 000 m2</t>
  </si>
  <si>
    <t>m2</t>
  </si>
  <si>
    <t>CS ÚRS 2017 02</t>
  </si>
  <si>
    <t>4</t>
  </si>
  <si>
    <t>3</t>
  </si>
  <si>
    <t>-1824043404</t>
  </si>
  <si>
    <t>VV</t>
  </si>
  <si>
    <t>111251111</t>
  </si>
  <si>
    <t>Drcení ořezaných větví strojně - (štěpkování) o průměru větví do 100 mm</t>
  </si>
  <si>
    <t>m3</t>
  </si>
  <si>
    <t>-1595792327</t>
  </si>
  <si>
    <t>včetně mýcených keřů</t>
  </si>
  <si>
    <t>113106121</t>
  </si>
  <si>
    <t>Rozebrání dlažeb a dílců komunikací pro pěší, vozovek a ploch s přemístěním hmot na skládku na vzdálenost do 3 m nebo s naložením na dopravní prostředek komunikací pro pěší s ložem z kameniva nebo živice a s výplní spár z betonových nebo kameninových dlaž</t>
  </si>
  <si>
    <t>1683414825</t>
  </si>
  <si>
    <t>5,6+57</t>
  </si>
  <si>
    <t>113107211</t>
  </si>
  <si>
    <t>Odstranění podkladů nebo krytů s přemístěním hmot na skládku na vzdálenost do 20 m nebo s naložením na dopravní prostředek v ploše jednotlivě přes 200 m2 z kameniva těženého, o tl. vrstvy do 100 mm</t>
  </si>
  <si>
    <t>2019370437</t>
  </si>
  <si>
    <t>1473,10+62,6*2+12</t>
  </si>
  <si>
    <t>85,9*0,5</t>
  </si>
  <si>
    <t>Součet</t>
  </si>
  <si>
    <t>5</t>
  </si>
  <si>
    <t>113107231</t>
  </si>
  <si>
    <t>Odstranění podkladů nebo krytů s přemístěním hmot na skládku na vzdálenost do 20 m nebo s naložením na dopravní prostředek v ploše jednotlivě přes 200 m2 z betonu prostého, o tl. vrstvy přes 100 do 150 mm</t>
  </si>
  <si>
    <t>145817131</t>
  </si>
  <si>
    <t>((24,5+12,5+8,4+75,8+159,4+213,6+190+191,10+173,2+273,7+150,9+12)/3)*2</t>
  </si>
  <si>
    <t>((85,9*0,5)/3)*2</t>
  </si>
  <si>
    <t>6</t>
  </si>
  <si>
    <t>113107232</t>
  </si>
  <si>
    <t>Odstranění podkladů nebo krytů s přemístěním hmot na skládku na vzdálenost do 20 m nebo s naložením na dopravní prostředek v ploše jednotlivě přes 200 m2 z betonu prostého, o tl. vrstvy přes 150 do 300 mm</t>
  </si>
  <si>
    <t>1466354159</t>
  </si>
  <si>
    <t>(24,5+12,5+8,4+75,8+159,4+213,6+190+191,10+173,2+273,7+150,9+12)/3</t>
  </si>
  <si>
    <t>(85,9*0,5)/3</t>
  </si>
  <si>
    <t>7</t>
  </si>
  <si>
    <t>113107241</t>
  </si>
  <si>
    <t>Odstranění podkladů nebo krytů s přemístěním hmot na skládku na vzdálenost do 20 m nebo s naložením na dopravní prostředek v ploše jednotlivě přes 200 m2 živičných, o tl. vrstvy do 50 mm</t>
  </si>
  <si>
    <t>965218419</t>
  </si>
  <si>
    <t>24,5+12,5+8,4+75,8+159,4+213,6+190+191,10+173,2+273,7+150,9+12+85,9*0,5</t>
  </si>
  <si>
    <t>8</t>
  </si>
  <si>
    <t>113154364</t>
  </si>
  <si>
    <t>Frézování živičného podkladu nebo krytu s naložením na dopravní prostředek plochy přes 1 000 do 10 000 m2 s překážkami v trase pruhu šířky přes 1 m do 2 m, tloušťky vrstvy 100 mm</t>
  </si>
  <si>
    <t>791674198</t>
  </si>
  <si>
    <t>Frézování krytu v průměrné tloušťce 10 cm</t>
  </si>
  <si>
    <t>1910</t>
  </si>
  <si>
    <t>9</t>
  </si>
  <si>
    <t>113202111</t>
  </si>
  <si>
    <t>Vytrhání obrub s vybouráním lože, s přemístěním hmot na skládku na vzdálenost do 3 m nebo s naložením na dopravní prostředek z krajníků nebo obrubníků stojatých</t>
  </si>
  <si>
    <t>m</t>
  </si>
  <si>
    <t>-633681466</t>
  </si>
  <si>
    <t>5,3+6,4+4,2+4,2+60,4+4,6+4,6+3,2+3,2+3,1+11,6+32+149,9+54,4+9,5+30,1+64,1+227+19,1+6,2+6+9,5+7,3+16,3+17,6+17+17,6+172,4+129,4+4+4</t>
  </si>
  <si>
    <t>10</t>
  </si>
  <si>
    <t>113203111</t>
  </si>
  <si>
    <t>Vytrhání obrub s vybouráním lože, s přemístěním hmot na skládku na vzdálenost do 3 m nebo s naložením na dopravní prostředek z dlažebních kostek</t>
  </si>
  <si>
    <t>1746925103</t>
  </si>
  <si>
    <t>Vybourání jednořádku</t>
  </si>
  <si>
    <t>59,7+6,5+9+139,9+60,5+171,7+129,4</t>
  </si>
  <si>
    <t>966006132</t>
  </si>
  <si>
    <t>Odstranění dopravních nebo orientačních značek se sloupkem s uložením hmot na vzdálenost do 20 m nebo s naložením na dopravní prostředek, se zásypem jam a jeho zhutněním s betonovou patkou</t>
  </si>
  <si>
    <t>kus</t>
  </si>
  <si>
    <t>-1701385793</t>
  </si>
  <si>
    <t xml:space="preserve">vybourání dopravních značek </t>
  </si>
  <si>
    <t>12</t>
  </si>
  <si>
    <t>Zemní práce - odkopávky a prokopávky</t>
  </si>
  <si>
    <t>122101401</t>
  </si>
  <si>
    <t>Vykopávky v zemnících na suchu s přehozením výkopku na vzdálenost do 3 m nebo s naložením na dopravní prostředek v horninách tř. 1 a 2 do 100 m3</t>
  </si>
  <si>
    <t>1413605932</t>
  </si>
  <si>
    <t>potřeba ornice</t>
  </si>
  <si>
    <t>1005*0,1</t>
  </si>
  <si>
    <t>0,3*0,3*0,3*10</t>
  </si>
  <si>
    <t>13</t>
  </si>
  <si>
    <t>122202202</t>
  </si>
  <si>
    <t>Odkopávky a prokopávky nezapažené pro silnice s přemístěním výkopku v příčných profilech na vzdálenost do 15 m nebo s naložením na dopravní prostředek v hornině tř. 3 přes 100 do 1 000 m3</t>
  </si>
  <si>
    <t>977319335</t>
  </si>
  <si>
    <t>viz výkaz kubatur</t>
  </si>
  <si>
    <t>512,34+174,82</t>
  </si>
  <si>
    <t>odpočet bourání</t>
  </si>
  <si>
    <t>((1172)*(0,05+0,15+0,1))*-1</t>
  </si>
  <si>
    <t>14</t>
  </si>
  <si>
    <t>122202209</t>
  </si>
  <si>
    <t>Odkopávky a prokopávky nezapažené pro silnice s přemístěním výkopku v příčných profilech na vzdálenost do 15 m nebo s naložením na dopravní prostředek v hornině tř. 3 Příplatek k cenám za lepivost horniny tř. 3</t>
  </si>
  <si>
    <t>1784564821</t>
  </si>
  <si>
    <t>335,56*0,5</t>
  </si>
  <si>
    <t>M</t>
  </si>
  <si>
    <t>103641010</t>
  </si>
  <si>
    <t xml:space="preserve">zemina pro terénní úpravy -  ornice</t>
  </si>
  <si>
    <t>t</t>
  </si>
  <si>
    <t>-1025310625</t>
  </si>
  <si>
    <t>100,77</t>
  </si>
  <si>
    <t>Zemní práce - hloubené vykopávky</t>
  </si>
  <si>
    <t>16</t>
  </si>
  <si>
    <t>131201101</t>
  </si>
  <si>
    <t>Hloubení nezapažených jam a zářezů s urovnáním dna do předepsaného profilu a spádu v hornině tř. 3 do 100 m3</t>
  </si>
  <si>
    <t>-775808183</t>
  </si>
  <si>
    <t>vpusti</t>
  </si>
  <si>
    <t>2*2*2*18</t>
  </si>
  <si>
    <t>značky</t>
  </si>
  <si>
    <t>0,4*0,4*0,8*7</t>
  </si>
  <si>
    <t>17</t>
  </si>
  <si>
    <t>131201109</t>
  </si>
  <si>
    <t>Hloubení nezapažených jam a zářezů s urovnáním dna do předepsaného profilu a spádu Příplatek k cenám za lepivost horniny tř. 3</t>
  </si>
  <si>
    <t>860337599</t>
  </si>
  <si>
    <t>144,896*0,5</t>
  </si>
  <si>
    <t>18</t>
  </si>
  <si>
    <t>132201101</t>
  </si>
  <si>
    <t>Hloubení zapažených i nezapažených rýh šířky do 600 mm s urovnáním dna do předepsaného profilu a spádu v hornině tř. 3 do 100 m3</t>
  </si>
  <si>
    <t>1965782006</t>
  </si>
  <si>
    <t>výkop pro obrubníky</t>
  </si>
  <si>
    <t>369,90*0,25*0,25</t>
  </si>
  <si>
    <t>(378,4+224,6+15+15+97)*0,35*0,25</t>
  </si>
  <si>
    <t>555,2*0,35*0,25</t>
  </si>
  <si>
    <t>19</t>
  </si>
  <si>
    <t>132201109</t>
  </si>
  <si>
    <t>Hloubení zapažených i nezapažených rýh šířky do 600 mm s urovnáním dna do předepsaného profilu a spádu v hornině tř. 3 Příplatek k cenám za lepivost horniny tř. 3</t>
  </si>
  <si>
    <t>-950160684</t>
  </si>
  <si>
    <t>135,574*0,5</t>
  </si>
  <si>
    <t>20</t>
  </si>
  <si>
    <t>132301201</t>
  </si>
  <si>
    <t>Hloubení zapažených i nezapažených rýh šířky přes 600 do 2 000 mm s urovnáním dna do předepsaného profilu a spádu v hornině tř. 4 do 100 m3</t>
  </si>
  <si>
    <t>185098062</t>
  </si>
  <si>
    <t>kanalizační přípojky</t>
  </si>
  <si>
    <t>18*2,0*2,0*1</t>
  </si>
  <si>
    <t>132301209</t>
  </si>
  <si>
    <t>Hloubení zapažených i nezapažených rýh šířky přes 600 do 2 000 mm s urovnáním dna do předepsaného profilu a spádu v hornině tř. 4 Příplatek k cenám za lepivost horniny tř. 4</t>
  </si>
  <si>
    <t>-805853565</t>
  </si>
  <si>
    <t>72*0,5</t>
  </si>
  <si>
    <t>Zemní práce - přemístění výkopku</t>
  </si>
  <si>
    <t>22</t>
  </si>
  <si>
    <t>162701105</t>
  </si>
  <si>
    <t>Vodorovné přemístění výkopku nebo sypaniny po suchu na obvyklém dopravním prostředku, bez naložení výkopku, avšak se složením bez rozhrnutí z horniny tř. 1 až 4 na vzdálenost přes 9 000 do 10 000 m</t>
  </si>
  <si>
    <t>-1104838007</t>
  </si>
  <si>
    <t>ornice</t>
  </si>
  <si>
    <t>335,56+144,896+135,574+72</t>
  </si>
  <si>
    <t>-1*(28,18+8,64)</t>
  </si>
  <si>
    <t>23</t>
  </si>
  <si>
    <t>171201101</t>
  </si>
  <si>
    <t>Uložení sypaniny do násypů s rozprostřením sypaniny ve vrstvách a s hrubým urovnáním nezhutněných z jakýchkoliv hornin</t>
  </si>
  <si>
    <t>-1709657626</t>
  </si>
  <si>
    <t>28,18+8,64</t>
  </si>
  <si>
    <t>24</t>
  </si>
  <si>
    <t>171201201</t>
  </si>
  <si>
    <t>Uložení sypaniny na skládky</t>
  </si>
  <si>
    <t>-1294058657</t>
  </si>
  <si>
    <t>751,98</t>
  </si>
  <si>
    <t>25</t>
  </si>
  <si>
    <t>171201211</t>
  </si>
  <si>
    <t>Uložení sypaniny poplatek za uložení sypaniny na skládce (skládkovné)</t>
  </si>
  <si>
    <t>-1220198361</t>
  </si>
  <si>
    <t>(751,98-100,77)*1,8</t>
  </si>
  <si>
    <t>26</t>
  </si>
  <si>
    <t>174101101</t>
  </si>
  <si>
    <t>Zásyp sypaninou z jakékoliv horniny s uložením výkopku ve vrstvách se zhutněním jam, šachet, rýh nebo kolem objektů v těchto vykopávkách</t>
  </si>
  <si>
    <t>-125150868</t>
  </si>
  <si>
    <t>144+72</t>
  </si>
  <si>
    <t>3,14*0,25*0,25*1,9*18*-1</t>
  </si>
  <si>
    <t>-1*18</t>
  </si>
  <si>
    <t>27</t>
  </si>
  <si>
    <t>583336740</t>
  </si>
  <si>
    <t>kamenivo těžené hrubé frakce 16-32</t>
  </si>
  <si>
    <t>243186683</t>
  </si>
  <si>
    <t>191,288*1,8</t>
  </si>
  <si>
    <t>Zemní práce - povrchové úpravy terénu</t>
  </si>
  <si>
    <t>28</t>
  </si>
  <si>
    <t>181301101</t>
  </si>
  <si>
    <t>Rozprostření a urovnání ornice v rovině nebo ve svahu sklonu do 1:5 při souvislé ploše do 500 m2, tl. vrstvy do 100 mm</t>
  </si>
  <si>
    <t>-1156760683</t>
  </si>
  <si>
    <t>1005</t>
  </si>
  <si>
    <t>29</t>
  </si>
  <si>
    <t>181411131</t>
  </si>
  <si>
    <t>Založení trávníku na půdě předem připravené plochy do 1000 m2 výsevem včetně utažení parkového v rovině nebo na svahu do 1:5</t>
  </si>
  <si>
    <t>-1774267772</t>
  </si>
  <si>
    <t>30</t>
  </si>
  <si>
    <t>005724200</t>
  </si>
  <si>
    <t>osivo směs travní parková okrasná</t>
  </si>
  <si>
    <t>kg</t>
  </si>
  <si>
    <t>1111197799</t>
  </si>
  <si>
    <t>1005*0,03</t>
  </si>
  <si>
    <t>31</t>
  </si>
  <si>
    <t>181951101</t>
  </si>
  <si>
    <t>Úprava pláně vyrovnáním výškových rozdílů v hornině tř. 1 až 4 bez zhutnění</t>
  </si>
  <si>
    <t>1147743911</t>
  </si>
  <si>
    <t>32</t>
  </si>
  <si>
    <t>181951102</t>
  </si>
  <si>
    <t>Úprava pláně vyrovnáním výškových rozdílů v hornině tř. 1 až 4 se zhutněním</t>
  </si>
  <si>
    <t>949622972</t>
  </si>
  <si>
    <t>372+21+956+26+34+25+156</t>
  </si>
  <si>
    <t>33</t>
  </si>
  <si>
    <t>183402131</t>
  </si>
  <si>
    <t>Rozrušení půdy na hloubku přes 50 do 150 mm souvislé plochy přes 500 m2 v rovině nebo na svahu do 1:5</t>
  </si>
  <si>
    <t>1665874430</t>
  </si>
  <si>
    <t>34</t>
  </si>
  <si>
    <t>183403111</t>
  </si>
  <si>
    <t>Obdělání půdy nakopáním hl. přes 50 do 100 mm v rovině nebo na svahu do 1:5</t>
  </si>
  <si>
    <t>-2003781448</t>
  </si>
  <si>
    <t>35</t>
  </si>
  <si>
    <t>183403153</t>
  </si>
  <si>
    <t>Obdělání půdy hrabáním v rovině nebo na svahu do 1:5</t>
  </si>
  <si>
    <t>27123505</t>
  </si>
  <si>
    <t>36</t>
  </si>
  <si>
    <t>184102112</t>
  </si>
  <si>
    <t>Výsadba dřeviny s balem do předem vyhloubené jamky se zalitím v rovině nebo na svahu do 1:5, při průměru balu přes 200 do 300 mm</t>
  </si>
  <si>
    <t>1826413187</t>
  </si>
  <si>
    <t>37</t>
  </si>
  <si>
    <t>026603480</t>
  </si>
  <si>
    <t>Zerav západní /Thuja occidentalis/ 100 - 120 cm, ZB</t>
  </si>
  <si>
    <t>1932563234</t>
  </si>
  <si>
    <t>Thuja occidentalis Smaragd (80-100 cm)</t>
  </si>
  <si>
    <t>38</t>
  </si>
  <si>
    <t>184818232</t>
  </si>
  <si>
    <t>Ochrana kmene bedněním před poškozením stavebním provozem zřízení včetně odstranění výšky bednění do 2 m průměru kmene přes 300 do 500 mm</t>
  </si>
  <si>
    <t>-143112578</t>
  </si>
  <si>
    <t>Zakládání</t>
  </si>
  <si>
    <t xml:space="preserve"> Zakládání</t>
  </si>
  <si>
    <t>39</t>
  </si>
  <si>
    <t>212532111</t>
  </si>
  <si>
    <t>Lože pro trativody z kameniva hrubého drceného</t>
  </si>
  <si>
    <t>-475112801</t>
  </si>
  <si>
    <t>podélné trativody</t>
  </si>
  <si>
    <t>18*1*0,5*0,4</t>
  </si>
  <si>
    <t>40</t>
  </si>
  <si>
    <t>212755216</t>
  </si>
  <si>
    <t>Trativody bez lože z drenážních trubek plastových flexibilních D 160 mm</t>
  </si>
  <si>
    <t>1154656481</t>
  </si>
  <si>
    <t>18*1</t>
  </si>
  <si>
    <t>41</t>
  </si>
  <si>
    <t>272313611</t>
  </si>
  <si>
    <t>Základy z betonu prostého klenby z betonu kamenem neprokládaného tř. C 16/20</t>
  </si>
  <si>
    <t>-756355272</t>
  </si>
  <si>
    <t>patky značek</t>
  </si>
  <si>
    <t>42</t>
  </si>
  <si>
    <t>272353151</t>
  </si>
  <si>
    <t>Bednění kotevních otvorů a prostupů v základových konstrukcích v klenbách včetně polohového zajištění a odbednění, popř. ztraceného bednění z pletiva apod. průřezu přes 0,17 do 0,25 m2, hl. do 1,00 m</t>
  </si>
  <si>
    <t>1433555515</t>
  </si>
  <si>
    <t>43</t>
  </si>
  <si>
    <t>274316R00</t>
  </si>
  <si>
    <t>Uložení stávajících sítí do chráničky, včetně dodávky chráničky, zemních prací a obetonování a zásypu kamenivem</t>
  </si>
  <si>
    <t>-1585873013</t>
  </si>
  <si>
    <t xml:space="preserve">"uložení stávajících sítí do chráničky, výstavba náhradního prostupu </t>
  </si>
  <si>
    <t>"(výkop, dodávka a montáž chráničky, obetonování, zásyp štěrkodrtí)</t>
  </si>
  <si>
    <t>44</t>
  </si>
  <si>
    <t>275351121</t>
  </si>
  <si>
    <t>Bednění základů patek zřízení</t>
  </si>
  <si>
    <t>1279243920</t>
  </si>
  <si>
    <t>0,4*0,5*4*7</t>
  </si>
  <si>
    <t>45</t>
  </si>
  <si>
    <t>275351122</t>
  </si>
  <si>
    <t>Bednění základů patek odstranění</t>
  </si>
  <si>
    <t>-383111500</t>
  </si>
  <si>
    <t>5,6</t>
  </si>
  <si>
    <t>Vodorovné konstrukce</t>
  </si>
  <si>
    <t>Vodorovné podkladní a vedlejší konstrukce inž. staveb</t>
  </si>
  <si>
    <t>46</t>
  </si>
  <si>
    <t>451572111</t>
  </si>
  <si>
    <t>Lože pod potrubí, stoky a drobné objekty v otevřeném výkopu z kameniva drobného těženého 0 až 4 mm</t>
  </si>
  <si>
    <t>-1819814291</t>
  </si>
  <si>
    <t>přípojky</t>
  </si>
  <si>
    <t>1*0,5*18*2</t>
  </si>
  <si>
    <t>Komunikace</t>
  </si>
  <si>
    <t>56</t>
  </si>
  <si>
    <t>Podkladní vrstvy komunikací, letišť a ploch</t>
  </si>
  <si>
    <t>47</t>
  </si>
  <si>
    <t>564831111</t>
  </si>
  <si>
    <t xml:space="preserve">Podklad ze štěrkodrti ŠD  s rozprostřením a zhutněním, po zhutnění tl. 100 mm</t>
  </si>
  <si>
    <t>CS ÚRS 2018 01</t>
  </si>
  <si>
    <t>1768734428</t>
  </si>
  <si>
    <t>654</t>
  </si>
  <si>
    <t>48</t>
  </si>
  <si>
    <t>564861111</t>
  </si>
  <si>
    <t>Podklad ze štěrkodrti ŠD s rozprostřením a zhutněním, po zhutnění tl. 200 mm</t>
  </si>
  <si>
    <t>-544720860</t>
  </si>
  <si>
    <t>282+531+49+31+25</t>
  </si>
  <si>
    <t>49</t>
  </si>
  <si>
    <t>565131111</t>
  </si>
  <si>
    <t>Vyrovnání povrchu dosavadních podkladů s rozprostřením hmot a zhutněním obalovaným kamenivem ACP (OK) tl. 50 mm</t>
  </si>
  <si>
    <t>-135023854</t>
  </si>
  <si>
    <t>150</t>
  </si>
  <si>
    <t>50</t>
  </si>
  <si>
    <t>573231106</t>
  </si>
  <si>
    <t>Postřik spojovací PS bez posypu kamenivem ze silniční emulze, v množství 0,30 kg/m2</t>
  </si>
  <si>
    <t>1147553641</t>
  </si>
  <si>
    <t>1740</t>
  </si>
  <si>
    <t>51</t>
  </si>
  <si>
    <t>573231109</t>
  </si>
  <si>
    <t>Postřik spojovací PS bez posypu kamenivem ze silniční emulze, v množství 0,60 kg/m2</t>
  </si>
  <si>
    <t>-1692151459</t>
  </si>
  <si>
    <t>52</t>
  </si>
  <si>
    <t>577144121</t>
  </si>
  <si>
    <t>Asfaltový beton vrstva obrusná ACO 11 (ABS) s rozprostřením a se zhutněním z nemodifikovaného asfaltu v pruhu šířky přes 3 m tř. I, po zhutnění tl. 50 mm</t>
  </si>
  <si>
    <t>1967847953</t>
  </si>
  <si>
    <t>oprava stávající plochy v místě napojení</t>
  </si>
  <si>
    <t>(6,5+6,5+26,4)*0,5</t>
  </si>
  <si>
    <t>53</t>
  </si>
  <si>
    <t>577165122</t>
  </si>
  <si>
    <t>Asfaltový beton vrstva ložní ACL 16 (ABH) s rozprostřením a zhutněním z nemodifikovaného asfaltu v pruhu šířky přes 3 m, po zhutnění tl. 70 mm</t>
  </si>
  <si>
    <t>1932366872</t>
  </si>
  <si>
    <t>57</t>
  </si>
  <si>
    <t>Kryty pozemních komunikací letišť a ploch z kameniva nebo živičné</t>
  </si>
  <si>
    <t>54</t>
  </si>
  <si>
    <t>578143133</t>
  </si>
  <si>
    <t>Litý asfalt MA 11 (LAS) s rozprostřením z modifikovaného asfaltu v pruhu šířky do 3 m tl. 40 mm</t>
  </si>
  <si>
    <t>734422670</t>
  </si>
  <si>
    <t>oprava stávajících ploch při napojení na plochy nové</t>
  </si>
  <si>
    <t>55</t>
  </si>
  <si>
    <t>578901114</t>
  </si>
  <si>
    <t>Zdrsňovací posyp litého asfaltu z kameniva drobného drceného obaleného asfaltem se zaválcováním a s odstraněním přebytečného materiálu s povrchu, v množství 10 kg/m2</t>
  </si>
  <si>
    <t>-446360790</t>
  </si>
  <si>
    <t>85,9</t>
  </si>
  <si>
    <t>919121122</t>
  </si>
  <si>
    <t>Utěsnění dilatačních spár zálivkou za studena v cementobetonovém nebo živičném krytu včetně adhezního nátěru s těsnicím profilem pod zálivkou, pro komůrky šířky 15 mm, hloubky 30 mm</t>
  </si>
  <si>
    <t>631287003</t>
  </si>
  <si>
    <t>59</t>
  </si>
  <si>
    <t>Kryty pozemních komunikací, letišť a ploch dlážděných (předlažby)</t>
  </si>
  <si>
    <t>596211113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</si>
  <si>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60 mm skupiny A, pro plochy pře</t>
  </si>
  <si>
    <t>-1717466281</t>
  </si>
  <si>
    <t>Dlažba tvaru I 20/16,5/6 - šedá - chodník</t>
  </si>
  <si>
    <t>531</t>
  </si>
  <si>
    <t>Dlažba tvaru I 20/16,5/6 - ČERVENÁ - chodník, PODÉLNÉ PARKOVIŠTĚ, SJEZDY</t>
  </si>
  <si>
    <t>282</t>
  </si>
  <si>
    <t xml:space="preserve">Dlažba tvaru I  20/16,5/6 - šedá - bez zkosených hran - kontejnerové stanoviště K13</t>
  </si>
  <si>
    <t>Dlažba obdélník 20/10/6 - červená - pro nevidomé a slabozraké</t>
  </si>
  <si>
    <t>Dlažba obdélník 20/10/6 - ŠEDÁ - pro nevidomé a slabozraké</t>
  </si>
  <si>
    <t>58</t>
  </si>
  <si>
    <t>592452670</t>
  </si>
  <si>
    <t>dlažba skladebná betonová základní pro nevidomé 20 x 10 x 6 cm barevná</t>
  </si>
  <si>
    <t>-21360698</t>
  </si>
  <si>
    <t>varovné, signální pásy - barva červená</t>
  </si>
  <si>
    <t>49*1,01</t>
  </si>
  <si>
    <t>59245019</t>
  </si>
  <si>
    <t>dlažba skladebná betonová slepecká 20x10x6 cm přírodní</t>
  </si>
  <si>
    <t>-1799566000</t>
  </si>
  <si>
    <t>31*1,01</t>
  </si>
  <si>
    <t>60</t>
  </si>
  <si>
    <t>592453040</t>
  </si>
  <si>
    <t>dlažba zámková profilová základní 20x16,5x6 cm přírodní</t>
  </si>
  <si>
    <t>-1609382230</t>
  </si>
  <si>
    <t>chodníky</t>
  </si>
  <si>
    <t>531*1,01</t>
  </si>
  <si>
    <t>61</t>
  </si>
  <si>
    <t>59245284</t>
  </si>
  <si>
    <t>dlažba zámková profilová kraj 20x14x6 cm barevná</t>
  </si>
  <si>
    <t>-949417211</t>
  </si>
  <si>
    <t>282*1,01</t>
  </si>
  <si>
    <t>62</t>
  </si>
  <si>
    <t>592452960</t>
  </si>
  <si>
    <t>dlažba zámková profilová základní rovná 20x16,5x10 cm přírodní</t>
  </si>
  <si>
    <t>-1396316536</t>
  </si>
  <si>
    <t>dlažba tvaru I - 20/16,5/6 - šedá - bez zkosené horní hrany</t>
  </si>
  <si>
    <t>25*1,01</t>
  </si>
  <si>
    <t>63</t>
  </si>
  <si>
    <t>596211213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</si>
  <si>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80 mm skupiny A, pro plochy pře</t>
  </si>
  <si>
    <t>1813625986</t>
  </si>
  <si>
    <t>dlažba tvaru I 20/16,5/8 - červená - parkoviště</t>
  </si>
  <si>
    <t>dlažba tvaru I 20/16,5/8 - šedá-vdz</t>
  </si>
  <si>
    <t>35,229</t>
  </si>
  <si>
    <t>64</t>
  </si>
  <si>
    <t>592452830</t>
  </si>
  <si>
    <t>dlažba zámková profilová základní 20x16,5x8 cm barevná</t>
  </si>
  <si>
    <t>815341869</t>
  </si>
  <si>
    <t>Dlažba tvaru I - 20/16,5/8 - červená - parkoviště</t>
  </si>
  <si>
    <t>654*1,01</t>
  </si>
  <si>
    <t>vodorovné dopravní značení</t>
  </si>
  <si>
    <t>(21+6+6)*4,8*0,2*1,01*-1</t>
  </si>
  <si>
    <t>10*1,6*0,2*1,01*-1</t>
  </si>
  <si>
    <t>65</t>
  </si>
  <si>
    <t>592453000</t>
  </si>
  <si>
    <t>dlažba zámková profilová základní 20x16,5x8 cm přírodní</t>
  </si>
  <si>
    <t>-950069383</t>
  </si>
  <si>
    <t xml:space="preserve">Dlažba tvaru I - 20/16,5/8 - šedá </t>
  </si>
  <si>
    <t xml:space="preserve">vodorovné dopravní značení </t>
  </si>
  <si>
    <t>(21+6+6)*4,8*0,2*1,01</t>
  </si>
  <si>
    <t>10*1,6*0,2*1,01</t>
  </si>
  <si>
    <t>Trubní vedení</t>
  </si>
  <si>
    <t>87</t>
  </si>
  <si>
    <t>Potrubí z trub plastických a skleněných</t>
  </si>
  <si>
    <t>66</t>
  </si>
  <si>
    <t>871311101</t>
  </si>
  <si>
    <t>Montáž vodovodního potrubí z plastů v otevřeném výkopu z tvrdého PVC s integrovaným těsněnim SDR 11/PN10 D 160 x 6,2 mm</t>
  </si>
  <si>
    <t>-1717234822</t>
  </si>
  <si>
    <t>kanalizační přípojky od uličních vpustí</t>
  </si>
  <si>
    <t>18*2</t>
  </si>
  <si>
    <t>67</t>
  </si>
  <si>
    <t>286147160</t>
  </si>
  <si>
    <t>trubka kanalizační žebrovaná PP vnitřní průměr 150mm, dl. 2m</t>
  </si>
  <si>
    <t>-825257948</t>
  </si>
  <si>
    <t>18*1,02</t>
  </si>
  <si>
    <t>68</t>
  </si>
  <si>
    <t>877321110</t>
  </si>
  <si>
    <t>Montáž tvarovek na vodovodním plastovém potrubí z polyetylenu PE 100 elektrotvarovek SDR 11/PN16 kolen 22 st. nebo 45 st. d 160</t>
  </si>
  <si>
    <t>-1724634458</t>
  </si>
  <si>
    <t>18*3</t>
  </si>
  <si>
    <t>69</t>
  </si>
  <si>
    <t>286171820</t>
  </si>
  <si>
    <t>koleno kanalizační PP SN 16 45 ° DN 150</t>
  </si>
  <si>
    <t>1929008469</t>
  </si>
  <si>
    <t>89</t>
  </si>
  <si>
    <t>Trubní vedení - ostatní konstrukce</t>
  </si>
  <si>
    <t>70</t>
  </si>
  <si>
    <t>817314111</t>
  </si>
  <si>
    <t>Montáž betonových útesů s hrdlem na potrubí betonovém a železobetonovém DN 150</t>
  </si>
  <si>
    <t>-294149581</t>
  </si>
  <si>
    <t>Napojení stávající drenáže na nové vpusti</t>
  </si>
  <si>
    <t>71</t>
  </si>
  <si>
    <t>895941111</t>
  </si>
  <si>
    <t>Zřízení vpusti kanalizační uliční z betonových dílců typ UV-50 normální</t>
  </si>
  <si>
    <t>487848655</t>
  </si>
  <si>
    <t>72</t>
  </si>
  <si>
    <t>592238241</t>
  </si>
  <si>
    <t>vpusť betonová uliční 500/590/150VV</t>
  </si>
  <si>
    <t>-300465464</t>
  </si>
  <si>
    <t>s vložkou PVC DN 150</t>
  </si>
  <si>
    <t>18*1,01</t>
  </si>
  <si>
    <t>73</t>
  </si>
  <si>
    <t>592238210</t>
  </si>
  <si>
    <t>vpusť betonová uliční prstenec 18x66x10 cm</t>
  </si>
  <si>
    <t>-1982056814</t>
  </si>
  <si>
    <t>74</t>
  </si>
  <si>
    <t>592238200</t>
  </si>
  <si>
    <t>vpusť betonová uliční /skruž/ 29x50x5 cm</t>
  </si>
  <si>
    <t>713547151</t>
  </si>
  <si>
    <t>75</t>
  </si>
  <si>
    <t>592238220</t>
  </si>
  <si>
    <t>vpusť betonová uliční dno s výtokem 62,6 x 49,5 x 5 cm</t>
  </si>
  <si>
    <t>872803342</t>
  </si>
  <si>
    <t>76</t>
  </si>
  <si>
    <t>592238640</t>
  </si>
  <si>
    <t>prstenec betonový pro uliční vpusť vyrovnávací 39 x 6 x 13 cm</t>
  </si>
  <si>
    <t>-336755666</t>
  </si>
  <si>
    <t>18*2*1,01</t>
  </si>
  <si>
    <t>77</t>
  </si>
  <si>
    <t>899211113</t>
  </si>
  <si>
    <t>Osazení litinových mříží s rámem na šachtách tunelové stoky hmotnosti jednotlivě přes 100 do 150 kg</t>
  </si>
  <si>
    <t>1855884759</t>
  </si>
  <si>
    <t>78</t>
  </si>
  <si>
    <t>592238760</t>
  </si>
  <si>
    <t>rám zabetonovaný pro uliční vpusti 500/500 mm</t>
  </si>
  <si>
    <t>-1353061090</t>
  </si>
  <si>
    <t>79</t>
  </si>
  <si>
    <t>592238780</t>
  </si>
  <si>
    <t>mříž vtoková pro uliční vpusti 500/500 mm</t>
  </si>
  <si>
    <t>638635691</t>
  </si>
  <si>
    <t>80</t>
  </si>
  <si>
    <t>592238740</t>
  </si>
  <si>
    <t>koš vysoký pro uliční vpusti, žárově zinkovaný plech,pro rám 500/300</t>
  </si>
  <si>
    <t>482637310</t>
  </si>
  <si>
    <t>81</t>
  </si>
  <si>
    <t>899331111</t>
  </si>
  <si>
    <t>Výšková úprava uličního vstupu nebo vpusti do 200 mm zvýšením poklopu</t>
  </si>
  <si>
    <t>-352915565</t>
  </si>
  <si>
    <t>82</t>
  </si>
  <si>
    <t>899332111</t>
  </si>
  <si>
    <t>Výšková úprava uličního vstupu nebo vpusti do 200 mm snížením poklopu</t>
  </si>
  <si>
    <t>-1441874899</t>
  </si>
  <si>
    <t>83</t>
  </si>
  <si>
    <t>899431111</t>
  </si>
  <si>
    <t>Výšková úprava uličního vstupu nebo vpusti do 200 mm zvýšením krycího hrnce, šoupěte nebo hydrantu bez úpravy armatur</t>
  </si>
  <si>
    <t>-250320239</t>
  </si>
  <si>
    <t>84</t>
  </si>
  <si>
    <t>899432111</t>
  </si>
  <si>
    <t>Výšková úprava uličního vstupu nebo vpusti do 200 mm snížením krycího hrnce, šoupěte, nebo hydrantu bez úpravy armatur</t>
  </si>
  <si>
    <t>1992022368</t>
  </si>
  <si>
    <t>85</t>
  </si>
  <si>
    <t>966008R00</t>
  </si>
  <si>
    <t>Vybourání stávající uliční vpusti, včetně zásypu kamenivem</t>
  </si>
  <si>
    <t>-604158863</t>
  </si>
  <si>
    <t>Ostatní konstrukce a práce, bourání</t>
  </si>
  <si>
    <t>96</t>
  </si>
  <si>
    <t>Bourání konstrukcí</t>
  </si>
  <si>
    <t>86</t>
  </si>
  <si>
    <t>961044111</t>
  </si>
  <si>
    <t>Bourání základů z betonu prostého</t>
  </si>
  <si>
    <t>321053443</t>
  </si>
  <si>
    <t>2,4*1</t>
  </si>
  <si>
    <t>962032241</t>
  </si>
  <si>
    <t>Bourání zdiva nadzákladového z cihel nebo tvárnic z cihel pálených nebo vápenopískových, na maltu cementovou, objemu přes 1 m3</t>
  </si>
  <si>
    <t>1465465104</t>
  </si>
  <si>
    <t>2,4*1,6</t>
  </si>
  <si>
    <t>91</t>
  </si>
  <si>
    <t>Doplňující konstrukce a práce pozemních komunikací, letišť a ploch</t>
  </si>
  <si>
    <t>88</t>
  </si>
  <si>
    <t>914111111</t>
  </si>
  <si>
    <t>Montáž svislé dopravní značky základní velikosti do 1 m2 objímkami na sloupky nebo konzoly</t>
  </si>
  <si>
    <t>1400995887</t>
  </si>
  <si>
    <t>404452350</t>
  </si>
  <si>
    <t>sloupek Al 60 - 350</t>
  </si>
  <si>
    <t>839911885</t>
  </si>
  <si>
    <t>90</t>
  </si>
  <si>
    <t>404452400</t>
  </si>
  <si>
    <t>patka hliníková pro sloupek D 60 mm</t>
  </si>
  <si>
    <t>278620468</t>
  </si>
  <si>
    <t>404452530</t>
  </si>
  <si>
    <t>víčko plastové na sloupek 60</t>
  </si>
  <si>
    <t>611989174</t>
  </si>
  <si>
    <t>92</t>
  </si>
  <si>
    <t>404452560</t>
  </si>
  <si>
    <t>upínací svorka na sloupek D 60 mm</t>
  </si>
  <si>
    <t>1885477498</t>
  </si>
  <si>
    <t>7*2</t>
  </si>
  <si>
    <t>93</t>
  </si>
  <si>
    <t>404455550</t>
  </si>
  <si>
    <t>značka dopravní svislá retroreflexní fólie tř. 1, Al prolis, 500 x 700 mm</t>
  </si>
  <si>
    <t>1816863524</t>
  </si>
  <si>
    <t>IP11g</t>
  </si>
  <si>
    <t>IP11b</t>
  </si>
  <si>
    <t>94</t>
  </si>
  <si>
    <t>404455200</t>
  </si>
  <si>
    <t>značka dopravní svislá retroreflexní fólie tř. 1, FeZn-Al rám., 1000 x 1500 mm</t>
  </si>
  <si>
    <t>1300849609</t>
  </si>
  <si>
    <t>IP25a</t>
  </si>
  <si>
    <t>IP25b</t>
  </si>
  <si>
    <t>95</t>
  </si>
  <si>
    <t>404455520</t>
  </si>
  <si>
    <t>značka dopravní svislá retroreflexní fólie tř. 1, Al prolis, 500 x 500 mm</t>
  </si>
  <si>
    <t>357451418</t>
  </si>
  <si>
    <t>P2</t>
  </si>
  <si>
    <t>E2d</t>
  </si>
  <si>
    <t>914511111</t>
  </si>
  <si>
    <t>Montáž sloupku dopravních značek délky do 3,5 m do betonového základu</t>
  </si>
  <si>
    <t>-1381343229</t>
  </si>
  <si>
    <t>97</t>
  </si>
  <si>
    <t>915111112</t>
  </si>
  <si>
    <t>Vodorovné dopravní značení stříkané barvou dělící čára šířky 125 mm souvislá bílá retroreflexní</t>
  </si>
  <si>
    <t>18640747</t>
  </si>
  <si>
    <t>podélné parkování</t>
  </si>
  <si>
    <t>98</t>
  </si>
  <si>
    <t>404453500</t>
  </si>
  <si>
    <t>barva na vodorovné dopravní značení bílá bal. sud 250 kg</t>
  </si>
  <si>
    <t>-909011350</t>
  </si>
  <si>
    <t>36*0,125</t>
  </si>
  <si>
    <t>99</t>
  </si>
  <si>
    <t>915111116</t>
  </si>
  <si>
    <t>Vodorovné dopravní značení stříkané barvou dělící čára šířky 125 mm souvislá žlutá retroreflexní</t>
  </si>
  <si>
    <t>-286606001</t>
  </si>
  <si>
    <t>28,5+18*1,5+22,5</t>
  </si>
  <si>
    <t>100</t>
  </si>
  <si>
    <t>404453520</t>
  </si>
  <si>
    <t>barva na vodorovné dopravní značení žlutá bal. soudek 40 kg</t>
  </si>
  <si>
    <t>877593442</t>
  </si>
  <si>
    <t>78*0,125</t>
  </si>
  <si>
    <t>101</t>
  </si>
  <si>
    <t>915491211</t>
  </si>
  <si>
    <t>Osazení vodicího proužku z betonových prefabrikovaných desek tl. do 120 mm do lože z cementové malty tl. 20 mm, s vyplněním a zatřením spár cementovou maltou s podkladní vrstvou z betonu prostého tř. C 12/15 tl. 50 až 100 mm šířka proužku 250 mm</t>
  </si>
  <si>
    <t>1582840515</t>
  </si>
  <si>
    <t>378,4+224,6+97+15+15</t>
  </si>
  <si>
    <t>(4,8+55,5+1,8+4,8+7+34,7+5,3+3,1+6,9+3,4+2,5+38,5+1,8+4,7)*-1</t>
  </si>
  <si>
    <t>102</t>
  </si>
  <si>
    <t>592185840</t>
  </si>
  <si>
    <t>přídlažba 50x25x8 cm</t>
  </si>
  <si>
    <t>552351879</t>
  </si>
  <si>
    <t>555,2*2*1,01</t>
  </si>
  <si>
    <t>103</t>
  </si>
  <si>
    <t>915611111</t>
  </si>
  <si>
    <t>Předznačení pro vodorovné značení stříkané barvou nebo prováděné z nátěrových hmot liniové dělicí čáry, vodicí proužky</t>
  </si>
  <si>
    <t>216808458</t>
  </si>
  <si>
    <t>78+36</t>
  </si>
  <si>
    <t>104</t>
  </si>
  <si>
    <t>916231213</t>
  </si>
  <si>
    <t>Osazení chodníkového obrubníku betonového se zřízením lože, s vyplněním a zatřením spár cementovou maltou stojatého s boční opěrou z betonu prostého tř. C 12/15, do lože z betonu prostého téže značky</t>
  </si>
  <si>
    <t>-1306159852</t>
  </si>
  <si>
    <t xml:space="preserve">Obrubník  15/25</t>
  </si>
  <si>
    <t>2,7+4,8+4,1+10,8+55,5+1,8+4,8+6+11,7+1+2,2+5+8,9+21,4+3,4+2,7</t>
  </si>
  <si>
    <t>5,8+13,3+1,8+4,8+1,3+7,8+2+7,3+7,1+14,7+3,2+14,3+6,6+84+38,8</t>
  </si>
  <si>
    <t>3,4+9,9+4,0+1,5</t>
  </si>
  <si>
    <t>Mezisoučet</t>
  </si>
  <si>
    <t>Zahradní obrubník BO 5/20</t>
  </si>
  <si>
    <t>1,2+7,3+10,6+0,8+0,8+14,6+1,2+1,2+14,8+1,3+1,3+6,9+1,5+1,5+10,8+3,7</t>
  </si>
  <si>
    <t>1,5+36,2+6,9+3,1+5,3+9,2+5,6+2,1+5+2,1+8,6+1,5+12,3+5,6+2,8+1,8+0,8+14,6+2</t>
  </si>
  <si>
    <t>2+27,8+2,5+0,7+10,9+3,1+3,2+4,6+4,6+4,2+4,2+6,5+5,3+6,7+2+4+7,3+18,5+2,7+28+1,3+2,3+4,1+6,9</t>
  </si>
  <si>
    <t>Obrubník 15/15-nájezdový</t>
  </si>
  <si>
    <t>58,5+24,6+18,5+20,3+5,3+3+4,6+1+17,5+2,5+2,8+1,6+3+3,2+2+2+1,2+2+18,5+3+26,8+1+1,7</t>
  </si>
  <si>
    <t xml:space="preserve">Obrubník přechodový - levý </t>
  </si>
  <si>
    <t>Obrubník přechodový - pravý</t>
  </si>
  <si>
    <t>Obrubník 10/25</t>
  </si>
  <si>
    <t>46,3+7,1+5,1+32+6,5</t>
  </si>
  <si>
    <t>105</t>
  </si>
  <si>
    <t>592173040</t>
  </si>
  <si>
    <t>obrubník betonový zahradní přírodní šedá 50x5x20 cm</t>
  </si>
  <si>
    <t>-732982003</t>
  </si>
  <si>
    <t>369,9*2*1,01</t>
  </si>
  <si>
    <t>106</t>
  </si>
  <si>
    <t>592174650</t>
  </si>
  <si>
    <t>obrubník betonový silniční vibrolisovaný 100x15x25 cm</t>
  </si>
  <si>
    <t>-1955610286</t>
  </si>
  <si>
    <t>378,4*1,01</t>
  </si>
  <si>
    <t>107</t>
  </si>
  <si>
    <t>592174680</t>
  </si>
  <si>
    <t>obrubník betonový silniční nájezdový vibrolisovaný 100x15x15 cm</t>
  </si>
  <si>
    <t>-1800849467</t>
  </si>
  <si>
    <t>224,6*1,01</t>
  </si>
  <si>
    <t>108</t>
  </si>
  <si>
    <t>592174690</t>
  </si>
  <si>
    <t>obrubník betonový silniční přechodový L + P vibrolisovaný 100x15x15-25 cm</t>
  </si>
  <si>
    <t>681269308</t>
  </si>
  <si>
    <t>(15+15)*1,01</t>
  </si>
  <si>
    <t>109</t>
  </si>
  <si>
    <t>592174170</t>
  </si>
  <si>
    <t>obrubník betonový chodníkový vibrolisovaný 100x10x25 cm</t>
  </si>
  <si>
    <t>884023384</t>
  </si>
  <si>
    <t>97*1,01</t>
  </si>
  <si>
    <t>110</t>
  </si>
  <si>
    <t>919734R00</t>
  </si>
  <si>
    <t>Styčná pracovní spára při napojení nového živičného povrchu na stávající se zalitím za tepla modifikovanou asfaltovou hmotou s posypem vápenným hydrátem šířky do 15 mm, hloubky do 25 mm Vložka pod litý asfalt z asfaltového pásu</t>
  </si>
  <si>
    <t>-1064830610</t>
  </si>
  <si>
    <t>85,9*0,5*1,2</t>
  </si>
  <si>
    <t>111</t>
  </si>
  <si>
    <t>919735111</t>
  </si>
  <si>
    <t>Řezání stávajícího živičného krytu nebo podkladu hloubky do 50 mm</t>
  </si>
  <si>
    <t>-1776000656</t>
  </si>
  <si>
    <t>6,5+6,5+18,5+5+5+2,9+6,4+2,6+3+3,1+26,4</t>
  </si>
  <si>
    <t>Prorážení otvorů a ostatní bourací práce</t>
  </si>
  <si>
    <t>112</t>
  </si>
  <si>
    <t>997221561</t>
  </si>
  <si>
    <t>Vodorovná doprava suti bez naložení, ale se složením a s hrubým urovnáním z kusových materiálů, na vzdálenost do 1 km</t>
  </si>
  <si>
    <t>-1525655515</t>
  </si>
  <si>
    <t>113</t>
  </si>
  <si>
    <t>997221569</t>
  </si>
  <si>
    <t>Vodorovná doprava suti bez naložení, ale se složením a s hrubým urovnáním Příplatek k ceně za každý další i započatý 1 km přes 1 km</t>
  </si>
  <si>
    <t>-147678522</t>
  </si>
  <si>
    <t>1907,386*9</t>
  </si>
  <si>
    <t>114</t>
  </si>
  <si>
    <t>997221611</t>
  </si>
  <si>
    <t>Nakládání na dopravní prostředky pro vodorovnou dopravu suti</t>
  </si>
  <si>
    <t>-17117221</t>
  </si>
  <si>
    <t>115</t>
  </si>
  <si>
    <t>997221815</t>
  </si>
  <si>
    <t>Poplatek za uložení stavebního odpadu na skládce (skládkovné) betonového</t>
  </si>
  <si>
    <t>969251562</t>
  </si>
  <si>
    <t>4,8+7,488+15,963+331,078+318,344+226,361+0,738</t>
  </si>
  <si>
    <t>116</t>
  </si>
  <si>
    <t>997221845</t>
  </si>
  <si>
    <t>Poplatek za uložení stavebního odpadu na skládce (skládkovné) z asfaltových povrchů</t>
  </si>
  <si>
    <t>593498859</t>
  </si>
  <si>
    <t>149,749+488,96</t>
  </si>
  <si>
    <t>117</t>
  </si>
  <si>
    <t>997221855</t>
  </si>
  <si>
    <t>Poplatek za uložení stavebního odpadu na skládce (skládkovné) z kameniva</t>
  </si>
  <si>
    <t>-1434347972</t>
  </si>
  <si>
    <t>297,585+66,321</t>
  </si>
  <si>
    <t>Přesun hmot</t>
  </si>
  <si>
    <t>118</t>
  </si>
  <si>
    <t>998225111</t>
  </si>
  <si>
    <t>Přesun hmot pro komunikace s krytem z kameniva, monolitickým betonovým nebo živičným dopravní vzdálenost do 200 m jakékoliv délky objektu</t>
  </si>
  <si>
    <t>-1373709171</t>
  </si>
  <si>
    <t>VON - Vedlejší a ostatní náklady</t>
  </si>
  <si>
    <t>VON - Soupis prací - Vedlejší a ostatní náklady</t>
  </si>
  <si>
    <t>OST - Ostatní</t>
  </si>
  <si>
    <t xml:space="preserve">    O01 - Ostatní</t>
  </si>
  <si>
    <t>VRN - Vedlejší rozpočtové náklady</t>
  </si>
  <si>
    <t xml:space="preserve">    0 - Vedlejší rozpočtové náklady</t>
  </si>
  <si>
    <t>OST</t>
  </si>
  <si>
    <t>Ostatní</t>
  </si>
  <si>
    <t>O01</t>
  </si>
  <si>
    <t>011002002</t>
  </si>
  <si>
    <t>Hlavní tituly průvodních činností a nákladů průzkumné, geodetické a projektové práce Zkoušky a ostatní měření - zkouška únosnosti pláně</t>
  </si>
  <si>
    <t>-1058803352</t>
  </si>
  <si>
    <t>zkouška únosnosti pláně (jen rezerva)</t>
  </si>
  <si>
    <t>011503001</t>
  </si>
  <si>
    <t>Vytýčení stávající inženýrské sítě</t>
  </si>
  <si>
    <t>soubor</t>
  </si>
  <si>
    <t>1682798016</t>
  </si>
  <si>
    <t>"Vytýčení stávajících sítí</t>
  </si>
  <si>
    <t>072002000</t>
  </si>
  <si>
    <t>Hlavní tituly průvodních činností a nákladů provozní vlivy Silniční provoz- dočasné dopravní opatření-návrh a projednání</t>
  </si>
  <si>
    <t>CS ÚRS 2016 02</t>
  </si>
  <si>
    <t>-1728415863</t>
  </si>
  <si>
    <t>072002001</t>
  </si>
  <si>
    <t>Hlavní tituly průvodních činností a nákladů provozní vlivy Silniční provoz- dočasné dopravní opatření-realizace</t>
  </si>
  <si>
    <t>1776583408</t>
  </si>
  <si>
    <t>VRN</t>
  </si>
  <si>
    <t>Vedlejší rozpočtové náklady</t>
  </si>
  <si>
    <t>012103000</t>
  </si>
  <si>
    <t>Průzkumné, geodetické a projektové práce geodetické práce před výstavbou</t>
  </si>
  <si>
    <t>1024</t>
  </si>
  <si>
    <t>1107757170</t>
  </si>
  <si>
    <t xml:space="preserve">Geodetické vytýčení stavby </t>
  </si>
  <si>
    <t>012203000</t>
  </si>
  <si>
    <t>Průzkumné, geodetické a projektové práce geodetické práce při provádění stavby</t>
  </si>
  <si>
    <t>746918748</t>
  </si>
  <si>
    <t>012303000</t>
  </si>
  <si>
    <t>Průzkumné, geodetické a projektové práce geodetické práce Geodetické práce po výstavbě-dokumentace skutečného provedení stavby</t>
  </si>
  <si>
    <t>-223382443</t>
  </si>
  <si>
    <t>Ve třech vyhotoveních</t>
  </si>
  <si>
    <t>032103000</t>
  </si>
  <si>
    <t>Zařízení staveniště vybavení staveniště náklady na stavební buňky</t>
  </si>
  <si>
    <t>1178747177</t>
  </si>
  <si>
    <t>075603000</t>
  </si>
  <si>
    <t>Provozní vlivy ochranná pásma Provozní vlivy-ochranná pásma</t>
  </si>
  <si>
    <t>-1678214774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</si>
  <si>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</si>
  <si>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</si>
  <si>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</si>
  <si>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</si>
  <si>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Trebuchet MS"/>
        <charset val="238"/>
        <i val="1"/>
        <color auto="1"/>
        <sz val="9"/>
        <scheme val="none"/>
      </rPr>
      <t xml:space="preserve">Rekapitulace stavby </t>
    </r>
    <r>
      <rPr>
        <rFont val="Trebuchet MS"/>
        <charset val="238"/>
        <color auto="1"/>
        <sz val="9"/>
        <scheme val="none"/>
      </rPr>
      <t>obsahuje sestavu Rekapitulace stavby a Rekapitulace objektů stavby a soupisů prací.</t>
    </r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</si>
  <si>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stavby</t>
    </r>
    <r>
      <rPr>
        <rFont val="Trebuchet MS"/>
        <charset val="238"/>
        <color auto="1"/>
        <sz val="9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</si>
  <si>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</si>
  <si>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objektů stavby a soupisů prací</t>
    </r>
    <r>
      <rPr>
        <rFont val="Trebuchet MS"/>
        <charset val="238"/>
        <color auto="1"/>
        <sz val="9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</si>
  <si>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</si>
  <si>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</si>
  <si>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</si>
  <si>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</si>
  <si>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</si>
  <si>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</si>
  <si>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</si>
  <si>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Soupis prací pro daný typ objektu</t>
  </si>
  <si>
    <r>
      <rPr>
        <rFont val="Trebuchet MS"/>
        <charset val="238"/>
        <i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</si>
  <si>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</si>
  <si>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rFont val="Trebuchet MS"/>
        <charset val="238"/>
        <b val="1"/>
        <color auto="1"/>
        <sz val="9"/>
        <scheme val="none"/>
      </rPr>
      <t>Krycí list soupisu</t>
    </r>
    <r>
      <rPr>
        <rFont val="Trebuchet MS"/>
        <charset val="238"/>
        <color auto="1"/>
        <sz val="9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</si>
  <si>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</si>
  <si>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Trebuchet MS"/>
        <charset val="238"/>
        <b val="1"/>
        <color auto="1"/>
        <sz val="9"/>
        <scheme val="none"/>
      </rPr>
      <t>Rekapitulace členění soupisu prací</t>
    </r>
    <r>
      <rPr>
        <rFont val="Trebuchet MS"/>
        <charset val="238"/>
        <color auto="1"/>
        <sz val="9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</si>
  <si>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</si>
  <si>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Trebuchet MS"/>
        <charset val="238"/>
        <b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</si>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</sst>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9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0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color rgb="FF800080"/>
      <name val="Trebuchet MS"/>
    </font>
    <font>
      <sz val="8"/>
      <color rgb="FFFF0000"/>
      <name val="Trebuchet MS"/>
    </font>
    <font>
      <sz val="8"/>
      <color rgb="FF0000A8"/>
      <name val="Trebuchet MS"/>
    </font>
    <font>
      <i/>
      <sz val="8"/>
      <color rgb="FF003366"/>
      <name val="Trebuchet MS"/>
    </font>
    <font>
      <sz val="8"/>
      <name val="Trebuchet MS"/>
      <family val="0"/>
      <charset val="238"/>
    </font>
    <font>
      <sz val="8"/>
      <color rgb="FFFAE682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b/>
      <sz val="16"/>
      <name val="Trebuchet MS"/>
    </font>
    <font>
      <sz val="8"/>
      <color rgb="FF3366FF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8"/>
      <color theme="10"/>
      <name val="Wingdings 2"/>
    </font>
    <font>
      <b/>
      <sz val="10"/>
      <color rgb="FF003366"/>
      <name val="Trebuchet MS"/>
    </font>
    <font>
      <sz val="10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i/>
      <sz val="8"/>
      <color rgb="FF0000FF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right style="thin">
        <color rgb="FF000000"/>
      </right>
      <top style="hair">
        <color rgb="FF969696"/>
      </top>
    </border>
    <border>
      <right style="thin">
        <color rgb="FF000000"/>
      </right>
      <top style="hair">
        <color rgb="FF000000"/>
      </top>
      <bottom style="hair">
        <color rgb="FF000000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8" fillId="0" borderId="0" applyNumberFormat="0" applyFill="0" applyBorder="0" applyAlignment="0" applyProtection="0"/>
  </cellStyleXfs>
  <cellXfs count="418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/>
    <xf numFmtId="0" fontId="0" fillId="0" borderId="0" xfId="0" applyAlignment="1">
      <alignment horizontal="center" vertical="center"/>
      <protection locked="0"/>
    </xf>
    <xf numFmtId="0" fontId="15" fillId="2" borderId="0" xfId="0" applyFont="1" applyFill="1" applyAlignment="1" applyProtection="1">
      <alignment horizontal="left" vertical="center"/>
    </xf>
    <xf numFmtId="0" fontId="5" fillId="2" borderId="0" xfId="0" applyFont="1" applyFill="1" applyAlignment="1" applyProtection="1">
      <alignment vertical="center"/>
    </xf>
    <xf numFmtId="0" fontId="16" fillId="2" borderId="0" xfId="0" applyFont="1" applyFill="1" applyAlignment="1" applyProtection="1">
      <alignment horizontal="left" vertical="center"/>
    </xf>
    <xf numFmtId="0" fontId="17" fillId="2" borderId="0" xfId="1" applyFont="1" applyFill="1" applyAlignment="1" applyProtection="1">
      <alignment vertical="center"/>
    </xf>
    <xf numFmtId="0" fontId="48" fillId="2" borderId="0" xfId="1" applyFill="1"/>
    <xf numFmtId="0" fontId="0" fillId="2" borderId="0" xfId="0" applyFill="1"/>
    <xf numFmtId="0" fontId="15" fillId="2" borderId="0" xfId="0" applyFont="1" applyFill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0" fillId="0" borderId="0" xfId="0" applyBorder="1" applyProtection="1"/>
    <xf numFmtId="0" fontId="18" fillId="0" borderId="0" xfId="0" applyFont="1" applyBorder="1" applyAlignment="1" applyProtection="1">
      <alignment horizontal="left" vertical="center"/>
    </xf>
    <xf numFmtId="0" fontId="0" fillId="0" borderId="6" xfId="0" applyBorder="1" applyProtection="1"/>
    <xf numFmtId="0" fontId="19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21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22" fillId="0" borderId="0" xfId="0" applyFont="1" applyAlignment="1">
      <alignment horizontal="left" vertical="top" wrapText="1"/>
    </xf>
    <xf numFmtId="0" fontId="3" fillId="0" borderId="0" xfId="0" applyFont="1" applyBorder="1" applyAlignment="1" applyProtection="1">
      <alignment horizontal="left" vertical="top"/>
    </xf>
    <xf numFmtId="0" fontId="3" fillId="0" borderId="0" xfId="0" applyFont="1" applyBorder="1" applyAlignment="1" applyProtection="1">
      <alignment horizontal="left" vertical="top" wrapText="1"/>
    </xf>
    <xf numFmtId="0" fontId="22" fillId="0" borderId="0" xfId="0" applyFont="1" applyAlignment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2" fillId="3" borderId="0" xfId="0" applyFont="1" applyFill="1" applyBorder="1" applyAlignment="1" applyProtection="1">
      <alignment horizontal="left" vertical="center"/>
      <protection locked="0"/>
    </xf>
    <xf numFmtId="49" fontId="2" fillId="3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0" fontId="0" fillId="0" borderId="7" xfId="0" applyBorder="1" applyProtection="1"/>
    <xf numFmtId="0" fontId="0" fillId="0" borderId="5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23" fillId="0" borderId="8" xfId="0" applyFont="1" applyBorder="1" applyAlignment="1" applyProtection="1">
      <alignment horizontal="left" vertical="center"/>
    </xf>
    <xf numFmtId="0" fontId="0" fillId="0" borderId="8" xfId="0" applyFont="1" applyBorder="1" applyAlignment="1" applyProtection="1">
      <alignment vertical="center"/>
    </xf>
    <xf numFmtId="4" fontId="23" fillId="0" borderId="8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1" fillId="0" borderId="5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164" fontId="1" fillId="0" borderId="0" xfId="0" applyNumberFormat="1" applyFont="1" applyBorder="1" applyAlignment="1" applyProtection="1">
      <alignment horizontal="center" vertical="center"/>
    </xf>
    <xf numFmtId="4" fontId="22" fillId="0" borderId="0" xfId="0" applyNumberFormat="1" applyFont="1" applyBorder="1" applyAlignment="1" applyProtection="1">
      <alignment vertical="center"/>
    </xf>
    <xf numFmtId="0" fontId="1" fillId="0" borderId="6" xfId="0" applyFont="1" applyBorder="1" applyAlignment="1" applyProtection="1">
      <alignment vertical="center"/>
    </xf>
    <xf numFmtId="0" fontId="0" fillId="4" borderId="0" xfId="0" applyFont="1" applyFill="1" applyBorder="1" applyAlignment="1" applyProtection="1">
      <alignment vertical="center"/>
    </xf>
    <xf numFmtId="0" fontId="3" fillId="4" borderId="9" xfId="0" applyFont="1" applyFill="1" applyBorder="1" applyAlignment="1" applyProtection="1">
      <alignment horizontal="left" vertical="center"/>
    </xf>
    <xf numFmtId="0" fontId="0" fillId="4" borderId="10" xfId="0" applyFont="1" applyFill="1" applyBorder="1" applyAlignment="1" applyProtection="1">
      <alignment vertical="center"/>
    </xf>
    <xf numFmtId="0" fontId="3" fillId="4" borderId="10" xfId="0" applyFont="1" applyFill="1" applyBorder="1" applyAlignment="1" applyProtection="1">
      <alignment horizontal="center" vertical="center"/>
    </xf>
    <xf numFmtId="0" fontId="3" fillId="4" borderId="10" xfId="0" applyFont="1" applyFill="1" applyBorder="1" applyAlignment="1" applyProtection="1">
      <alignment horizontal="left" vertical="center"/>
    </xf>
    <xf numFmtId="4" fontId="3" fillId="4" borderId="10" xfId="0" applyNumberFormat="1" applyFont="1" applyFill="1" applyBorder="1" applyAlignment="1" applyProtection="1">
      <alignment vertical="center"/>
    </xf>
    <xf numFmtId="0" fontId="0" fillId="4" borderId="11" xfId="0" applyFont="1" applyFill="1" applyBorder="1" applyAlignment="1" applyProtection="1">
      <alignment vertical="center"/>
    </xf>
    <xf numFmtId="0" fontId="0" fillId="4" borderId="6" xfId="0" applyFont="1" applyFill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5" xfId="0" applyFont="1" applyBorder="1" applyAlignment="1">
      <alignment vertical="center"/>
    </xf>
    <xf numFmtId="0" fontId="18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5" xfId="0" applyFont="1" applyBorder="1" applyAlignment="1">
      <alignment vertical="center"/>
    </xf>
    <xf numFmtId="0" fontId="3" fillId="0" borderId="5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5" xfId="0" applyFont="1" applyBorder="1" applyAlignment="1">
      <alignment vertical="center"/>
    </xf>
    <xf numFmtId="0" fontId="2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5" fillId="0" borderId="15" xfId="0" applyFont="1" applyBorder="1" applyAlignment="1">
      <alignment horizontal="center" vertical="center"/>
    </xf>
    <xf numFmtId="0" fontId="25" fillId="0" borderId="16" xfId="0" applyFont="1" applyBorder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1" fillId="0" borderId="18" xfId="0" applyFont="1" applyBorder="1" applyAlignment="1" applyProtection="1">
      <alignment horizontal="left" vertical="center"/>
    </xf>
    <xf numFmtId="0" fontId="0" fillId="0" borderId="19" xfId="0" applyFont="1" applyBorder="1" applyAlignment="1" applyProtection="1">
      <alignment vertical="center"/>
    </xf>
    <xf numFmtId="0" fontId="2" fillId="5" borderId="9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left" vertical="center"/>
    </xf>
    <xf numFmtId="0" fontId="0" fillId="5" borderId="10" xfId="0" applyFont="1" applyFill="1" applyBorder="1" applyAlignment="1" applyProtection="1">
      <alignment vertical="center"/>
    </xf>
    <xf numFmtId="0" fontId="2" fillId="5" borderId="10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right" vertical="center"/>
    </xf>
    <xf numFmtId="0" fontId="2" fillId="5" borderId="11" xfId="0" applyFont="1" applyFill="1" applyBorder="1" applyAlignment="1" applyProtection="1">
      <alignment horizontal="center" vertical="center"/>
    </xf>
    <xf numFmtId="0" fontId="21" fillId="0" borderId="20" xfId="0" applyFont="1" applyBorder="1" applyAlignment="1" applyProtection="1">
      <alignment horizontal="center" vertical="center" wrapText="1"/>
    </xf>
    <xf numFmtId="0" fontId="21" fillId="0" borderId="21" xfId="0" applyFont="1" applyBorder="1" applyAlignment="1" applyProtection="1">
      <alignment horizontal="center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0" borderId="17" xfId="0" applyFont="1" applyBorder="1" applyAlignment="1" applyProtection="1">
      <alignment vertical="center"/>
    </xf>
    <xf numFmtId="0" fontId="26" fillId="0" borderId="0" xfId="0" applyFont="1" applyAlignment="1" applyProtection="1">
      <alignment horizontal="left" vertical="center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horizontal="right" vertical="center"/>
    </xf>
    <xf numFmtId="4" fontId="26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20" fillId="0" borderId="18" xfId="0" applyNumberFormat="1" applyFont="1" applyBorder="1" applyAlignment="1" applyProtection="1">
      <alignment horizontal="right" vertical="center"/>
    </xf>
    <xf numFmtId="4" fontId="20" fillId="0" borderId="0" xfId="0" applyNumberFormat="1" applyFont="1" applyBorder="1" applyAlignment="1" applyProtection="1">
      <alignment horizontal="right" vertical="center"/>
    </xf>
    <xf numFmtId="4" fontId="25" fillId="0" borderId="0" xfId="0" applyNumberFormat="1" applyFont="1" applyBorder="1" applyAlignment="1" applyProtection="1">
      <alignment vertical="center"/>
    </xf>
    <xf numFmtId="166" fontId="25" fillId="0" borderId="0" xfId="0" applyNumberFormat="1" applyFont="1" applyBorder="1" applyAlignment="1" applyProtection="1">
      <alignment vertical="center"/>
    </xf>
    <xf numFmtId="4" fontId="25" fillId="0" borderId="19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4" fillId="0" borderId="5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horizontal="right" vertical="center"/>
    </xf>
    <xf numFmtId="4" fontId="29" fillId="0" borderId="0" xfId="0" applyNumberFormat="1" applyFont="1" applyAlignment="1" applyProtection="1">
      <alignment vertical="center"/>
    </xf>
    <xf numFmtId="0" fontId="30" fillId="0" borderId="0" xfId="0" applyFont="1" applyAlignment="1" applyProtection="1">
      <alignment horizontal="center" vertical="center"/>
    </xf>
    <xf numFmtId="0" fontId="4" fillId="0" borderId="5" xfId="0" applyFont="1" applyBorder="1" applyAlignment="1">
      <alignment vertical="center"/>
    </xf>
    <xf numFmtId="4" fontId="31" fillId="0" borderId="18" xfId="0" applyNumberFormat="1" applyFont="1" applyBorder="1" applyAlignment="1" applyProtection="1">
      <alignment horizontal="right" vertical="center"/>
    </xf>
    <xf numFmtId="4" fontId="31" fillId="0" borderId="0" xfId="0" applyNumberFormat="1" applyFont="1" applyBorder="1" applyAlignment="1" applyProtection="1">
      <alignment horizontal="right" vertical="center"/>
    </xf>
    <xf numFmtId="4" fontId="31" fillId="0" borderId="0" xfId="0" applyNumberFormat="1" applyFont="1" applyBorder="1" applyAlignment="1" applyProtection="1">
      <alignment vertical="center"/>
    </xf>
    <xf numFmtId="166" fontId="31" fillId="0" borderId="0" xfId="0" applyNumberFormat="1" applyFont="1" applyBorder="1" applyAlignment="1" applyProtection="1">
      <alignment vertical="center"/>
    </xf>
    <xf numFmtId="4" fontId="31" fillId="0" borderId="19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32" fillId="0" borderId="0" xfId="1" applyFont="1" applyAlignment="1">
      <alignment horizontal="center" vertical="center"/>
    </xf>
    <xf numFmtId="0" fontId="5" fillId="0" borderId="5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33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5" fillId="0" borderId="0" xfId="0" applyFont="1" applyAlignment="1" applyProtection="1">
      <alignment horizontal="center" vertical="center"/>
    </xf>
    <xf numFmtId="0" fontId="5" fillId="0" borderId="5" xfId="0" applyFont="1" applyBorder="1" applyAlignment="1">
      <alignment vertical="center"/>
    </xf>
    <xf numFmtId="4" fontId="34" fillId="0" borderId="18" xfId="0" applyNumberFormat="1" applyFont="1" applyBorder="1" applyAlignment="1" applyProtection="1">
      <alignment vertical="center"/>
    </xf>
    <xf numFmtId="4" fontId="34" fillId="0" borderId="0" xfId="0" applyNumberFormat="1" applyFont="1" applyBorder="1" applyAlignment="1" applyProtection="1">
      <alignment vertical="center"/>
    </xf>
    <xf numFmtId="166" fontId="34" fillId="0" borderId="0" xfId="0" applyNumberFormat="1" applyFont="1" applyBorder="1" applyAlignment="1" applyProtection="1">
      <alignment vertical="center"/>
    </xf>
    <xf numFmtId="4" fontId="34" fillId="0" borderId="19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34" fillId="0" borderId="23" xfId="0" applyNumberFormat="1" applyFont="1" applyBorder="1" applyAlignment="1" applyProtection="1">
      <alignment vertical="center"/>
    </xf>
    <xf numFmtId="4" fontId="34" fillId="0" borderId="24" xfId="0" applyNumberFormat="1" applyFont="1" applyBorder="1" applyAlignment="1" applyProtection="1">
      <alignment vertical="center"/>
    </xf>
    <xf numFmtId="166" fontId="34" fillId="0" borderId="24" xfId="0" applyNumberFormat="1" applyFont="1" applyBorder="1" applyAlignment="1" applyProtection="1">
      <alignment vertical="center"/>
    </xf>
    <xf numFmtId="4" fontId="34" fillId="0" borderId="25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5" fillId="2" borderId="0" xfId="0" applyFont="1" applyFill="1" applyAlignment="1">
      <alignment vertical="center"/>
    </xf>
    <xf numFmtId="0" fontId="16" fillId="2" borderId="0" xfId="0" applyFont="1" applyFill="1" applyAlignment="1">
      <alignment horizontal="left" vertical="center"/>
    </xf>
    <xf numFmtId="0" fontId="35" fillId="2" borderId="0" xfId="1" applyFont="1" applyFill="1" applyAlignment="1">
      <alignment vertical="center"/>
    </xf>
    <xf numFmtId="0" fontId="5" fillId="2" borderId="0" xfId="0" applyFont="1" applyFill="1" applyAlignment="1" applyProtection="1">
      <alignment vertical="center"/>
      <protection locked="0"/>
    </xf>
    <xf numFmtId="0" fontId="35" fillId="2" borderId="0" xfId="1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21" fillId="0" borderId="0" xfId="0" applyFont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vertical="center"/>
      <protection locked="0"/>
    </xf>
    <xf numFmtId="0" fontId="3" fillId="0" borderId="0" xfId="0" applyFont="1" applyBorder="1" applyAlignment="1" applyProtection="1">
      <alignment horizontal="left" vertical="center" wrapText="1"/>
    </xf>
    <xf numFmtId="0" fontId="21" fillId="0" borderId="0" xfId="0" applyFont="1" applyBorder="1" applyAlignment="1" applyProtection="1">
      <alignment horizontal="left" vertical="center"/>
      <protection locked="0"/>
    </xf>
    <xf numFmtId="0" fontId="2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 applyProtection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0" fontId="23" fillId="0" borderId="0" xfId="0" applyFont="1" applyBorder="1" applyAlignment="1" applyProtection="1">
      <alignment horizontal="left" vertical="center"/>
    </xf>
    <xf numFmtId="4" fontId="26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5" borderId="0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left" vertical="center"/>
    </xf>
    <xf numFmtId="0" fontId="3" fillId="5" borderId="10" xfId="0" applyFont="1" applyFill="1" applyBorder="1" applyAlignment="1" applyProtection="1">
      <alignment horizontal="right" vertical="center"/>
    </xf>
    <xf numFmtId="0" fontId="3" fillId="5" borderId="10" xfId="0" applyFont="1" applyFill="1" applyBorder="1" applyAlignment="1" applyProtection="1">
      <alignment horizontal="center" vertical="center"/>
    </xf>
    <xf numFmtId="0" fontId="0" fillId="5" borderId="10" xfId="0" applyFont="1" applyFill="1" applyBorder="1" applyAlignment="1" applyProtection="1">
      <alignment vertical="center"/>
      <protection locked="0"/>
    </xf>
    <xf numFmtId="4" fontId="3" fillId="5" borderId="10" xfId="0" applyNumberFormat="1" applyFont="1" applyFill="1" applyBorder="1" applyAlignment="1" applyProtection="1">
      <alignment vertical="center"/>
    </xf>
    <xf numFmtId="0" fontId="0" fillId="5" borderId="27" xfId="0" applyFont="1" applyFill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2" fillId="0" borderId="0" xfId="0" applyFont="1" applyBorder="1" applyAlignment="1" applyProtection="1">
      <alignment horizontal="left" vertical="center" wrapText="1"/>
      <protection locked="0"/>
    </xf>
    <xf numFmtId="0" fontId="0" fillId="0" borderId="0" xfId="0" applyFont="1" applyBorder="1" applyAlignment="1" applyProtection="1">
      <alignment horizontal="left" vertical="center"/>
      <protection locked="0"/>
    </xf>
    <xf numFmtId="0" fontId="2" fillId="5" borderId="0" xfId="0" applyFont="1" applyFill="1" applyBorder="1" applyAlignment="1" applyProtection="1">
      <alignment horizontal="left" vertical="center"/>
    </xf>
    <xf numFmtId="0" fontId="2" fillId="5" borderId="0" xfId="0" applyFont="1" applyFill="1" applyBorder="1" applyAlignment="1" applyProtection="1">
      <alignment horizontal="right" vertical="center"/>
      <protection locked="0"/>
    </xf>
    <xf numFmtId="0" fontId="2" fillId="5" borderId="0" xfId="0" applyFont="1" applyFill="1" applyBorder="1" applyAlignment="1" applyProtection="1">
      <alignment horizontal="right" vertical="center"/>
    </xf>
    <xf numFmtId="0" fontId="0" fillId="5" borderId="6" xfId="0" applyFont="1" applyFill="1" applyBorder="1" applyAlignment="1" applyProtection="1">
      <alignment vertical="center"/>
    </xf>
    <xf numFmtId="0" fontId="36" fillId="0" borderId="0" xfId="0" applyFont="1" applyBorder="1" applyAlignment="1" applyProtection="1">
      <alignment horizontal="left" vertical="center"/>
    </xf>
    <xf numFmtId="4" fontId="26" fillId="0" borderId="0" xfId="0" applyNumberFormat="1" applyFont="1" applyBorder="1" applyAlignment="1" applyProtection="1">
      <alignment vertical="center"/>
      <protection locked="0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horizontal="left" vertical="center"/>
    </xf>
    <xf numFmtId="0" fontId="6" fillId="0" borderId="24" xfId="0" applyFont="1" applyBorder="1" applyAlignment="1" applyProtection="1">
      <alignment vertical="center"/>
    </xf>
    <xf numFmtId="4" fontId="6" fillId="0" borderId="24" xfId="0" applyNumberFormat="1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 applyProtection="1">
      <alignment vertical="center"/>
    </xf>
    <xf numFmtId="0" fontId="6" fillId="0" borderId="6" xfId="0" applyFont="1" applyBorder="1" applyAlignment="1" applyProtection="1">
      <alignment vertical="center"/>
    </xf>
    <xf numFmtId="0" fontId="7" fillId="0" borderId="5" xfId="0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7" fillId="0" borderId="24" xfId="0" applyFont="1" applyBorder="1" applyAlignment="1" applyProtection="1">
      <alignment horizontal="left" vertical="center"/>
    </xf>
    <xf numFmtId="0" fontId="7" fillId="0" borderId="24" xfId="0" applyFont="1" applyBorder="1" applyAlignment="1" applyProtection="1">
      <alignment vertical="center"/>
    </xf>
    <xf numFmtId="4" fontId="7" fillId="0" borderId="24" xfId="0" applyNumberFormat="1" applyFont="1" applyBorder="1" applyAlignment="1" applyProtection="1">
      <alignment vertical="center"/>
      <protection locked="0"/>
    </xf>
    <xf numFmtId="4" fontId="7" fillId="0" borderId="24" xfId="0" applyNumberFormat="1" applyFont="1" applyBorder="1" applyAlignment="1" applyProtection="1">
      <alignment vertical="center"/>
    </xf>
    <xf numFmtId="0" fontId="7" fillId="0" borderId="6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  <protection locked="0"/>
    </xf>
    <xf numFmtId="0" fontId="21" fillId="0" borderId="0" xfId="0" applyFont="1" applyAlignment="1" applyProtection="1">
      <alignment horizontal="left" vertical="center" wrapText="1"/>
    </xf>
    <xf numFmtId="0" fontId="0" fillId="0" borderId="0" xfId="0" applyProtection="1"/>
    <xf numFmtId="0" fontId="0" fillId="0" borderId="5" xfId="0" applyBorder="1"/>
    <xf numFmtId="0" fontId="2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horizontal="center" vertical="center" wrapText="1"/>
    </xf>
    <xf numFmtId="0" fontId="2" fillId="5" borderId="20" xfId="0" applyFont="1" applyFill="1" applyBorder="1" applyAlignment="1" applyProtection="1">
      <alignment horizontal="center" vertical="center" wrapText="1"/>
    </xf>
    <xf numFmtId="0" fontId="2" fillId="5" borderId="21" xfId="0" applyFont="1" applyFill="1" applyBorder="1" applyAlignment="1" applyProtection="1">
      <alignment horizontal="center" vertical="center" wrapText="1"/>
    </xf>
    <xf numFmtId="0" fontId="2" fillId="5" borderId="21" xfId="0" applyFont="1" applyFill="1" applyBorder="1" applyAlignment="1" applyProtection="1">
      <alignment horizontal="center" vertical="center" wrapText="1"/>
      <protection locked="0"/>
    </xf>
    <xf numFmtId="0" fontId="2" fillId="5" borderId="22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4" fontId="26" fillId="0" borderId="0" xfId="0" applyNumberFormat="1" applyFont="1" applyAlignment="1" applyProtection="1"/>
    <xf numFmtId="4" fontId="37" fillId="0" borderId="16" xfId="0" applyNumberFormat="1" applyFont="1" applyBorder="1" applyAlignment="1" applyProtection="1"/>
    <xf numFmtId="166" fontId="37" fillId="0" borderId="16" xfId="0" applyNumberFormat="1" applyFont="1" applyBorder="1" applyAlignment="1" applyProtection="1"/>
    <xf numFmtId="166" fontId="37" fillId="0" borderId="17" xfId="0" applyNumberFormat="1" applyFont="1" applyBorder="1" applyAlignment="1" applyProtection="1"/>
    <xf numFmtId="4" fontId="38" fillId="0" borderId="0" xfId="0" applyNumberFormat="1" applyFont="1" applyAlignment="1">
      <alignment vertical="center"/>
    </xf>
    <xf numFmtId="0" fontId="8" fillId="0" borderId="5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5" xfId="0" applyFont="1" applyBorder="1" applyAlignment="1"/>
    <xf numFmtId="0" fontId="8" fillId="0" borderId="18" xfId="0" applyFont="1" applyBorder="1" applyAlignment="1" applyProtection="1"/>
    <xf numFmtId="0" fontId="8" fillId="0" borderId="0" xfId="0" applyFont="1" applyBorder="1" applyAlignment="1" applyProtection="1"/>
    <xf numFmtId="4" fontId="8" fillId="0" borderId="0" xfId="0" applyNumberFormat="1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9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0" fillId="0" borderId="28" xfId="0" applyFont="1" applyBorder="1" applyAlignment="1" applyProtection="1">
      <alignment horizontal="center" vertical="center"/>
    </xf>
    <xf numFmtId="49" fontId="0" fillId="0" borderId="28" xfId="0" applyNumberFormat="1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center" vertical="center" wrapText="1"/>
    </xf>
    <xf numFmtId="167" fontId="0" fillId="0" borderId="28" xfId="0" applyNumberFormat="1" applyFont="1" applyBorder="1" applyAlignment="1" applyProtection="1">
      <alignment vertical="center"/>
    </xf>
    <xf numFmtId="4" fontId="0" fillId="3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</xf>
    <xf numFmtId="0" fontId="1" fillId="3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9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9" fillId="0" borderId="5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5" xfId="0" applyFont="1" applyBorder="1" applyAlignment="1">
      <alignment vertical="center"/>
    </xf>
    <xf numFmtId="0" fontId="9" fillId="0" borderId="18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9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5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5" xfId="0" applyFont="1" applyBorder="1" applyAlignment="1">
      <alignment vertical="center"/>
    </xf>
    <xf numFmtId="0" fontId="10" fillId="0" borderId="18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9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5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5" xfId="0" applyFont="1" applyBorder="1" applyAlignment="1">
      <alignment vertical="center"/>
    </xf>
    <xf numFmtId="0" fontId="11" fillId="0" borderId="18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9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40" fillId="0" borderId="28" xfId="0" applyFont="1" applyBorder="1" applyAlignment="1" applyProtection="1">
      <alignment horizontal="center" vertical="center"/>
    </xf>
    <xf numFmtId="49" fontId="40" fillId="0" borderId="28" xfId="0" applyNumberFormat="1" applyFont="1" applyBorder="1" applyAlignment="1" applyProtection="1">
      <alignment horizontal="left" vertical="center" wrapText="1"/>
    </xf>
    <xf numFmtId="0" fontId="40" fillId="0" borderId="28" xfId="0" applyFont="1" applyBorder="1" applyAlignment="1" applyProtection="1">
      <alignment horizontal="left" vertical="center" wrapText="1"/>
    </xf>
    <xf numFmtId="0" fontId="40" fillId="0" borderId="28" xfId="0" applyFont="1" applyBorder="1" applyAlignment="1" applyProtection="1">
      <alignment horizontal="center" vertical="center" wrapText="1"/>
    </xf>
    <xf numFmtId="167" fontId="40" fillId="0" borderId="28" xfId="0" applyNumberFormat="1" applyFont="1" applyBorder="1" applyAlignment="1" applyProtection="1">
      <alignment vertical="center"/>
    </xf>
    <xf numFmtId="4" fontId="40" fillId="3" borderId="28" xfId="0" applyNumberFormat="1" applyFont="1" applyFill="1" applyBorder="1" applyAlignment="1" applyProtection="1">
      <alignment vertical="center"/>
      <protection locked="0"/>
    </xf>
    <xf numFmtId="0" fontId="40" fillId="0" borderId="28" xfId="0" applyFont="1" applyBorder="1" applyAlignment="1" applyProtection="1">
      <alignment vertical="center"/>
      <protection locked="0"/>
    </xf>
    <xf numFmtId="4" fontId="40" fillId="0" borderId="28" xfId="0" applyNumberFormat="1" applyFont="1" applyBorder="1" applyAlignment="1" applyProtection="1">
      <alignment vertical="center"/>
    </xf>
    <xf numFmtId="0" fontId="40" fillId="0" borderId="5" xfId="0" applyFont="1" applyBorder="1" applyAlignment="1">
      <alignment vertical="center"/>
    </xf>
    <xf numFmtId="0" fontId="40" fillId="3" borderId="28" xfId="0" applyFont="1" applyFill="1" applyBorder="1" applyAlignment="1" applyProtection="1">
      <alignment horizontal="left" vertical="center"/>
      <protection locked="0"/>
    </xf>
    <xf numFmtId="0" fontId="12" fillId="0" borderId="5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5" xfId="0" applyFont="1" applyBorder="1" applyAlignment="1">
      <alignment vertical="center"/>
    </xf>
    <xf numFmtId="0" fontId="12" fillId="0" borderId="18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9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13" fillId="0" borderId="5" xfId="0" applyFont="1" applyBorder="1" applyAlignment="1" applyProtection="1"/>
    <xf numFmtId="0" fontId="13" fillId="0" borderId="0" xfId="0" applyFont="1" applyAlignment="1" applyProtection="1"/>
    <xf numFmtId="0" fontId="13" fillId="0" borderId="0" xfId="0" applyFont="1" applyAlignment="1" applyProtection="1">
      <alignment horizontal="left"/>
    </xf>
    <xf numFmtId="0" fontId="13" fillId="0" borderId="0" xfId="0" applyFont="1" applyAlignment="1" applyProtection="1">
      <protection locked="0"/>
    </xf>
    <xf numFmtId="4" fontId="13" fillId="0" borderId="0" xfId="0" applyNumberFormat="1" applyFont="1" applyAlignment="1" applyProtection="1"/>
    <xf numFmtId="0" fontId="13" fillId="0" borderId="5" xfId="0" applyFont="1" applyBorder="1" applyAlignment="1"/>
    <xf numFmtId="0" fontId="13" fillId="0" borderId="18" xfId="0" applyFont="1" applyBorder="1" applyAlignment="1" applyProtection="1"/>
    <xf numFmtId="0" fontId="13" fillId="0" borderId="0" xfId="0" applyFont="1" applyBorder="1" applyAlignment="1" applyProtection="1"/>
    <xf numFmtId="4" fontId="13" fillId="0" borderId="0" xfId="0" applyNumberFormat="1" applyFont="1" applyBorder="1" applyAlignment="1" applyProtection="1"/>
    <xf numFmtId="166" fontId="13" fillId="0" borderId="0" xfId="0" applyNumberFormat="1" applyFont="1" applyBorder="1" applyAlignment="1" applyProtection="1"/>
    <xf numFmtId="166" fontId="13" fillId="0" borderId="19" xfId="0" applyNumberFormat="1" applyFont="1" applyBorder="1" applyAlignment="1" applyProtection="1"/>
    <xf numFmtId="0" fontId="13" fillId="0" borderId="0" xfId="0" applyFont="1" applyAlignment="1">
      <alignment horizontal="left"/>
    </xf>
    <xf numFmtId="0" fontId="13" fillId="0" borderId="0" xfId="0" applyFont="1" applyAlignment="1">
      <alignment horizontal="center"/>
    </xf>
    <xf numFmtId="4" fontId="13" fillId="0" borderId="0" xfId="0" applyNumberFormat="1" applyFont="1" applyAlignment="1">
      <alignment vertical="center"/>
    </xf>
    <xf numFmtId="0" fontId="1" fillId="0" borderId="24" xfId="0" applyFont="1" applyBorder="1" applyAlignment="1" applyProtection="1">
      <alignment horizontal="center" vertical="center"/>
    </xf>
    <xf numFmtId="4" fontId="1" fillId="0" borderId="24" xfId="0" applyNumberFormat="1" applyFont="1" applyBorder="1" applyAlignment="1" applyProtection="1">
      <alignment vertical="center"/>
    </xf>
    <xf numFmtId="0" fontId="0" fillId="0" borderId="24" xfId="0" applyFont="1" applyBorder="1" applyAlignment="1" applyProtection="1">
      <alignment vertical="center"/>
    </xf>
    <xf numFmtId="166" fontId="1" fillId="0" borderId="24" xfId="0" applyNumberFormat="1" applyFont="1" applyBorder="1" applyAlignment="1" applyProtection="1">
      <alignment vertical="center"/>
    </xf>
    <xf numFmtId="166" fontId="1" fillId="0" borderId="25" xfId="0" applyNumberFormat="1" applyFont="1" applyBorder="1" applyAlignment="1" applyProtection="1">
      <alignment vertical="center"/>
    </xf>
    <xf numFmtId="0" fontId="9" fillId="0" borderId="23" xfId="0" applyFont="1" applyBorder="1" applyAlignment="1" applyProtection="1">
      <alignment vertical="center"/>
    </xf>
    <xf numFmtId="0" fontId="9" fillId="0" borderId="24" xfId="0" applyFont="1" applyBorder="1" applyAlignment="1" applyProtection="1">
      <alignment vertical="center"/>
    </xf>
    <xf numFmtId="0" fontId="9" fillId="0" borderId="25" xfId="0" applyFont="1" applyBorder="1" applyAlignment="1" applyProtection="1">
      <alignment vertical="center"/>
    </xf>
    <xf numFmtId="0" fontId="0" fillId="0" borderId="0" xfId="0" applyAlignment="1">
      <alignment vertical="top"/>
      <protection locked="0"/>
    </xf>
    <xf numFmtId="0" fontId="41" fillId="0" borderId="29" xfId="0" applyFont="1" applyBorder="1" applyAlignment="1">
      <alignment vertical="center" wrapText="1"/>
      <protection locked="0"/>
    </xf>
    <xf numFmtId="0" fontId="41" fillId="0" borderId="30" xfId="0" applyFont="1" applyBorder="1" applyAlignment="1">
      <alignment vertical="center" wrapText="1"/>
      <protection locked="0"/>
    </xf>
    <xf numFmtId="0" fontId="41" fillId="0" borderId="31" xfId="0" applyFont="1" applyBorder="1" applyAlignment="1">
      <alignment vertical="center" wrapText="1"/>
      <protection locked="0"/>
    </xf>
    <xf numFmtId="0" fontId="41" fillId="0" borderId="32" xfId="0" applyFont="1" applyBorder="1" applyAlignment="1">
      <alignment horizontal="center" vertical="center" wrapText="1"/>
      <protection locked="0"/>
    </xf>
    <xf numFmtId="0" fontId="42" fillId="0" borderId="1" xfId="0" applyFont="1" applyBorder="1" applyAlignment="1">
      <alignment horizontal="center" vertical="center" wrapText="1"/>
      <protection locked="0"/>
    </xf>
    <xf numFmtId="0" fontId="41" fillId="0" borderId="33" xfId="0" applyFont="1" applyBorder="1" applyAlignment="1">
      <alignment horizontal="center" vertical="center" wrapText="1"/>
      <protection locked="0"/>
    </xf>
    <xf numFmtId="0" fontId="41" fillId="0" borderId="32" xfId="0" applyFont="1" applyBorder="1" applyAlignment="1">
      <alignment vertical="center" wrapText="1"/>
      <protection locked="0"/>
    </xf>
    <xf numFmtId="0" fontId="43" fillId="0" borderId="34" xfId="0" applyFont="1" applyBorder="1" applyAlignment="1">
      <alignment horizontal="left" wrapText="1"/>
      <protection locked="0"/>
    </xf>
    <xf numFmtId="0" fontId="41" fillId="0" borderId="33" xfId="0" applyFont="1" applyBorder="1" applyAlignment="1">
      <alignment vertical="center" wrapText="1"/>
      <protection locked="0"/>
    </xf>
    <xf numFmtId="0" fontId="43" fillId="0" borderId="1" xfId="0" applyFont="1" applyBorder="1" applyAlignment="1">
      <alignment horizontal="left" vertical="center" wrapText="1"/>
      <protection locked="0"/>
    </xf>
    <xf numFmtId="0" fontId="44" fillId="0" borderId="1" xfId="0" applyFont="1" applyBorder="1" applyAlignment="1">
      <alignment horizontal="left" vertical="center" wrapText="1"/>
      <protection locked="0"/>
    </xf>
    <xf numFmtId="0" fontId="44" fillId="0" borderId="32" xfId="0" applyFont="1" applyBorder="1" applyAlignment="1">
      <alignment vertical="center" wrapText="1"/>
      <protection locked="0"/>
    </xf>
    <xf numFmtId="0" fontId="44" fillId="0" borderId="1" xfId="0" applyFont="1" applyBorder="1" applyAlignment="1">
      <alignment vertical="center" wrapText="1"/>
      <protection locked="0"/>
    </xf>
    <xf numFmtId="0" fontId="44" fillId="0" borderId="1" xfId="0" applyFont="1" applyBorder="1" applyAlignment="1">
      <alignment vertical="center"/>
      <protection locked="0"/>
    </xf>
    <xf numFmtId="0" fontId="44" fillId="0" borderId="1" xfId="0" applyFont="1" applyBorder="1" applyAlignment="1">
      <alignment horizontal="left" vertical="center"/>
      <protection locked="0"/>
    </xf>
    <xf numFmtId="49" fontId="44" fillId="0" borderId="1" xfId="0" applyNumberFormat="1" applyFont="1" applyBorder="1" applyAlignment="1">
      <alignment horizontal="left" vertical="center" wrapText="1"/>
      <protection locked="0"/>
    </xf>
    <xf numFmtId="49" fontId="44" fillId="0" borderId="1" xfId="0" applyNumberFormat="1" applyFont="1" applyBorder="1" applyAlignment="1">
      <alignment vertical="center" wrapText="1"/>
      <protection locked="0"/>
    </xf>
    <xf numFmtId="0" fontId="41" fillId="0" borderId="35" xfId="0" applyFont="1" applyBorder="1" applyAlignment="1">
      <alignment vertical="center" wrapText="1"/>
      <protection locked="0"/>
    </xf>
    <xf numFmtId="0" fontId="45" fillId="0" borderId="34" xfId="0" applyFont="1" applyBorder="1" applyAlignment="1">
      <alignment vertical="center" wrapText="1"/>
      <protection locked="0"/>
    </xf>
    <xf numFmtId="0" fontId="41" fillId="0" borderId="36" xfId="0" applyFont="1" applyBorder="1" applyAlignment="1">
      <alignment vertical="center" wrapText="1"/>
      <protection locked="0"/>
    </xf>
    <xf numFmtId="0" fontId="41" fillId="0" borderId="1" xfId="0" applyFont="1" applyBorder="1" applyAlignment="1">
      <alignment vertical="top"/>
      <protection locked="0"/>
    </xf>
    <xf numFmtId="0" fontId="41" fillId="0" borderId="0" xfId="0" applyFont="1" applyAlignment="1">
      <alignment vertical="top"/>
      <protection locked="0"/>
    </xf>
    <xf numFmtId="0" fontId="41" fillId="0" borderId="29" xfId="0" applyFont="1" applyBorder="1" applyAlignment="1">
      <alignment horizontal="left" vertical="center"/>
      <protection locked="0"/>
    </xf>
    <xf numFmtId="0" fontId="41" fillId="0" borderId="30" xfId="0" applyFont="1" applyBorder="1" applyAlignment="1">
      <alignment horizontal="left" vertical="center"/>
      <protection locked="0"/>
    </xf>
    <xf numFmtId="0" fontId="41" fillId="0" borderId="31" xfId="0" applyFont="1" applyBorder="1" applyAlignment="1">
      <alignment horizontal="left" vertical="center"/>
      <protection locked="0"/>
    </xf>
    <xf numFmtId="0" fontId="41" fillId="0" borderId="32" xfId="0" applyFont="1" applyBorder="1" applyAlignment="1">
      <alignment horizontal="left" vertical="center"/>
      <protection locked="0"/>
    </xf>
    <xf numFmtId="0" fontId="42" fillId="0" borderId="1" xfId="0" applyFont="1" applyBorder="1" applyAlignment="1">
      <alignment horizontal="center" vertical="center"/>
      <protection locked="0"/>
    </xf>
    <xf numFmtId="0" fontId="41" fillId="0" borderId="33" xfId="0" applyFont="1" applyBorder="1" applyAlignment="1">
      <alignment horizontal="left" vertical="center"/>
      <protection locked="0"/>
    </xf>
    <xf numFmtId="0" fontId="43" fillId="0" borderId="1" xfId="0" applyFont="1" applyBorder="1" applyAlignment="1">
      <alignment horizontal="left" vertical="center"/>
      <protection locked="0"/>
    </xf>
    <xf numFmtId="0" fontId="46" fillId="0" borderId="0" xfId="0" applyFont="1" applyAlignment="1">
      <alignment horizontal="left" vertical="center"/>
      <protection locked="0"/>
    </xf>
    <xf numFmtId="0" fontId="43" fillId="0" borderId="34" xfId="0" applyFont="1" applyBorder="1" applyAlignment="1">
      <alignment horizontal="left" vertical="center"/>
      <protection locked="0"/>
    </xf>
    <xf numFmtId="0" fontId="43" fillId="0" borderId="34" xfId="0" applyFont="1" applyBorder="1" applyAlignment="1">
      <alignment horizontal="center" vertical="center"/>
      <protection locked="0"/>
    </xf>
    <xf numFmtId="0" fontId="46" fillId="0" borderId="34" xfId="0" applyFont="1" applyBorder="1" applyAlignment="1">
      <alignment horizontal="left" vertical="center"/>
      <protection locked="0"/>
    </xf>
    <xf numFmtId="0" fontId="47" fillId="0" borderId="1" xfId="0" applyFont="1" applyBorder="1" applyAlignment="1">
      <alignment horizontal="left" vertical="center"/>
      <protection locked="0"/>
    </xf>
    <xf numFmtId="0" fontId="44" fillId="0" borderId="0" xfId="0" applyFont="1" applyAlignment="1">
      <alignment horizontal="left" vertical="center"/>
      <protection locked="0"/>
    </xf>
    <xf numFmtId="0" fontId="44" fillId="0" borderId="1" xfId="0" applyFont="1" applyBorder="1" applyAlignment="1">
      <alignment horizontal="center" vertical="center"/>
      <protection locked="0"/>
    </xf>
    <xf numFmtId="0" fontId="44" fillId="0" borderId="32" xfId="0" applyFont="1" applyBorder="1" applyAlignment="1">
      <alignment horizontal="left" vertical="center"/>
      <protection locked="0"/>
    </xf>
    <xf numFmtId="0" fontId="44" fillId="0" borderId="1" xfId="0" applyFont="1" applyFill="1" applyBorder="1" applyAlignment="1">
      <alignment horizontal="left" vertical="center"/>
      <protection locked="0"/>
    </xf>
    <xf numFmtId="0" fontId="44" fillId="0" borderId="1" xfId="0" applyFont="1" applyFill="1" applyBorder="1" applyAlignment="1">
      <alignment horizontal="center" vertical="center"/>
      <protection locked="0"/>
    </xf>
    <xf numFmtId="0" fontId="41" fillId="0" borderId="35" xfId="0" applyFont="1" applyBorder="1" applyAlignment="1">
      <alignment horizontal="left" vertical="center"/>
      <protection locked="0"/>
    </xf>
    <xf numFmtId="0" fontId="45" fillId="0" borderId="34" xfId="0" applyFont="1" applyBorder="1" applyAlignment="1">
      <alignment horizontal="left" vertical="center"/>
      <protection locked="0"/>
    </xf>
    <xf numFmtId="0" fontId="41" fillId="0" borderId="36" xfId="0" applyFont="1" applyBorder="1" applyAlignment="1">
      <alignment horizontal="left" vertical="center"/>
      <protection locked="0"/>
    </xf>
    <xf numFmtId="0" fontId="41" fillId="0" borderId="1" xfId="0" applyFont="1" applyBorder="1" applyAlignment="1">
      <alignment horizontal="left" vertical="center"/>
      <protection locked="0"/>
    </xf>
    <xf numFmtId="0" fontId="45" fillId="0" borderId="1" xfId="0" applyFont="1" applyBorder="1" applyAlignment="1">
      <alignment horizontal="left" vertical="center"/>
      <protection locked="0"/>
    </xf>
    <xf numFmtId="0" fontId="46" fillId="0" borderId="1" xfId="0" applyFont="1" applyBorder="1" applyAlignment="1">
      <alignment horizontal="left" vertical="center"/>
      <protection locked="0"/>
    </xf>
    <xf numFmtId="0" fontId="44" fillId="0" borderId="34" xfId="0" applyFont="1" applyBorder="1" applyAlignment="1">
      <alignment horizontal="left" vertical="center"/>
      <protection locked="0"/>
    </xf>
    <xf numFmtId="0" fontId="41" fillId="0" borderId="1" xfId="0" applyFont="1" applyBorder="1" applyAlignment="1">
      <alignment horizontal="left" vertical="center" wrapText="1"/>
      <protection locked="0"/>
    </xf>
    <xf numFmtId="0" fontId="44" fillId="0" borderId="1" xfId="0" applyFont="1" applyBorder="1" applyAlignment="1">
      <alignment horizontal="center" vertical="center" wrapText="1"/>
      <protection locked="0"/>
    </xf>
    <xf numFmtId="0" fontId="41" fillId="0" borderId="29" xfId="0" applyFont="1" applyBorder="1" applyAlignment="1">
      <alignment horizontal="left" vertical="center" wrapText="1"/>
      <protection locked="0"/>
    </xf>
    <xf numFmtId="0" fontId="41" fillId="0" borderId="30" xfId="0" applyFont="1" applyBorder="1" applyAlignment="1">
      <alignment horizontal="left" vertical="center" wrapText="1"/>
      <protection locked="0"/>
    </xf>
    <xf numFmtId="0" fontId="41" fillId="0" borderId="31" xfId="0" applyFont="1" applyBorder="1" applyAlignment="1">
      <alignment horizontal="left" vertical="center" wrapText="1"/>
      <protection locked="0"/>
    </xf>
    <xf numFmtId="0" fontId="41" fillId="0" borderId="32" xfId="0" applyFont="1" applyBorder="1" applyAlignment="1">
      <alignment horizontal="left" vertical="center" wrapText="1"/>
      <protection locked="0"/>
    </xf>
    <xf numFmtId="0" fontId="41" fillId="0" borderId="33" xfId="0" applyFont="1" applyBorder="1" applyAlignment="1">
      <alignment horizontal="left" vertical="center" wrapText="1"/>
      <protection locked="0"/>
    </xf>
    <xf numFmtId="0" fontId="46" fillId="0" borderId="32" xfId="0" applyFont="1" applyBorder="1" applyAlignment="1">
      <alignment horizontal="left" vertical="center" wrapText="1"/>
      <protection locked="0"/>
    </xf>
    <xf numFmtId="0" fontId="46" fillId="0" borderId="33" xfId="0" applyFont="1" applyBorder="1" applyAlignment="1">
      <alignment horizontal="left" vertical="center" wrapText="1"/>
      <protection locked="0"/>
    </xf>
    <xf numFmtId="0" fontId="44" fillId="0" borderId="32" xfId="0" applyFont="1" applyBorder="1" applyAlignment="1">
      <alignment horizontal="left" vertical="center" wrapText="1"/>
      <protection locked="0"/>
    </xf>
    <xf numFmtId="0" fontId="44" fillId="0" borderId="33" xfId="0" applyFont="1" applyBorder="1" applyAlignment="1">
      <alignment horizontal="left" vertical="center" wrapText="1"/>
      <protection locked="0"/>
    </xf>
    <xf numFmtId="0" fontId="44" fillId="0" borderId="33" xfId="0" applyFont="1" applyBorder="1" applyAlignment="1">
      <alignment horizontal="left" vertical="center"/>
      <protection locked="0"/>
    </xf>
    <xf numFmtId="0" fontId="44" fillId="0" borderId="35" xfId="0" applyFont="1" applyBorder="1" applyAlignment="1">
      <alignment horizontal="left" vertical="center" wrapText="1"/>
      <protection locked="0"/>
    </xf>
    <xf numFmtId="0" fontId="44" fillId="0" borderId="34" xfId="0" applyFont="1" applyBorder="1" applyAlignment="1">
      <alignment horizontal="left" vertical="center" wrapText="1"/>
      <protection locked="0"/>
    </xf>
    <xf numFmtId="0" fontId="44" fillId="0" borderId="36" xfId="0" applyFont="1" applyBorder="1" applyAlignment="1">
      <alignment horizontal="left" vertical="center" wrapText="1"/>
      <protection locked="0"/>
    </xf>
    <xf numFmtId="0" fontId="44" fillId="0" borderId="1" xfId="0" applyFont="1" applyBorder="1" applyAlignment="1">
      <alignment horizontal="left" vertical="top"/>
      <protection locked="0"/>
    </xf>
    <xf numFmtId="0" fontId="44" fillId="0" borderId="1" xfId="0" applyFont="1" applyBorder="1" applyAlignment="1">
      <alignment horizontal="center" vertical="top"/>
      <protection locked="0"/>
    </xf>
    <xf numFmtId="0" fontId="44" fillId="0" borderId="35" xfId="0" applyFont="1" applyBorder="1" applyAlignment="1">
      <alignment horizontal="left" vertical="center"/>
      <protection locked="0"/>
    </xf>
    <xf numFmtId="0" fontId="44" fillId="0" borderId="36" xfId="0" applyFont="1" applyBorder="1" applyAlignment="1">
      <alignment horizontal="left" vertical="center"/>
      <protection locked="0"/>
    </xf>
    <xf numFmtId="0" fontId="46" fillId="0" borderId="0" xfId="0" applyFont="1" applyAlignment="1">
      <alignment vertical="center"/>
      <protection locked="0"/>
    </xf>
    <xf numFmtId="0" fontId="43" fillId="0" borderId="1" xfId="0" applyFont="1" applyBorder="1" applyAlignment="1">
      <alignment vertical="center"/>
      <protection locked="0"/>
    </xf>
    <xf numFmtId="0" fontId="46" fillId="0" borderId="34" xfId="0" applyFont="1" applyBorder="1" applyAlignment="1">
      <alignment vertical="center"/>
      <protection locked="0"/>
    </xf>
    <xf numFmtId="0" fontId="43" fillId="0" borderId="34" xfId="0" applyFont="1" applyBorder="1" applyAlignment="1">
      <alignment vertical="center"/>
      <protection locked="0"/>
    </xf>
    <xf numFmtId="0" fontId="0" fillId="0" borderId="1" xfId="0" applyBorder="1" applyAlignment="1">
      <alignment vertical="top"/>
      <protection locked="0"/>
    </xf>
    <xf numFmtId="49" fontId="44" fillId="0" borderId="1" xfId="0" applyNumberFormat="1" applyFont="1" applyBorder="1" applyAlignment="1">
      <alignment horizontal="left" vertical="center"/>
      <protection locked="0"/>
    </xf>
    <xf numFmtId="0" fontId="0" fillId="0" borderId="34" xfId="0" applyBorder="1" applyAlignment="1">
      <alignment vertical="top"/>
      <protection locked="0"/>
    </xf>
    <xf numFmtId="0" fontId="43" fillId="0" borderId="34" xfId="0" applyFont="1" applyBorder="1" applyAlignment="1">
      <alignment horizontal="left"/>
      <protection locked="0"/>
    </xf>
    <xf numFmtId="0" fontId="46" fillId="0" borderId="34" xfId="0" applyFont="1" applyBorder="1" applyAlignment="1">
      <protection locked="0"/>
    </xf>
    <xf numFmtId="0" fontId="41" fillId="0" borderId="32" xfId="0" applyFont="1" applyBorder="1" applyAlignment="1">
      <alignment vertical="top"/>
      <protection locked="0"/>
    </xf>
    <xf numFmtId="0" fontId="41" fillId="0" borderId="33" xfId="0" applyFont="1" applyBorder="1" applyAlignment="1">
      <alignment vertical="top"/>
      <protection locked="0"/>
    </xf>
    <xf numFmtId="0" fontId="41" fillId="0" borderId="1" xfId="0" applyFont="1" applyBorder="1" applyAlignment="1">
      <alignment horizontal="center" vertical="center"/>
      <protection locked="0"/>
    </xf>
    <xf numFmtId="0" fontId="41" fillId="0" borderId="1" xfId="0" applyFont="1" applyBorder="1" applyAlignment="1">
      <alignment horizontal="left" vertical="top"/>
      <protection locked="0"/>
    </xf>
    <xf numFmtId="0" fontId="41" fillId="0" borderId="35" xfId="0" applyFont="1" applyBorder="1" applyAlignment="1">
      <alignment vertical="top"/>
      <protection locked="0"/>
    </xf>
    <xf numFmtId="0" fontId="41" fillId="0" borderId="34" xfId="0" applyFont="1" applyBorder="1" applyAlignment="1">
      <alignment vertical="top"/>
      <protection locked="0"/>
    </xf>
    <xf numFmtId="0" fontId="41" fillId="0" borderId="36" xfId="0" applyFont="1" applyBorder="1" applyAlignment="1">
      <alignment vertical="top"/>
      <protection locked="0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2.67" customWidth="1"/>
    <col min="5" max="5" width="2.67" customWidth="1"/>
    <col min="6" max="6" width="2.67" customWidth="1"/>
    <col min="7" max="7" width="2.67" customWidth="1"/>
    <col min="8" max="8" width="2.67" customWidth="1"/>
    <col min="9" max="9" width="2.67" customWidth="1"/>
    <col min="10" max="10" width="2.67" customWidth="1"/>
    <col min="11" max="11" width="2.67" customWidth="1"/>
    <col min="12" max="12" width="2.67" customWidth="1"/>
    <col min="13" max="13" width="2.67" customWidth="1"/>
    <col min="14" max="14" width="2.67" customWidth="1"/>
    <col min="15" max="15" width="2.67" customWidth="1"/>
    <col min="16" max="16" width="2.67" customWidth="1"/>
    <col min="17" max="17" width="2.67" customWidth="1"/>
    <col min="18" max="18" width="2.67" customWidth="1"/>
    <col min="19" max="19" width="2.67" customWidth="1"/>
    <col min="20" max="20" width="2.67" customWidth="1"/>
    <col min="21" max="21" width="2.67" customWidth="1"/>
    <col min="22" max="22" width="2.67" customWidth="1"/>
    <col min="23" max="23" width="2.67" customWidth="1"/>
    <col min="24" max="24" width="2.67" customWidth="1"/>
    <col min="25" max="25" width="2.67" customWidth="1"/>
    <col min="26" max="26" width="2.67" customWidth="1"/>
    <col min="27" max="27" width="2.67" customWidth="1"/>
    <col min="28" max="28" width="2.67" customWidth="1"/>
    <col min="29" max="29" width="2.67" customWidth="1"/>
    <col min="30" max="30" width="2.67" customWidth="1"/>
    <col min="31" max="31" width="2.67" customWidth="1"/>
    <col min="32" max="32" width="2.67" customWidth="1"/>
    <col min="33" max="33" width="2.67" customWidth="1"/>
    <col min="34" max="34" width="3.33" customWidth="1"/>
    <col min="35" max="35" width="31.67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5.67" customWidth="1"/>
    <col min="44" max="44" width="13.67" customWidth="1"/>
    <col min="45" max="45" width="25.83" hidden="1" customWidth="1"/>
    <col min="46" max="46" width="25.83" hidden="1" customWidth="1"/>
    <col min="47" max="47" width="25.83" hidden="1" customWidth="1"/>
    <col min="48" max="48" width="25.83" hidden="1" customWidth="1"/>
    <col min="49" max="49" width="25.83" hidden="1" customWidth="1"/>
    <col min="50" max="50" width="21.67" hidden="1" customWidth="1"/>
    <col min="51" max="51" width="21.67" hidden="1" customWidth="1"/>
    <col min="52" max="52" width="21.67" hidden="1" customWidth="1"/>
    <col min="53" max="53" width="21.67" hidden="1" customWidth="1"/>
    <col min="54" max="54" width="21.67" hidden="1" customWidth="1"/>
    <col min="55" max="55" width="19.17" hidden="1" customWidth="1"/>
    <col min="56" max="56" width="25" hidden="1" customWidth="1"/>
    <col min="57" max="57" width="19.17" hidden="1" customWidth="1"/>
    <col min="58" max="58" width="19.17" hidden="1" customWidth="1"/>
    <col min="59" max="59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  <col min="90" max="90" width="9.33" hidden="1"/>
    <col min="91" max="91" width="9.33" hidden="1"/>
  </cols>
  <sheetData>
    <row r="1" ht="21.36" customHeight="1">
      <c r="A1" s="18" t="s">
        <v>0</v>
      </c>
      <c r="B1" s="19"/>
      <c r="C1" s="19"/>
      <c r="D1" s="20" t="s">
        <v>1</v>
      </c>
      <c r="E1" s="19"/>
      <c r="F1" s="19"/>
      <c r="G1" s="19"/>
      <c r="H1" s="19"/>
      <c r="I1" s="19"/>
      <c r="J1" s="19"/>
      <c r="K1" s="21" t="s">
        <v>2</v>
      </c>
      <c r="L1" s="21"/>
      <c r="M1" s="21"/>
      <c r="N1" s="21"/>
      <c r="O1" s="21"/>
      <c r="P1" s="21"/>
      <c r="Q1" s="21"/>
      <c r="R1" s="21"/>
      <c r="S1" s="21"/>
      <c r="T1" s="19"/>
      <c r="U1" s="19"/>
      <c r="V1" s="19"/>
      <c r="W1" s="21" t="s">
        <v>3</v>
      </c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2"/>
      <c r="AJ1" s="23"/>
      <c r="AK1" s="23"/>
      <c r="AL1" s="23"/>
      <c r="AM1" s="23"/>
      <c r="AN1" s="23"/>
      <c r="AO1" s="23"/>
      <c r="AP1" s="23"/>
      <c r="AQ1" s="23"/>
      <c r="AR1" s="23"/>
      <c r="AS1" s="23"/>
      <c r="AT1" s="23"/>
      <c r="AU1" s="23"/>
      <c r="AV1" s="23"/>
      <c r="AW1" s="23"/>
      <c r="AX1" s="23"/>
      <c r="AY1" s="23"/>
      <c r="AZ1" s="23"/>
      <c r="BA1" s="24" t="s">
        <v>4</v>
      </c>
      <c r="BB1" s="24" t="s">
        <v>5</v>
      </c>
      <c r="BC1" s="23"/>
      <c r="BD1" s="23"/>
      <c r="BE1" s="23"/>
      <c r="BF1" s="23"/>
      <c r="BG1" s="23"/>
      <c r="BH1" s="23"/>
      <c r="BI1" s="23"/>
      <c r="BJ1" s="23"/>
      <c r="BK1" s="23"/>
      <c r="BL1" s="23"/>
      <c r="BM1" s="23"/>
      <c r="BN1" s="23"/>
      <c r="BO1" s="23"/>
      <c r="BP1" s="23"/>
      <c r="BQ1" s="23"/>
      <c r="BR1" s="23"/>
      <c r="BT1" s="25" t="s">
        <v>6</v>
      </c>
      <c r="BU1" s="25" t="s">
        <v>7</v>
      </c>
      <c r="BV1" s="25" t="s">
        <v>8</v>
      </c>
    </row>
    <row r="2" ht="36.96" customHeight="1">
      <c r="AR2"/>
      <c r="BS2" s="26" t="s">
        <v>9</v>
      </c>
      <c r="BT2" s="26" t="s">
        <v>10</v>
      </c>
    </row>
    <row r="3" ht="6.96" customHeight="1">
      <c r="B3" s="27"/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  <c r="P3" s="28"/>
      <c r="Q3" s="28"/>
      <c r="R3" s="28"/>
      <c r="S3" s="28"/>
      <c r="T3" s="28"/>
      <c r="U3" s="28"/>
      <c r="V3" s="28"/>
      <c r="W3" s="28"/>
      <c r="X3" s="28"/>
      <c r="Y3" s="28"/>
      <c r="Z3" s="28"/>
      <c r="AA3" s="28"/>
      <c r="AB3" s="28"/>
      <c r="AC3" s="28"/>
      <c r="AD3" s="28"/>
      <c r="AE3" s="28"/>
      <c r="AF3" s="28"/>
      <c r="AG3" s="28"/>
      <c r="AH3" s="28"/>
      <c r="AI3" s="28"/>
      <c r="AJ3" s="28"/>
      <c r="AK3" s="28"/>
      <c r="AL3" s="28"/>
      <c r="AM3" s="28"/>
      <c r="AN3" s="28"/>
      <c r="AO3" s="28"/>
      <c r="AP3" s="28"/>
      <c r="AQ3" s="29"/>
      <c r="BS3" s="26" t="s">
        <v>9</v>
      </c>
      <c r="BT3" s="26" t="s">
        <v>11</v>
      </c>
    </row>
    <row r="4" ht="36.96" customHeight="1">
      <c r="B4" s="30"/>
      <c r="C4" s="31"/>
      <c r="D4" s="32" t="s">
        <v>12</v>
      </c>
      <c r="E4" s="31"/>
      <c r="F4" s="31"/>
      <c r="G4" s="31"/>
      <c r="H4" s="31"/>
      <c r="I4" s="31"/>
      <c r="J4" s="31"/>
      <c r="K4" s="31"/>
      <c r="L4" s="31"/>
      <c r="M4" s="31"/>
      <c r="N4" s="31"/>
      <c r="O4" s="31"/>
      <c r="P4" s="31"/>
      <c r="Q4" s="31"/>
      <c r="R4" s="31"/>
      <c r="S4" s="31"/>
      <c r="T4" s="31"/>
      <c r="U4" s="31"/>
      <c r="V4" s="31"/>
      <c r="W4" s="31"/>
      <c r="X4" s="31"/>
      <c r="Y4" s="31"/>
      <c r="Z4" s="31"/>
      <c r="AA4" s="31"/>
      <c r="AB4" s="31"/>
      <c r="AC4" s="31"/>
      <c r="AD4" s="31"/>
      <c r="AE4" s="31"/>
      <c r="AF4" s="31"/>
      <c r="AG4" s="31"/>
      <c r="AH4" s="31"/>
      <c r="AI4" s="31"/>
      <c r="AJ4" s="31"/>
      <c r="AK4" s="31"/>
      <c r="AL4" s="31"/>
      <c r="AM4" s="31"/>
      <c r="AN4" s="31"/>
      <c r="AO4" s="31"/>
      <c r="AP4" s="31"/>
      <c r="AQ4" s="33"/>
      <c r="AS4" s="34" t="s">
        <v>13</v>
      </c>
      <c r="BG4" s="35" t="s">
        <v>14</v>
      </c>
      <c r="BS4" s="26" t="s">
        <v>15</v>
      </c>
    </row>
    <row r="5" ht="14.4" customHeight="1">
      <c r="B5" s="30"/>
      <c r="C5" s="31"/>
      <c r="D5" s="36" t="s">
        <v>16</v>
      </c>
      <c r="E5" s="31"/>
      <c r="F5" s="31"/>
      <c r="G5" s="31"/>
      <c r="H5" s="31"/>
      <c r="I5" s="31"/>
      <c r="J5" s="31"/>
      <c r="K5" s="37" t="s">
        <v>17</v>
      </c>
      <c r="L5" s="31"/>
      <c r="M5" s="31"/>
      <c r="N5" s="31"/>
      <c r="O5" s="31"/>
      <c r="P5" s="31"/>
      <c r="Q5" s="31"/>
      <c r="R5" s="31"/>
      <c r="S5" s="31"/>
      <c r="T5" s="31"/>
      <c r="U5" s="31"/>
      <c r="V5" s="31"/>
      <c r="W5" s="31"/>
      <c r="X5" s="31"/>
      <c r="Y5" s="31"/>
      <c r="Z5" s="31"/>
      <c r="AA5" s="31"/>
      <c r="AB5" s="31"/>
      <c r="AC5" s="31"/>
      <c r="AD5" s="31"/>
      <c r="AE5" s="31"/>
      <c r="AF5" s="31"/>
      <c r="AG5" s="31"/>
      <c r="AH5" s="31"/>
      <c r="AI5" s="31"/>
      <c r="AJ5" s="31"/>
      <c r="AK5" s="31"/>
      <c r="AL5" s="31"/>
      <c r="AM5" s="31"/>
      <c r="AN5" s="31"/>
      <c r="AO5" s="31"/>
      <c r="AP5" s="31"/>
      <c r="AQ5" s="33"/>
      <c r="BG5" s="38" t="s">
        <v>18</v>
      </c>
      <c r="BS5" s="26" t="s">
        <v>9</v>
      </c>
    </row>
    <row r="6" ht="36.96" customHeight="1">
      <c r="B6" s="30"/>
      <c r="C6" s="31"/>
      <c r="D6" s="39" t="s">
        <v>19</v>
      </c>
      <c r="E6" s="31"/>
      <c r="F6" s="31"/>
      <c r="G6" s="31"/>
      <c r="H6" s="31"/>
      <c r="I6" s="31"/>
      <c r="J6" s="31"/>
      <c r="K6" s="40" t="s">
        <v>20</v>
      </c>
      <c r="L6" s="31"/>
      <c r="M6" s="31"/>
      <c r="N6" s="31"/>
      <c r="O6" s="31"/>
      <c r="P6" s="31"/>
      <c r="Q6" s="31"/>
      <c r="R6" s="31"/>
      <c r="S6" s="31"/>
      <c r="T6" s="31"/>
      <c r="U6" s="31"/>
      <c r="V6" s="31"/>
      <c r="W6" s="31"/>
      <c r="X6" s="31"/>
      <c r="Y6" s="31"/>
      <c r="Z6" s="31"/>
      <c r="AA6" s="31"/>
      <c r="AB6" s="31"/>
      <c r="AC6" s="31"/>
      <c r="AD6" s="31"/>
      <c r="AE6" s="31"/>
      <c r="AF6" s="31"/>
      <c r="AG6" s="31"/>
      <c r="AH6" s="31"/>
      <c r="AI6" s="31"/>
      <c r="AJ6" s="31"/>
      <c r="AK6" s="31"/>
      <c r="AL6" s="31"/>
      <c r="AM6" s="31"/>
      <c r="AN6" s="31"/>
      <c r="AO6" s="31"/>
      <c r="AP6" s="31"/>
      <c r="AQ6" s="33"/>
      <c r="BG6" s="41"/>
      <c r="BS6" s="26" t="s">
        <v>9</v>
      </c>
    </row>
    <row r="7" ht="14.4" customHeight="1">
      <c r="B7" s="30"/>
      <c r="C7" s="31"/>
      <c r="D7" s="42" t="s">
        <v>21</v>
      </c>
      <c r="E7" s="31"/>
      <c r="F7" s="31"/>
      <c r="G7" s="31"/>
      <c r="H7" s="31"/>
      <c r="I7" s="31"/>
      <c r="J7" s="31"/>
      <c r="K7" s="37" t="s">
        <v>22</v>
      </c>
      <c r="L7" s="31"/>
      <c r="M7" s="31"/>
      <c r="N7" s="31"/>
      <c r="O7" s="31"/>
      <c r="P7" s="31"/>
      <c r="Q7" s="31"/>
      <c r="R7" s="31"/>
      <c r="S7" s="31"/>
      <c r="T7" s="31"/>
      <c r="U7" s="31"/>
      <c r="V7" s="31"/>
      <c r="W7" s="31"/>
      <c r="X7" s="31"/>
      <c r="Y7" s="31"/>
      <c r="Z7" s="31"/>
      <c r="AA7" s="31"/>
      <c r="AB7" s="31"/>
      <c r="AC7" s="31"/>
      <c r="AD7" s="31"/>
      <c r="AE7" s="31"/>
      <c r="AF7" s="31"/>
      <c r="AG7" s="31"/>
      <c r="AH7" s="31"/>
      <c r="AI7" s="31"/>
      <c r="AJ7" s="31"/>
      <c r="AK7" s="42" t="s">
        <v>23</v>
      </c>
      <c r="AL7" s="31"/>
      <c r="AM7" s="31"/>
      <c r="AN7" s="37" t="s">
        <v>24</v>
      </c>
      <c r="AO7" s="31"/>
      <c r="AP7" s="31"/>
      <c r="AQ7" s="33"/>
      <c r="BG7" s="41"/>
      <c r="BS7" s="26" t="s">
        <v>9</v>
      </c>
    </row>
    <row r="8" ht="14.4" customHeight="1">
      <c r="B8" s="30"/>
      <c r="C8" s="31"/>
      <c r="D8" s="42" t="s">
        <v>25</v>
      </c>
      <c r="E8" s="31"/>
      <c r="F8" s="31"/>
      <c r="G8" s="31"/>
      <c r="H8" s="31"/>
      <c r="I8" s="31"/>
      <c r="J8" s="31"/>
      <c r="K8" s="37" t="s">
        <v>26</v>
      </c>
      <c r="L8" s="31"/>
      <c r="M8" s="31"/>
      <c r="N8" s="31"/>
      <c r="O8" s="31"/>
      <c r="P8" s="31"/>
      <c r="Q8" s="31"/>
      <c r="R8" s="31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  <c r="AF8" s="31"/>
      <c r="AG8" s="31"/>
      <c r="AH8" s="31"/>
      <c r="AI8" s="31"/>
      <c r="AJ8" s="31"/>
      <c r="AK8" s="42" t="s">
        <v>27</v>
      </c>
      <c r="AL8" s="31"/>
      <c r="AM8" s="31"/>
      <c r="AN8" s="43" t="s">
        <v>28</v>
      </c>
      <c r="AO8" s="31"/>
      <c r="AP8" s="31"/>
      <c r="AQ8" s="33"/>
      <c r="BG8" s="41"/>
      <c r="BS8" s="26" t="s">
        <v>9</v>
      </c>
    </row>
    <row r="9" ht="14.4" customHeight="1">
      <c r="B9" s="30"/>
      <c r="C9" s="31"/>
      <c r="D9" s="31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  <c r="AF9" s="31"/>
      <c r="AG9" s="31"/>
      <c r="AH9" s="31"/>
      <c r="AI9" s="31"/>
      <c r="AJ9" s="31"/>
      <c r="AK9" s="31"/>
      <c r="AL9" s="31"/>
      <c r="AM9" s="31"/>
      <c r="AN9" s="31"/>
      <c r="AO9" s="31"/>
      <c r="AP9" s="31"/>
      <c r="AQ9" s="33"/>
      <c r="BG9" s="41"/>
      <c r="BS9" s="26" t="s">
        <v>9</v>
      </c>
    </row>
    <row r="10" ht="14.4" customHeight="1">
      <c r="B10" s="30"/>
      <c r="C10" s="31"/>
      <c r="D10" s="42" t="s">
        <v>29</v>
      </c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  <c r="AF10" s="31"/>
      <c r="AG10" s="31"/>
      <c r="AH10" s="31"/>
      <c r="AI10" s="31"/>
      <c r="AJ10" s="31"/>
      <c r="AK10" s="42" t="s">
        <v>30</v>
      </c>
      <c r="AL10" s="31"/>
      <c r="AM10" s="31"/>
      <c r="AN10" s="37" t="s">
        <v>31</v>
      </c>
      <c r="AO10" s="31"/>
      <c r="AP10" s="31"/>
      <c r="AQ10" s="33"/>
      <c r="BG10" s="41"/>
      <c r="BS10" s="26" t="s">
        <v>9</v>
      </c>
    </row>
    <row r="11" ht="18.48" customHeight="1">
      <c r="B11" s="30"/>
      <c r="C11" s="31"/>
      <c r="D11" s="31"/>
      <c r="E11" s="37" t="s">
        <v>32</v>
      </c>
      <c r="F11" s="31"/>
      <c r="G11" s="31"/>
      <c r="H11" s="31"/>
      <c r="I11" s="31"/>
      <c r="J11" s="31"/>
      <c r="K11" s="31"/>
      <c r="L11" s="31"/>
      <c r="M11" s="31"/>
      <c r="N11" s="31"/>
      <c r="O11" s="31"/>
      <c r="P11" s="31"/>
      <c r="Q11" s="31"/>
      <c r="R11" s="31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  <c r="AF11" s="31"/>
      <c r="AG11" s="31"/>
      <c r="AH11" s="31"/>
      <c r="AI11" s="31"/>
      <c r="AJ11" s="31"/>
      <c r="AK11" s="42" t="s">
        <v>33</v>
      </c>
      <c r="AL11" s="31"/>
      <c r="AM11" s="31"/>
      <c r="AN11" s="37" t="s">
        <v>34</v>
      </c>
      <c r="AO11" s="31"/>
      <c r="AP11" s="31"/>
      <c r="AQ11" s="33"/>
      <c r="BG11" s="41"/>
      <c r="BS11" s="26" t="s">
        <v>9</v>
      </c>
    </row>
    <row r="12" ht="6.96" customHeight="1">
      <c r="B12" s="30"/>
      <c r="C12" s="31"/>
      <c r="D12" s="31"/>
      <c r="E12" s="31"/>
      <c r="F12" s="31"/>
      <c r="G12" s="31"/>
      <c r="H12" s="31"/>
      <c r="I12" s="31"/>
      <c r="J12" s="31"/>
      <c r="K12" s="31"/>
      <c r="L12" s="31"/>
      <c r="M12" s="31"/>
      <c r="N12" s="31"/>
      <c r="O12" s="31"/>
      <c r="P12" s="31"/>
      <c r="Q12" s="31"/>
      <c r="R12" s="31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  <c r="AF12" s="31"/>
      <c r="AG12" s="31"/>
      <c r="AH12" s="31"/>
      <c r="AI12" s="31"/>
      <c r="AJ12" s="31"/>
      <c r="AK12" s="31"/>
      <c r="AL12" s="31"/>
      <c r="AM12" s="31"/>
      <c r="AN12" s="31"/>
      <c r="AO12" s="31"/>
      <c r="AP12" s="31"/>
      <c r="AQ12" s="33"/>
      <c r="BG12" s="41"/>
      <c r="BS12" s="26" t="s">
        <v>9</v>
      </c>
    </row>
    <row r="13" ht="14.4" customHeight="1">
      <c r="B13" s="30"/>
      <c r="C13" s="31"/>
      <c r="D13" s="42" t="s">
        <v>35</v>
      </c>
      <c r="E13" s="31"/>
      <c r="F13" s="31"/>
      <c r="G13" s="31"/>
      <c r="H13" s="31"/>
      <c r="I13" s="31"/>
      <c r="J13" s="31"/>
      <c r="K13" s="31"/>
      <c r="L13" s="31"/>
      <c r="M13" s="31"/>
      <c r="N13" s="31"/>
      <c r="O13" s="31"/>
      <c r="P13" s="31"/>
      <c r="Q13" s="31"/>
      <c r="R13" s="31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  <c r="AF13" s="31"/>
      <c r="AG13" s="31"/>
      <c r="AH13" s="31"/>
      <c r="AI13" s="31"/>
      <c r="AJ13" s="31"/>
      <c r="AK13" s="42" t="s">
        <v>30</v>
      </c>
      <c r="AL13" s="31"/>
      <c r="AM13" s="31"/>
      <c r="AN13" s="44" t="s">
        <v>36</v>
      </c>
      <c r="AO13" s="31"/>
      <c r="AP13" s="31"/>
      <c r="AQ13" s="33"/>
      <c r="BG13" s="41"/>
      <c r="BS13" s="26" t="s">
        <v>9</v>
      </c>
    </row>
    <row r="14">
      <c r="B14" s="30"/>
      <c r="C14" s="31"/>
      <c r="D14" s="31"/>
      <c r="E14" s="44" t="s">
        <v>36</v>
      </c>
      <c r="F14" s="45"/>
      <c r="G14" s="45"/>
      <c r="H14" s="45"/>
      <c r="I14" s="45"/>
      <c r="J14" s="45"/>
      <c r="K14" s="45"/>
      <c r="L14" s="45"/>
      <c r="M14" s="45"/>
      <c r="N14" s="45"/>
      <c r="O14" s="45"/>
      <c r="P14" s="45"/>
      <c r="Q14" s="45"/>
      <c r="R14" s="45"/>
      <c r="S14" s="45"/>
      <c r="T14" s="45"/>
      <c r="U14" s="45"/>
      <c r="V14" s="45"/>
      <c r="W14" s="45"/>
      <c r="X14" s="45"/>
      <c r="Y14" s="45"/>
      <c r="Z14" s="45"/>
      <c r="AA14" s="45"/>
      <c r="AB14" s="45"/>
      <c r="AC14" s="45"/>
      <c r="AD14" s="45"/>
      <c r="AE14" s="45"/>
      <c r="AF14" s="45"/>
      <c r="AG14" s="45"/>
      <c r="AH14" s="45"/>
      <c r="AI14" s="45"/>
      <c r="AJ14" s="45"/>
      <c r="AK14" s="42" t="s">
        <v>33</v>
      </c>
      <c r="AL14" s="31"/>
      <c r="AM14" s="31"/>
      <c r="AN14" s="44" t="s">
        <v>36</v>
      </c>
      <c r="AO14" s="31"/>
      <c r="AP14" s="31"/>
      <c r="AQ14" s="33"/>
      <c r="BG14" s="41"/>
      <c r="BS14" s="26" t="s">
        <v>9</v>
      </c>
    </row>
    <row r="15" ht="6.96" customHeight="1">
      <c r="B15" s="30"/>
      <c r="C15" s="31"/>
      <c r="D15" s="31"/>
      <c r="E15" s="31"/>
      <c r="F15" s="31"/>
      <c r="G15" s="31"/>
      <c r="H15" s="31"/>
      <c r="I15" s="31"/>
      <c r="J15" s="31"/>
      <c r="K15" s="31"/>
      <c r="L15" s="31"/>
      <c r="M15" s="31"/>
      <c r="N15" s="31"/>
      <c r="O15" s="31"/>
      <c r="P15" s="31"/>
      <c r="Q15" s="31"/>
      <c r="R15" s="31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  <c r="AF15" s="31"/>
      <c r="AG15" s="31"/>
      <c r="AH15" s="31"/>
      <c r="AI15" s="31"/>
      <c r="AJ15" s="31"/>
      <c r="AK15" s="31"/>
      <c r="AL15" s="31"/>
      <c r="AM15" s="31"/>
      <c r="AN15" s="31"/>
      <c r="AO15" s="31"/>
      <c r="AP15" s="31"/>
      <c r="AQ15" s="33"/>
      <c r="BG15" s="41"/>
      <c r="BS15" s="26" t="s">
        <v>6</v>
      </c>
    </row>
    <row r="16" ht="14.4" customHeight="1">
      <c r="B16" s="30"/>
      <c r="C16" s="31"/>
      <c r="D16" s="42" t="s">
        <v>37</v>
      </c>
      <c r="E16" s="31"/>
      <c r="F16" s="31"/>
      <c r="G16" s="31"/>
      <c r="H16" s="31"/>
      <c r="I16" s="31"/>
      <c r="J16" s="31"/>
      <c r="K16" s="31"/>
      <c r="L16" s="31"/>
      <c r="M16" s="31"/>
      <c r="N16" s="31"/>
      <c r="O16" s="31"/>
      <c r="P16" s="31"/>
      <c r="Q16" s="31"/>
      <c r="R16" s="31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  <c r="AF16" s="31"/>
      <c r="AG16" s="31"/>
      <c r="AH16" s="31"/>
      <c r="AI16" s="31"/>
      <c r="AJ16" s="31"/>
      <c r="AK16" s="42" t="s">
        <v>30</v>
      </c>
      <c r="AL16" s="31"/>
      <c r="AM16" s="31"/>
      <c r="AN16" s="37" t="s">
        <v>38</v>
      </c>
      <c r="AO16" s="31"/>
      <c r="AP16" s="31"/>
      <c r="AQ16" s="33"/>
      <c r="BG16" s="41"/>
      <c r="BS16" s="26" t="s">
        <v>6</v>
      </c>
    </row>
    <row r="17" ht="18.48" customHeight="1">
      <c r="B17" s="30"/>
      <c r="C17" s="31"/>
      <c r="D17" s="31"/>
      <c r="E17" s="37" t="s">
        <v>39</v>
      </c>
      <c r="F17" s="31"/>
      <c r="G17" s="31"/>
      <c r="H17" s="31"/>
      <c r="I17" s="31"/>
      <c r="J17" s="31"/>
      <c r="K17" s="31"/>
      <c r="L17" s="31"/>
      <c r="M17" s="31"/>
      <c r="N17" s="31"/>
      <c r="O17" s="31"/>
      <c r="P17" s="31"/>
      <c r="Q17" s="31"/>
      <c r="R17" s="31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  <c r="AF17" s="31"/>
      <c r="AG17" s="31"/>
      <c r="AH17" s="31"/>
      <c r="AI17" s="31"/>
      <c r="AJ17" s="31"/>
      <c r="AK17" s="42" t="s">
        <v>33</v>
      </c>
      <c r="AL17" s="31"/>
      <c r="AM17" s="31"/>
      <c r="AN17" s="37" t="s">
        <v>40</v>
      </c>
      <c r="AO17" s="31"/>
      <c r="AP17" s="31"/>
      <c r="AQ17" s="33"/>
      <c r="BG17" s="41"/>
      <c r="BS17" s="26" t="s">
        <v>7</v>
      </c>
    </row>
    <row r="18" ht="6.96" customHeight="1">
      <c r="B18" s="30"/>
      <c r="C18" s="31"/>
      <c r="D18" s="31"/>
      <c r="E18" s="31"/>
      <c r="F18" s="31"/>
      <c r="G18" s="31"/>
      <c r="H18" s="31"/>
      <c r="I18" s="31"/>
      <c r="J18" s="31"/>
      <c r="K18" s="31"/>
      <c r="L18" s="31"/>
      <c r="M18" s="31"/>
      <c r="N18" s="31"/>
      <c r="O18" s="31"/>
      <c r="P18" s="31"/>
      <c r="Q18" s="31"/>
      <c r="R18" s="31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  <c r="AF18" s="31"/>
      <c r="AG18" s="31"/>
      <c r="AH18" s="31"/>
      <c r="AI18" s="31"/>
      <c r="AJ18" s="31"/>
      <c r="AK18" s="31"/>
      <c r="AL18" s="31"/>
      <c r="AM18" s="31"/>
      <c r="AN18" s="31"/>
      <c r="AO18" s="31"/>
      <c r="AP18" s="31"/>
      <c r="AQ18" s="33"/>
      <c r="BG18" s="41"/>
      <c r="BS18" s="26" t="s">
        <v>9</v>
      </c>
    </row>
    <row r="19" ht="14.4" customHeight="1">
      <c r="B19" s="30"/>
      <c r="C19" s="31"/>
      <c r="D19" s="42" t="s">
        <v>41</v>
      </c>
      <c r="E19" s="31"/>
      <c r="F19" s="31"/>
      <c r="G19" s="31"/>
      <c r="H19" s="31"/>
      <c r="I19" s="31"/>
      <c r="J19" s="31"/>
      <c r="K19" s="31"/>
      <c r="L19" s="31"/>
      <c r="M19" s="31"/>
      <c r="N19" s="31"/>
      <c r="O19" s="31"/>
      <c r="P19" s="31"/>
      <c r="Q19" s="31"/>
      <c r="R19" s="31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  <c r="AF19" s="31"/>
      <c r="AG19" s="31"/>
      <c r="AH19" s="31"/>
      <c r="AI19" s="31"/>
      <c r="AJ19" s="31"/>
      <c r="AK19" s="31"/>
      <c r="AL19" s="31"/>
      <c r="AM19" s="31"/>
      <c r="AN19" s="31"/>
      <c r="AO19" s="31"/>
      <c r="AP19" s="31"/>
      <c r="AQ19" s="33"/>
      <c r="BG19" s="41"/>
      <c r="BS19" s="26" t="s">
        <v>9</v>
      </c>
    </row>
    <row r="20" ht="16.5" customHeight="1">
      <c r="B20" s="30"/>
      <c r="C20" s="31"/>
      <c r="D20" s="31"/>
      <c r="E20" s="46" t="s">
        <v>24</v>
      </c>
      <c r="F20" s="46"/>
      <c r="G20" s="46"/>
      <c r="H20" s="46"/>
      <c r="I20" s="46"/>
      <c r="J20" s="46"/>
      <c r="K20" s="46"/>
      <c r="L20" s="46"/>
      <c r="M20" s="46"/>
      <c r="N20" s="46"/>
      <c r="O20" s="46"/>
      <c r="P20" s="46"/>
      <c r="Q20" s="46"/>
      <c r="R20" s="46"/>
      <c r="S20" s="46"/>
      <c r="T20" s="46"/>
      <c r="U20" s="46"/>
      <c r="V20" s="46"/>
      <c r="W20" s="46"/>
      <c r="X20" s="46"/>
      <c r="Y20" s="46"/>
      <c r="Z20" s="46"/>
      <c r="AA20" s="46"/>
      <c r="AB20" s="46"/>
      <c r="AC20" s="46"/>
      <c r="AD20" s="46"/>
      <c r="AE20" s="46"/>
      <c r="AF20" s="46"/>
      <c r="AG20" s="46"/>
      <c r="AH20" s="46"/>
      <c r="AI20" s="46"/>
      <c r="AJ20" s="46"/>
      <c r="AK20" s="46"/>
      <c r="AL20" s="46"/>
      <c r="AM20" s="46"/>
      <c r="AN20" s="46"/>
      <c r="AO20" s="31"/>
      <c r="AP20" s="31"/>
      <c r="AQ20" s="33"/>
      <c r="BG20" s="41"/>
      <c r="BS20" s="26" t="s">
        <v>6</v>
      </c>
    </row>
    <row r="21" ht="6.96" customHeight="1">
      <c r="B21" s="30"/>
      <c r="C21" s="31"/>
      <c r="D21" s="31"/>
      <c r="E21" s="31"/>
      <c r="F21" s="31"/>
      <c r="G21" s="31"/>
      <c r="H21" s="31"/>
      <c r="I21" s="31"/>
      <c r="J21" s="31"/>
      <c r="K21" s="31"/>
      <c r="L21" s="31"/>
      <c r="M21" s="31"/>
      <c r="N21" s="31"/>
      <c r="O21" s="31"/>
      <c r="P21" s="31"/>
      <c r="Q21" s="31"/>
      <c r="R21" s="31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  <c r="AF21" s="31"/>
      <c r="AG21" s="31"/>
      <c r="AH21" s="31"/>
      <c r="AI21" s="31"/>
      <c r="AJ21" s="31"/>
      <c r="AK21" s="31"/>
      <c r="AL21" s="31"/>
      <c r="AM21" s="31"/>
      <c r="AN21" s="31"/>
      <c r="AO21" s="31"/>
      <c r="AP21" s="31"/>
      <c r="AQ21" s="33"/>
      <c r="BG21" s="41"/>
    </row>
    <row r="22" ht="6.96" customHeight="1">
      <c r="B22" s="30"/>
      <c r="C22" s="31"/>
      <c r="D22" s="47"/>
      <c r="E22" s="47"/>
      <c r="F22" s="47"/>
      <c r="G22" s="47"/>
      <c r="H22" s="47"/>
      <c r="I22" s="47"/>
      <c r="J22" s="47"/>
      <c r="K22" s="47"/>
      <c r="L22" s="47"/>
      <c r="M22" s="47"/>
      <c r="N22" s="47"/>
      <c r="O22" s="47"/>
      <c r="P22" s="47"/>
      <c r="Q22" s="47"/>
      <c r="R22" s="47"/>
      <c r="S22" s="47"/>
      <c r="T22" s="47"/>
      <c r="U22" s="47"/>
      <c r="V22" s="47"/>
      <c r="W22" s="47"/>
      <c r="X22" s="47"/>
      <c r="Y22" s="47"/>
      <c r="Z22" s="47"/>
      <c r="AA22" s="47"/>
      <c r="AB22" s="47"/>
      <c r="AC22" s="47"/>
      <c r="AD22" s="47"/>
      <c r="AE22" s="47"/>
      <c r="AF22" s="47"/>
      <c r="AG22" s="47"/>
      <c r="AH22" s="47"/>
      <c r="AI22" s="47"/>
      <c r="AJ22" s="47"/>
      <c r="AK22" s="47"/>
      <c r="AL22" s="47"/>
      <c r="AM22" s="47"/>
      <c r="AN22" s="47"/>
      <c r="AO22" s="47"/>
      <c r="AP22" s="31"/>
      <c r="AQ22" s="33"/>
      <c r="BG22" s="41"/>
    </row>
    <row r="23" s="1" customFormat="1" ht="25.92" customHeight="1">
      <c r="B23" s="48"/>
      <c r="C23" s="49"/>
      <c r="D23" s="50" t="s">
        <v>42</v>
      </c>
      <c r="E23" s="51"/>
      <c r="F23" s="51"/>
      <c r="G23" s="51"/>
      <c r="H23" s="51"/>
      <c r="I23" s="51"/>
      <c r="J23" s="51"/>
      <c r="K23" s="51"/>
      <c r="L23" s="51"/>
      <c r="M23" s="51"/>
      <c r="N23" s="51"/>
      <c r="O23" s="51"/>
      <c r="P23" s="51"/>
      <c r="Q23" s="51"/>
      <c r="R23" s="51"/>
      <c r="S23" s="51"/>
      <c r="T23" s="51"/>
      <c r="U23" s="51"/>
      <c r="V23" s="51"/>
      <c r="W23" s="51"/>
      <c r="X23" s="51"/>
      <c r="Y23" s="51"/>
      <c r="Z23" s="51"/>
      <c r="AA23" s="51"/>
      <c r="AB23" s="51"/>
      <c r="AC23" s="51"/>
      <c r="AD23" s="51"/>
      <c r="AE23" s="51"/>
      <c r="AF23" s="51"/>
      <c r="AG23" s="51"/>
      <c r="AH23" s="51"/>
      <c r="AI23" s="51"/>
      <c r="AJ23" s="51"/>
      <c r="AK23" s="52">
        <f>ROUND(AG51,2)</f>
        <v>0</v>
      </c>
      <c r="AL23" s="51"/>
      <c r="AM23" s="51"/>
      <c r="AN23" s="51"/>
      <c r="AO23" s="51"/>
      <c r="AP23" s="49"/>
      <c r="AQ23" s="53"/>
      <c r="BG23" s="41"/>
    </row>
    <row r="24" s="1" customFormat="1" ht="6.96" customHeight="1">
      <c r="B24" s="48"/>
      <c r="C24" s="49"/>
      <c r="D24" s="49"/>
      <c r="E24" s="49"/>
      <c r="F24" s="49"/>
      <c r="G24" s="49"/>
      <c r="H24" s="49"/>
      <c r="I24" s="49"/>
      <c r="J24" s="49"/>
      <c r="K24" s="49"/>
      <c r="L24" s="49"/>
      <c r="M24" s="49"/>
      <c r="N24" s="49"/>
      <c r="O24" s="49"/>
      <c r="P24" s="49"/>
      <c r="Q24" s="49"/>
      <c r="R24" s="49"/>
      <c r="S24" s="49"/>
      <c r="T24" s="49"/>
      <c r="U24" s="49"/>
      <c r="V24" s="49"/>
      <c r="W24" s="49"/>
      <c r="X24" s="49"/>
      <c r="Y24" s="49"/>
      <c r="Z24" s="49"/>
      <c r="AA24" s="49"/>
      <c r="AB24" s="49"/>
      <c r="AC24" s="49"/>
      <c r="AD24" s="49"/>
      <c r="AE24" s="49"/>
      <c r="AF24" s="49"/>
      <c r="AG24" s="49"/>
      <c r="AH24" s="49"/>
      <c r="AI24" s="49"/>
      <c r="AJ24" s="49"/>
      <c r="AK24" s="49"/>
      <c r="AL24" s="49"/>
      <c r="AM24" s="49"/>
      <c r="AN24" s="49"/>
      <c r="AO24" s="49"/>
      <c r="AP24" s="49"/>
      <c r="AQ24" s="53"/>
      <c r="BG24" s="41"/>
    </row>
    <row r="25" s="1" customFormat="1">
      <c r="B25" s="48"/>
      <c r="C25" s="49"/>
      <c r="D25" s="49"/>
      <c r="E25" s="49"/>
      <c r="F25" s="49"/>
      <c r="G25" s="49"/>
      <c r="H25" s="49"/>
      <c r="I25" s="49"/>
      <c r="J25" s="49"/>
      <c r="K25" s="49"/>
      <c r="L25" s="54" t="s">
        <v>43</v>
      </c>
      <c r="M25" s="54"/>
      <c r="N25" s="54"/>
      <c r="O25" s="54"/>
      <c r="P25" s="49"/>
      <c r="Q25" s="49"/>
      <c r="R25" s="49"/>
      <c r="S25" s="49"/>
      <c r="T25" s="49"/>
      <c r="U25" s="49"/>
      <c r="V25" s="49"/>
      <c r="W25" s="54" t="s">
        <v>44</v>
      </c>
      <c r="X25" s="54"/>
      <c r="Y25" s="54"/>
      <c r="Z25" s="54"/>
      <c r="AA25" s="54"/>
      <c r="AB25" s="54"/>
      <c r="AC25" s="54"/>
      <c r="AD25" s="54"/>
      <c r="AE25" s="54"/>
      <c r="AF25" s="49"/>
      <c r="AG25" s="49"/>
      <c r="AH25" s="49"/>
      <c r="AI25" s="49"/>
      <c r="AJ25" s="49"/>
      <c r="AK25" s="54" t="s">
        <v>45</v>
      </c>
      <c r="AL25" s="54"/>
      <c r="AM25" s="54"/>
      <c r="AN25" s="54"/>
      <c r="AO25" s="54"/>
      <c r="AP25" s="49"/>
      <c r="AQ25" s="53"/>
      <c r="BG25" s="41"/>
    </row>
    <row r="26" s="2" customFormat="1" ht="14.4" customHeight="1">
      <c r="B26" s="55"/>
      <c r="C26" s="56"/>
      <c r="D26" s="57" t="s">
        <v>46</v>
      </c>
      <c r="E26" s="56"/>
      <c r="F26" s="57" t="s">
        <v>47</v>
      </c>
      <c r="G26" s="56"/>
      <c r="H26" s="56"/>
      <c r="I26" s="56"/>
      <c r="J26" s="56"/>
      <c r="K26" s="56"/>
      <c r="L26" s="58">
        <v>0.20999999999999999</v>
      </c>
      <c r="M26" s="56"/>
      <c r="N26" s="56"/>
      <c r="O26" s="56"/>
      <c r="P26" s="56"/>
      <c r="Q26" s="56"/>
      <c r="R26" s="56"/>
      <c r="S26" s="56"/>
      <c r="T26" s="56"/>
      <c r="U26" s="56"/>
      <c r="V26" s="56"/>
      <c r="W26" s="59">
        <f>ROUND(BB51,2)</f>
        <v>0</v>
      </c>
      <c r="X26" s="56"/>
      <c r="Y26" s="56"/>
      <c r="Z26" s="56"/>
      <c r="AA26" s="56"/>
      <c r="AB26" s="56"/>
      <c r="AC26" s="56"/>
      <c r="AD26" s="56"/>
      <c r="AE26" s="56"/>
      <c r="AF26" s="56"/>
      <c r="AG26" s="56"/>
      <c r="AH26" s="56"/>
      <c r="AI26" s="56"/>
      <c r="AJ26" s="56"/>
      <c r="AK26" s="59">
        <f>ROUND(AX51,2)</f>
        <v>0</v>
      </c>
      <c r="AL26" s="56"/>
      <c r="AM26" s="56"/>
      <c r="AN26" s="56"/>
      <c r="AO26" s="56"/>
      <c r="AP26" s="56"/>
      <c r="AQ26" s="60"/>
      <c r="BG26" s="41"/>
    </row>
    <row r="27" s="2" customFormat="1" ht="14.4" customHeight="1">
      <c r="B27" s="55"/>
      <c r="C27" s="56"/>
      <c r="D27" s="56"/>
      <c r="E27" s="56"/>
      <c r="F27" s="57" t="s">
        <v>48</v>
      </c>
      <c r="G27" s="56"/>
      <c r="H27" s="56"/>
      <c r="I27" s="56"/>
      <c r="J27" s="56"/>
      <c r="K27" s="56"/>
      <c r="L27" s="58">
        <v>0.14999999999999999</v>
      </c>
      <c r="M27" s="56"/>
      <c r="N27" s="56"/>
      <c r="O27" s="56"/>
      <c r="P27" s="56"/>
      <c r="Q27" s="56"/>
      <c r="R27" s="56"/>
      <c r="S27" s="56"/>
      <c r="T27" s="56"/>
      <c r="U27" s="56"/>
      <c r="V27" s="56"/>
      <c r="W27" s="59">
        <f>ROUND(BC51,2)</f>
        <v>0</v>
      </c>
      <c r="X27" s="56"/>
      <c r="Y27" s="56"/>
      <c r="Z27" s="56"/>
      <c r="AA27" s="56"/>
      <c r="AB27" s="56"/>
      <c r="AC27" s="56"/>
      <c r="AD27" s="56"/>
      <c r="AE27" s="56"/>
      <c r="AF27" s="56"/>
      <c r="AG27" s="56"/>
      <c r="AH27" s="56"/>
      <c r="AI27" s="56"/>
      <c r="AJ27" s="56"/>
      <c r="AK27" s="59">
        <f>ROUND(AY51,2)</f>
        <v>0</v>
      </c>
      <c r="AL27" s="56"/>
      <c r="AM27" s="56"/>
      <c r="AN27" s="56"/>
      <c r="AO27" s="56"/>
      <c r="AP27" s="56"/>
      <c r="AQ27" s="60"/>
      <c r="BG27" s="41"/>
    </row>
    <row r="28" hidden="1" s="2" customFormat="1" ht="14.4" customHeight="1">
      <c r="B28" s="55"/>
      <c r="C28" s="56"/>
      <c r="D28" s="56"/>
      <c r="E28" s="56"/>
      <c r="F28" s="57" t="s">
        <v>49</v>
      </c>
      <c r="G28" s="56"/>
      <c r="H28" s="56"/>
      <c r="I28" s="56"/>
      <c r="J28" s="56"/>
      <c r="K28" s="56"/>
      <c r="L28" s="58">
        <v>0.20999999999999999</v>
      </c>
      <c r="M28" s="56"/>
      <c r="N28" s="56"/>
      <c r="O28" s="56"/>
      <c r="P28" s="56"/>
      <c r="Q28" s="56"/>
      <c r="R28" s="56"/>
      <c r="S28" s="56"/>
      <c r="T28" s="56"/>
      <c r="U28" s="56"/>
      <c r="V28" s="56"/>
      <c r="W28" s="59">
        <f>ROUND(BD51,2)</f>
        <v>0</v>
      </c>
      <c r="X28" s="56"/>
      <c r="Y28" s="56"/>
      <c r="Z28" s="56"/>
      <c r="AA28" s="56"/>
      <c r="AB28" s="56"/>
      <c r="AC28" s="56"/>
      <c r="AD28" s="56"/>
      <c r="AE28" s="56"/>
      <c r="AF28" s="56"/>
      <c r="AG28" s="56"/>
      <c r="AH28" s="56"/>
      <c r="AI28" s="56"/>
      <c r="AJ28" s="56"/>
      <c r="AK28" s="59">
        <v>0</v>
      </c>
      <c r="AL28" s="56"/>
      <c r="AM28" s="56"/>
      <c r="AN28" s="56"/>
      <c r="AO28" s="56"/>
      <c r="AP28" s="56"/>
      <c r="AQ28" s="60"/>
      <c r="BG28" s="41"/>
    </row>
    <row r="29" hidden="1" s="2" customFormat="1" ht="14.4" customHeight="1">
      <c r="B29" s="55"/>
      <c r="C29" s="56"/>
      <c r="D29" s="56"/>
      <c r="E29" s="56"/>
      <c r="F29" s="57" t="s">
        <v>50</v>
      </c>
      <c r="G29" s="56"/>
      <c r="H29" s="56"/>
      <c r="I29" s="56"/>
      <c r="J29" s="56"/>
      <c r="K29" s="56"/>
      <c r="L29" s="58">
        <v>0.14999999999999999</v>
      </c>
      <c r="M29" s="56"/>
      <c r="N29" s="56"/>
      <c r="O29" s="56"/>
      <c r="P29" s="56"/>
      <c r="Q29" s="56"/>
      <c r="R29" s="56"/>
      <c r="S29" s="56"/>
      <c r="T29" s="56"/>
      <c r="U29" s="56"/>
      <c r="V29" s="56"/>
      <c r="W29" s="59">
        <f>ROUND(BE51,2)</f>
        <v>0</v>
      </c>
      <c r="X29" s="56"/>
      <c r="Y29" s="56"/>
      <c r="Z29" s="56"/>
      <c r="AA29" s="56"/>
      <c r="AB29" s="56"/>
      <c r="AC29" s="56"/>
      <c r="AD29" s="56"/>
      <c r="AE29" s="56"/>
      <c r="AF29" s="56"/>
      <c r="AG29" s="56"/>
      <c r="AH29" s="56"/>
      <c r="AI29" s="56"/>
      <c r="AJ29" s="56"/>
      <c r="AK29" s="59">
        <v>0</v>
      </c>
      <c r="AL29" s="56"/>
      <c r="AM29" s="56"/>
      <c r="AN29" s="56"/>
      <c r="AO29" s="56"/>
      <c r="AP29" s="56"/>
      <c r="AQ29" s="60"/>
      <c r="BG29" s="41"/>
    </row>
    <row r="30" hidden="1" s="2" customFormat="1" ht="14.4" customHeight="1">
      <c r="B30" s="55"/>
      <c r="C30" s="56"/>
      <c r="D30" s="56"/>
      <c r="E30" s="56"/>
      <c r="F30" s="57" t="s">
        <v>51</v>
      </c>
      <c r="G30" s="56"/>
      <c r="H30" s="56"/>
      <c r="I30" s="56"/>
      <c r="J30" s="56"/>
      <c r="K30" s="56"/>
      <c r="L30" s="58">
        <v>0</v>
      </c>
      <c r="M30" s="56"/>
      <c r="N30" s="56"/>
      <c r="O30" s="56"/>
      <c r="P30" s="56"/>
      <c r="Q30" s="56"/>
      <c r="R30" s="56"/>
      <c r="S30" s="56"/>
      <c r="T30" s="56"/>
      <c r="U30" s="56"/>
      <c r="V30" s="56"/>
      <c r="W30" s="59">
        <f>ROUND(BF51,2)</f>
        <v>0</v>
      </c>
      <c r="X30" s="56"/>
      <c r="Y30" s="56"/>
      <c r="Z30" s="56"/>
      <c r="AA30" s="56"/>
      <c r="AB30" s="56"/>
      <c r="AC30" s="56"/>
      <c r="AD30" s="56"/>
      <c r="AE30" s="56"/>
      <c r="AF30" s="56"/>
      <c r="AG30" s="56"/>
      <c r="AH30" s="56"/>
      <c r="AI30" s="56"/>
      <c r="AJ30" s="56"/>
      <c r="AK30" s="59">
        <v>0</v>
      </c>
      <c r="AL30" s="56"/>
      <c r="AM30" s="56"/>
      <c r="AN30" s="56"/>
      <c r="AO30" s="56"/>
      <c r="AP30" s="56"/>
      <c r="AQ30" s="60"/>
      <c r="BG30" s="41"/>
    </row>
    <row r="31" s="1" customFormat="1" ht="6.96" customHeight="1">
      <c r="B31" s="48"/>
      <c r="C31" s="49"/>
      <c r="D31" s="49"/>
      <c r="E31" s="49"/>
      <c r="F31" s="49"/>
      <c r="G31" s="49"/>
      <c r="H31" s="49"/>
      <c r="I31" s="49"/>
      <c r="J31" s="49"/>
      <c r="K31" s="49"/>
      <c r="L31" s="49"/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49"/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49"/>
      <c r="AL31" s="49"/>
      <c r="AM31" s="49"/>
      <c r="AN31" s="49"/>
      <c r="AO31" s="49"/>
      <c r="AP31" s="49"/>
      <c r="AQ31" s="53"/>
      <c r="BG31" s="41"/>
    </row>
    <row r="32" s="1" customFormat="1" ht="25.92" customHeight="1">
      <c r="B32" s="48"/>
      <c r="C32" s="61"/>
      <c r="D32" s="62" t="s">
        <v>52</v>
      </c>
      <c r="E32" s="63"/>
      <c r="F32" s="63"/>
      <c r="G32" s="63"/>
      <c r="H32" s="63"/>
      <c r="I32" s="63"/>
      <c r="J32" s="63"/>
      <c r="K32" s="63"/>
      <c r="L32" s="63"/>
      <c r="M32" s="63"/>
      <c r="N32" s="63"/>
      <c r="O32" s="63"/>
      <c r="P32" s="63"/>
      <c r="Q32" s="63"/>
      <c r="R32" s="63"/>
      <c r="S32" s="63"/>
      <c r="T32" s="64" t="s">
        <v>53</v>
      </c>
      <c r="U32" s="63"/>
      <c r="V32" s="63"/>
      <c r="W32" s="63"/>
      <c r="X32" s="65" t="s">
        <v>54</v>
      </c>
      <c r="Y32" s="63"/>
      <c r="Z32" s="63"/>
      <c r="AA32" s="63"/>
      <c r="AB32" s="63"/>
      <c r="AC32" s="63"/>
      <c r="AD32" s="63"/>
      <c r="AE32" s="63"/>
      <c r="AF32" s="63"/>
      <c r="AG32" s="63"/>
      <c r="AH32" s="63"/>
      <c r="AI32" s="63"/>
      <c r="AJ32" s="63"/>
      <c r="AK32" s="66">
        <f>SUM(AK23:AK30)</f>
        <v>0</v>
      </c>
      <c r="AL32" s="63"/>
      <c r="AM32" s="63"/>
      <c r="AN32" s="63"/>
      <c r="AO32" s="67"/>
      <c r="AP32" s="61"/>
      <c r="AQ32" s="68"/>
      <c r="BG32" s="41"/>
    </row>
    <row r="33" s="1" customFormat="1" ht="6.96" customHeight="1">
      <c r="B33" s="48"/>
      <c r="C33" s="49"/>
      <c r="D33" s="49"/>
      <c r="E33" s="49"/>
      <c r="F33" s="49"/>
      <c r="G33" s="49"/>
      <c r="H33" s="49"/>
      <c r="I33" s="49"/>
      <c r="J33" s="49"/>
      <c r="K33" s="49"/>
      <c r="L33" s="49"/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49"/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49"/>
      <c r="AL33" s="49"/>
      <c r="AM33" s="49"/>
      <c r="AN33" s="49"/>
      <c r="AO33" s="49"/>
      <c r="AP33" s="49"/>
      <c r="AQ33" s="53"/>
    </row>
    <row r="34" s="1" customFormat="1" ht="6.96" customHeight="1">
      <c r="B34" s="69"/>
      <c r="C34" s="70"/>
      <c r="D34" s="70"/>
      <c r="E34" s="70"/>
      <c r="F34" s="70"/>
      <c r="G34" s="70"/>
      <c r="H34" s="70"/>
      <c r="I34" s="70"/>
      <c r="J34" s="70"/>
      <c r="K34" s="70"/>
      <c r="L34" s="70"/>
      <c r="M34" s="70"/>
      <c r="N34" s="70"/>
      <c r="O34" s="70"/>
      <c r="P34" s="70"/>
      <c r="Q34" s="70"/>
      <c r="R34" s="70"/>
      <c r="S34" s="70"/>
      <c r="T34" s="70"/>
      <c r="U34" s="70"/>
      <c r="V34" s="70"/>
      <c r="W34" s="70"/>
      <c r="X34" s="70"/>
      <c r="Y34" s="70"/>
      <c r="Z34" s="70"/>
      <c r="AA34" s="70"/>
      <c r="AB34" s="70"/>
      <c r="AC34" s="70"/>
      <c r="AD34" s="70"/>
      <c r="AE34" s="70"/>
      <c r="AF34" s="70"/>
      <c r="AG34" s="70"/>
      <c r="AH34" s="70"/>
      <c r="AI34" s="70"/>
      <c r="AJ34" s="70"/>
      <c r="AK34" s="70"/>
      <c r="AL34" s="70"/>
      <c r="AM34" s="70"/>
      <c r="AN34" s="70"/>
      <c r="AO34" s="70"/>
      <c r="AP34" s="70"/>
      <c r="AQ34" s="71"/>
    </row>
    <row r="38" s="1" customFormat="1" ht="6.96" customHeight="1">
      <c r="B38" s="72"/>
      <c r="C38" s="73"/>
      <c r="D38" s="73"/>
      <c r="E38" s="73"/>
      <c r="F38" s="73"/>
      <c r="G38" s="73"/>
      <c r="H38" s="73"/>
      <c r="I38" s="73"/>
      <c r="J38" s="73"/>
      <c r="K38" s="73"/>
      <c r="L38" s="73"/>
      <c r="M38" s="73"/>
      <c r="N38" s="73"/>
      <c r="O38" s="73"/>
      <c r="P38" s="73"/>
      <c r="Q38" s="73"/>
      <c r="R38" s="73"/>
      <c r="S38" s="73"/>
      <c r="T38" s="73"/>
      <c r="U38" s="73"/>
      <c r="V38" s="73"/>
      <c r="W38" s="73"/>
      <c r="X38" s="73"/>
      <c r="Y38" s="73"/>
      <c r="Z38" s="73"/>
      <c r="AA38" s="73"/>
      <c r="AB38" s="73"/>
      <c r="AC38" s="73"/>
      <c r="AD38" s="73"/>
      <c r="AE38" s="73"/>
      <c r="AF38" s="73"/>
      <c r="AG38" s="73"/>
      <c r="AH38" s="73"/>
      <c r="AI38" s="73"/>
      <c r="AJ38" s="73"/>
      <c r="AK38" s="73"/>
      <c r="AL38" s="73"/>
      <c r="AM38" s="73"/>
      <c r="AN38" s="73"/>
      <c r="AO38" s="73"/>
      <c r="AP38" s="73"/>
      <c r="AQ38" s="73"/>
      <c r="AR38" s="74"/>
    </row>
    <row r="39" s="1" customFormat="1" ht="36.96" customHeight="1">
      <c r="B39" s="48"/>
      <c r="C39" s="75" t="s">
        <v>55</v>
      </c>
      <c r="D39" s="76"/>
      <c r="E39" s="76"/>
      <c r="F39" s="76"/>
      <c r="G39" s="76"/>
      <c r="H39" s="76"/>
      <c r="I39" s="76"/>
      <c r="J39" s="76"/>
      <c r="K39" s="76"/>
      <c r="L39" s="76"/>
      <c r="M39" s="76"/>
      <c r="N39" s="76"/>
      <c r="O39" s="76"/>
      <c r="P39" s="76"/>
      <c r="Q39" s="76"/>
      <c r="R39" s="76"/>
      <c r="S39" s="76"/>
      <c r="T39" s="76"/>
      <c r="U39" s="76"/>
      <c r="V39" s="76"/>
      <c r="W39" s="76"/>
      <c r="X39" s="76"/>
      <c r="Y39" s="76"/>
      <c r="Z39" s="76"/>
      <c r="AA39" s="76"/>
      <c r="AB39" s="76"/>
      <c r="AC39" s="76"/>
      <c r="AD39" s="76"/>
      <c r="AE39" s="76"/>
      <c r="AF39" s="76"/>
      <c r="AG39" s="76"/>
      <c r="AH39" s="76"/>
      <c r="AI39" s="76"/>
      <c r="AJ39" s="76"/>
      <c r="AK39" s="76"/>
      <c r="AL39" s="76"/>
      <c r="AM39" s="76"/>
      <c r="AN39" s="76"/>
      <c r="AO39" s="76"/>
      <c r="AP39" s="76"/>
      <c r="AQ39" s="76"/>
      <c r="AR39" s="74"/>
    </row>
    <row r="40" s="1" customFormat="1" ht="6.96" customHeight="1">
      <c r="B40" s="48"/>
      <c r="C40" s="76"/>
      <c r="D40" s="76"/>
      <c r="E40" s="76"/>
      <c r="F40" s="76"/>
      <c r="G40" s="76"/>
      <c r="H40" s="76"/>
      <c r="I40" s="76"/>
      <c r="J40" s="76"/>
      <c r="K40" s="76"/>
      <c r="L40" s="76"/>
      <c r="M40" s="76"/>
      <c r="N40" s="76"/>
      <c r="O40" s="76"/>
      <c r="P40" s="76"/>
      <c r="Q40" s="76"/>
      <c r="R40" s="76"/>
      <c r="S40" s="76"/>
      <c r="T40" s="76"/>
      <c r="U40" s="76"/>
      <c r="V40" s="76"/>
      <c r="W40" s="76"/>
      <c r="X40" s="76"/>
      <c r="Y40" s="76"/>
      <c r="Z40" s="76"/>
      <c r="AA40" s="76"/>
      <c r="AB40" s="76"/>
      <c r="AC40" s="76"/>
      <c r="AD40" s="76"/>
      <c r="AE40" s="76"/>
      <c r="AF40" s="76"/>
      <c r="AG40" s="76"/>
      <c r="AH40" s="76"/>
      <c r="AI40" s="76"/>
      <c r="AJ40" s="76"/>
      <c r="AK40" s="76"/>
      <c r="AL40" s="76"/>
      <c r="AM40" s="76"/>
      <c r="AN40" s="76"/>
      <c r="AO40" s="76"/>
      <c r="AP40" s="76"/>
      <c r="AQ40" s="76"/>
      <c r="AR40" s="74"/>
    </row>
    <row r="41" s="3" customFormat="1" ht="14.4" customHeight="1">
      <c r="B41" s="77"/>
      <c r="C41" s="78" t="s">
        <v>16</v>
      </c>
      <c r="D41" s="79"/>
      <c r="E41" s="79"/>
      <c r="F41" s="79"/>
      <c r="G41" s="79"/>
      <c r="H41" s="79"/>
      <c r="I41" s="79"/>
      <c r="J41" s="79"/>
      <c r="K41" s="79"/>
      <c r="L41" s="79" t="str">
        <f>K5</f>
        <v>2018-009</v>
      </c>
      <c r="M41" s="79"/>
      <c r="N41" s="79"/>
      <c r="O41" s="79"/>
      <c r="P41" s="79"/>
      <c r="Q41" s="79"/>
      <c r="R41" s="79"/>
      <c r="S41" s="79"/>
      <c r="T41" s="79"/>
      <c r="U41" s="79"/>
      <c r="V41" s="79"/>
      <c r="W41" s="79"/>
      <c r="X41" s="79"/>
      <c r="Y41" s="79"/>
      <c r="Z41" s="79"/>
      <c r="AA41" s="79"/>
      <c r="AB41" s="79"/>
      <c r="AC41" s="79"/>
      <c r="AD41" s="79"/>
      <c r="AE41" s="79"/>
      <c r="AF41" s="79"/>
      <c r="AG41" s="79"/>
      <c r="AH41" s="79"/>
      <c r="AI41" s="79"/>
      <c r="AJ41" s="79"/>
      <c r="AK41" s="79"/>
      <c r="AL41" s="79"/>
      <c r="AM41" s="79"/>
      <c r="AN41" s="79"/>
      <c r="AO41" s="79"/>
      <c r="AP41" s="79"/>
      <c r="AQ41" s="79"/>
      <c r="AR41" s="80"/>
    </row>
    <row r="42" s="4" customFormat="1" ht="36.96" customHeight="1">
      <c r="B42" s="81"/>
      <c r="C42" s="82" t="s">
        <v>19</v>
      </c>
      <c r="D42" s="83"/>
      <c r="E42" s="83"/>
      <c r="F42" s="83"/>
      <c r="G42" s="83"/>
      <c r="H42" s="83"/>
      <c r="I42" s="83"/>
      <c r="J42" s="83"/>
      <c r="K42" s="83"/>
      <c r="L42" s="84" t="str">
        <f>K6</f>
        <v>Stavební úpravy ulice O.-Jeremiáše v Ostravě-Porubě-3.etapa</v>
      </c>
      <c r="M42" s="83"/>
      <c r="N42" s="83"/>
      <c r="O42" s="83"/>
      <c r="P42" s="83"/>
      <c r="Q42" s="83"/>
      <c r="R42" s="83"/>
      <c r="S42" s="83"/>
      <c r="T42" s="83"/>
      <c r="U42" s="83"/>
      <c r="V42" s="83"/>
      <c r="W42" s="83"/>
      <c r="X42" s="83"/>
      <c r="Y42" s="83"/>
      <c r="Z42" s="83"/>
      <c r="AA42" s="83"/>
      <c r="AB42" s="83"/>
      <c r="AC42" s="83"/>
      <c r="AD42" s="83"/>
      <c r="AE42" s="83"/>
      <c r="AF42" s="83"/>
      <c r="AG42" s="83"/>
      <c r="AH42" s="83"/>
      <c r="AI42" s="83"/>
      <c r="AJ42" s="83"/>
      <c r="AK42" s="83"/>
      <c r="AL42" s="83"/>
      <c r="AM42" s="83"/>
      <c r="AN42" s="83"/>
      <c r="AO42" s="83"/>
      <c r="AP42" s="83"/>
      <c r="AQ42" s="83"/>
      <c r="AR42" s="85"/>
    </row>
    <row r="43" s="1" customFormat="1" ht="6.96" customHeight="1">
      <c r="B43" s="48"/>
      <c r="C43" s="76"/>
      <c r="D43" s="76"/>
      <c r="E43" s="76"/>
      <c r="F43" s="76"/>
      <c r="G43" s="76"/>
      <c r="H43" s="76"/>
      <c r="I43" s="76"/>
      <c r="J43" s="76"/>
      <c r="K43" s="76"/>
      <c r="L43" s="76"/>
      <c r="M43" s="76"/>
      <c r="N43" s="76"/>
      <c r="O43" s="76"/>
      <c r="P43" s="76"/>
      <c r="Q43" s="76"/>
      <c r="R43" s="76"/>
      <c r="S43" s="76"/>
      <c r="T43" s="76"/>
      <c r="U43" s="76"/>
      <c r="V43" s="76"/>
      <c r="W43" s="76"/>
      <c r="X43" s="76"/>
      <c r="Y43" s="76"/>
      <c r="Z43" s="76"/>
      <c r="AA43" s="76"/>
      <c r="AB43" s="76"/>
      <c r="AC43" s="76"/>
      <c r="AD43" s="76"/>
      <c r="AE43" s="76"/>
      <c r="AF43" s="76"/>
      <c r="AG43" s="76"/>
      <c r="AH43" s="76"/>
      <c r="AI43" s="76"/>
      <c r="AJ43" s="76"/>
      <c r="AK43" s="76"/>
      <c r="AL43" s="76"/>
      <c r="AM43" s="76"/>
      <c r="AN43" s="76"/>
      <c r="AO43" s="76"/>
      <c r="AP43" s="76"/>
      <c r="AQ43" s="76"/>
      <c r="AR43" s="74"/>
    </row>
    <row r="44" s="1" customFormat="1">
      <c r="B44" s="48"/>
      <c r="C44" s="78" t="s">
        <v>25</v>
      </c>
      <c r="D44" s="76"/>
      <c r="E44" s="76"/>
      <c r="F44" s="76"/>
      <c r="G44" s="76"/>
      <c r="H44" s="76"/>
      <c r="I44" s="76"/>
      <c r="J44" s="76"/>
      <c r="K44" s="76"/>
      <c r="L44" s="86" t="str">
        <f>IF(K8="","",K8)</f>
        <v>Ostrava-Poruba</v>
      </c>
      <c r="M44" s="76"/>
      <c r="N44" s="76"/>
      <c r="O44" s="76"/>
      <c r="P44" s="76"/>
      <c r="Q44" s="76"/>
      <c r="R44" s="76"/>
      <c r="S44" s="76"/>
      <c r="T44" s="76"/>
      <c r="U44" s="76"/>
      <c r="V44" s="76"/>
      <c r="W44" s="76"/>
      <c r="X44" s="76"/>
      <c r="Y44" s="76"/>
      <c r="Z44" s="76"/>
      <c r="AA44" s="76"/>
      <c r="AB44" s="76"/>
      <c r="AC44" s="76"/>
      <c r="AD44" s="76"/>
      <c r="AE44" s="76"/>
      <c r="AF44" s="76"/>
      <c r="AG44" s="76"/>
      <c r="AH44" s="76"/>
      <c r="AI44" s="78" t="s">
        <v>27</v>
      </c>
      <c r="AJ44" s="76"/>
      <c r="AK44" s="76"/>
      <c r="AL44" s="76"/>
      <c r="AM44" s="87" t="str">
        <f>IF(AN8= "","",AN8)</f>
        <v>20. 5. 2018</v>
      </c>
      <c r="AN44" s="87"/>
      <c r="AO44" s="76"/>
      <c r="AP44" s="76"/>
      <c r="AQ44" s="76"/>
      <c r="AR44" s="74"/>
    </row>
    <row r="45" s="1" customFormat="1" ht="6.96" customHeight="1">
      <c r="B45" s="48"/>
      <c r="C45" s="76"/>
      <c r="D45" s="76"/>
      <c r="E45" s="76"/>
      <c r="F45" s="76"/>
      <c r="G45" s="76"/>
      <c r="H45" s="76"/>
      <c r="I45" s="76"/>
      <c r="J45" s="76"/>
      <c r="K45" s="76"/>
      <c r="L45" s="76"/>
      <c r="M45" s="76"/>
      <c r="N45" s="76"/>
      <c r="O45" s="76"/>
      <c r="P45" s="76"/>
      <c r="Q45" s="76"/>
      <c r="R45" s="76"/>
      <c r="S45" s="76"/>
      <c r="T45" s="76"/>
      <c r="U45" s="76"/>
      <c r="V45" s="76"/>
      <c r="W45" s="76"/>
      <c r="X45" s="76"/>
      <c r="Y45" s="76"/>
      <c r="Z45" s="76"/>
      <c r="AA45" s="76"/>
      <c r="AB45" s="76"/>
      <c r="AC45" s="76"/>
      <c r="AD45" s="76"/>
      <c r="AE45" s="76"/>
      <c r="AF45" s="76"/>
      <c r="AG45" s="76"/>
      <c r="AH45" s="76"/>
      <c r="AI45" s="76"/>
      <c r="AJ45" s="76"/>
      <c r="AK45" s="76"/>
      <c r="AL45" s="76"/>
      <c r="AM45" s="76"/>
      <c r="AN45" s="76"/>
      <c r="AO45" s="76"/>
      <c r="AP45" s="76"/>
      <c r="AQ45" s="76"/>
      <c r="AR45" s="74"/>
    </row>
    <row r="46" s="1" customFormat="1">
      <c r="B46" s="48"/>
      <c r="C46" s="78" t="s">
        <v>29</v>
      </c>
      <c r="D46" s="76"/>
      <c r="E46" s="76"/>
      <c r="F46" s="76"/>
      <c r="G46" s="76"/>
      <c r="H46" s="76"/>
      <c r="I46" s="76"/>
      <c r="J46" s="76"/>
      <c r="K46" s="76"/>
      <c r="L46" s="79" t="str">
        <f>IF(E11= "","",E11)</f>
        <v>SMO MOb Poruba, Klimkovická 28/55</v>
      </c>
      <c r="M46" s="76"/>
      <c r="N46" s="76"/>
      <c r="O46" s="76"/>
      <c r="P46" s="76"/>
      <c r="Q46" s="76"/>
      <c r="R46" s="76"/>
      <c r="S46" s="76"/>
      <c r="T46" s="76"/>
      <c r="U46" s="76"/>
      <c r="V46" s="76"/>
      <c r="W46" s="76"/>
      <c r="X46" s="76"/>
      <c r="Y46" s="76"/>
      <c r="Z46" s="76"/>
      <c r="AA46" s="76"/>
      <c r="AB46" s="76"/>
      <c r="AC46" s="76"/>
      <c r="AD46" s="76"/>
      <c r="AE46" s="76"/>
      <c r="AF46" s="76"/>
      <c r="AG46" s="76"/>
      <c r="AH46" s="76"/>
      <c r="AI46" s="78" t="s">
        <v>37</v>
      </c>
      <c r="AJ46" s="76"/>
      <c r="AK46" s="76"/>
      <c r="AL46" s="76"/>
      <c r="AM46" s="79" t="str">
        <f>IF(E17="","",E17)</f>
        <v>Ateliér ESO spol. s r.o.,K.H.Máchy 5203/33</v>
      </c>
      <c r="AN46" s="79"/>
      <c r="AO46" s="79"/>
      <c r="AP46" s="79"/>
      <c r="AQ46" s="76"/>
      <c r="AR46" s="74"/>
      <c r="AS46" s="88" t="s">
        <v>56</v>
      </c>
      <c r="AT46" s="89"/>
      <c r="AU46" s="90"/>
      <c r="AV46" s="90"/>
      <c r="AW46" s="90"/>
      <c r="AX46" s="90"/>
      <c r="AY46" s="90"/>
      <c r="AZ46" s="90"/>
      <c r="BA46" s="90"/>
      <c r="BB46" s="90"/>
      <c r="BC46" s="90"/>
      <c r="BD46" s="90"/>
      <c r="BE46" s="90"/>
      <c r="BF46" s="91"/>
    </row>
    <row r="47" s="1" customFormat="1">
      <c r="B47" s="48"/>
      <c r="C47" s="78" t="s">
        <v>35</v>
      </c>
      <c r="D47" s="76"/>
      <c r="E47" s="76"/>
      <c r="F47" s="76"/>
      <c r="G47" s="76"/>
      <c r="H47" s="76"/>
      <c r="I47" s="76"/>
      <c r="J47" s="76"/>
      <c r="K47" s="76"/>
      <c r="L47" s="79" t="str">
        <f>IF(E14= "Vyplň údaj","",E14)</f>
        <v/>
      </c>
      <c r="M47" s="76"/>
      <c r="N47" s="76"/>
      <c r="O47" s="76"/>
      <c r="P47" s="76"/>
      <c r="Q47" s="76"/>
      <c r="R47" s="76"/>
      <c r="S47" s="76"/>
      <c r="T47" s="76"/>
      <c r="U47" s="76"/>
      <c r="V47" s="76"/>
      <c r="W47" s="76"/>
      <c r="X47" s="76"/>
      <c r="Y47" s="76"/>
      <c r="Z47" s="76"/>
      <c r="AA47" s="76"/>
      <c r="AB47" s="76"/>
      <c r="AC47" s="76"/>
      <c r="AD47" s="76"/>
      <c r="AE47" s="76"/>
      <c r="AF47" s="76"/>
      <c r="AG47" s="76"/>
      <c r="AH47" s="76"/>
      <c r="AI47" s="76"/>
      <c r="AJ47" s="76"/>
      <c r="AK47" s="76"/>
      <c r="AL47" s="76"/>
      <c r="AM47" s="76"/>
      <c r="AN47" s="76"/>
      <c r="AO47" s="76"/>
      <c r="AP47" s="76"/>
      <c r="AQ47" s="76"/>
      <c r="AR47" s="74"/>
      <c r="AS47" s="92"/>
      <c r="AT47" s="93"/>
      <c r="AU47" s="94"/>
      <c r="AV47" s="94"/>
      <c r="AW47" s="94"/>
      <c r="AX47" s="94"/>
      <c r="AY47" s="94"/>
      <c r="AZ47" s="94"/>
      <c r="BA47" s="94"/>
      <c r="BB47" s="94"/>
      <c r="BC47" s="94"/>
      <c r="BD47" s="94"/>
      <c r="BE47" s="94"/>
      <c r="BF47" s="95"/>
    </row>
    <row r="48" s="1" customFormat="1" ht="10.8" customHeight="1">
      <c r="B48" s="48"/>
      <c r="C48" s="76"/>
      <c r="D48" s="76"/>
      <c r="E48" s="76"/>
      <c r="F48" s="76"/>
      <c r="G48" s="76"/>
      <c r="H48" s="76"/>
      <c r="I48" s="76"/>
      <c r="J48" s="76"/>
      <c r="K48" s="76"/>
      <c r="L48" s="76"/>
      <c r="M48" s="76"/>
      <c r="N48" s="76"/>
      <c r="O48" s="76"/>
      <c r="P48" s="76"/>
      <c r="Q48" s="76"/>
      <c r="R48" s="76"/>
      <c r="S48" s="76"/>
      <c r="T48" s="76"/>
      <c r="U48" s="76"/>
      <c r="V48" s="76"/>
      <c r="W48" s="76"/>
      <c r="X48" s="76"/>
      <c r="Y48" s="76"/>
      <c r="Z48" s="76"/>
      <c r="AA48" s="76"/>
      <c r="AB48" s="76"/>
      <c r="AC48" s="76"/>
      <c r="AD48" s="76"/>
      <c r="AE48" s="76"/>
      <c r="AF48" s="76"/>
      <c r="AG48" s="76"/>
      <c r="AH48" s="76"/>
      <c r="AI48" s="76"/>
      <c r="AJ48" s="76"/>
      <c r="AK48" s="76"/>
      <c r="AL48" s="76"/>
      <c r="AM48" s="76"/>
      <c r="AN48" s="76"/>
      <c r="AO48" s="76"/>
      <c r="AP48" s="76"/>
      <c r="AQ48" s="76"/>
      <c r="AR48" s="74"/>
      <c r="AS48" s="96"/>
      <c r="AT48" s="57"/>
      <c r="AU48" s="49"/>
      <c r="AV48" s="49"/>
      <c r="AW48" s="49"/>
      <c r="AX48" s="49"/>
      <c r="AY48" s="49"/>
      <c r="AZ48" s="49"/>
      <c r="BA48" s="49"/>
      <c r="BB48" s="49"/>
      <c r="BC48" s="49"/>
      <c r="BD48" s="49"/>
      <c r="BE48" s="49"/>
      <c r="BF48" s="97"/>
    </row>
    <row r="49" s="1" customFormat="1" ht="29.28" customHeight="1">
      <c r="B49" s="48"/>
      <c r="C49" s="98" t="s">
        <v>57</v>
      </c>
      <c r="D49" s="99"/>
      <c r="E49" s="99"/>
      <c r="F49" s="99"/>
      <c r="G49" s="99"/>
      <c r="H49" s="100"/>
      <c r="I49" s="101" t="s">
        <v>58</v>
      </c>
      <c r="J49" s="99"/>
      <c r="K49" s="99"/>
      <c r="L49" s="99"/>
      <c r="M49" s="99"/>
      <c r="N49" s="99"/>
      <c r="O49" s="99"/>
      <c r="P49" s="99"/>
      <c r="Q49" s="99"/>
      <c r="R49" s="99"/>
      <c r="S49" s="99"/>
      <c r="T49" s="99"/>
      <c r="U49" s="99"/>
      <c r="V49" s="99"/>
      <c r="W49" s="99"/>
      <c r="X49" s="99"/>
      <c r="Y49" s="99"/>
      <c r="Z49" s="99"/>
      <c r="AA49" s="99"/>
      <c r="AB49" s="99"/>
      <c r="AC49" s="99"/>
      <c r="AD49" s="99"/>
      <c r="AE49" s="99"/>
      <c r="AF49" s="99"/>
      <c r="AG49" s="102" t="s">
        <v>59</v>
      </c>
      <c r="AH49" s="99"/>
      <c r="AI49" s="99"/>
      <c r="AJ49" s="99"/>
      <c r="AK49" s="99"/>
      <c r="AL49" s="99"/>
      <c r="AM49" s="99"/>
      <c r="AN49" s="101" t="s">
        <v>60</v>
      </c>
      <c r="AO49" s="99"/>
      <c r="AP49" s="99"/>
      <c r="AQ49" s="103" t="s">
        <v>61</v>
      </c>
      <c r="AR49" s="74"/>
      <c r="AS49" s="104" t="s">
        <v>62</v>
      </c>
      <c r="AT49" s="105" t="s">
        <v>63</v>
      </c>
      <c r="AU49" s="105" t="s">
        <v>64</v>
      </c>
      <c r="AV49" s="105" t="s">
        <v>65</v>
      </c>
      <c r="AW49" s="105" t="s">
        <v>66</v>
      </c>
      <c r="AX49" s="105" t="s">
        <v>67</v>
      </c>
      <c r="AY49" s="105" t="s">
        <v>68</v>
      </c>
      <c r="AZ49" s="105" t="s">
        <v>69</v>
      </c>
      <c r="BA49" s="105" t="s">
        <v>70</v>
      </c>
      <c r="BB49" s="105" t="s">
        <v>71</v>
      </c>
      <c r="BC49" s="105" t="s">
        <v>72</v>
      </c>
      <c r="BD49" s="105" t="s">
        <v>73</v>
      </c>
      <c r="BE49" s="105" t="s">
        <v>74</v>
      </c>
      <c r="BF49" s="106" t="s">
        <v>75</v>
      </c>
    </row>
    <row r="50" s="1" customFormat="1" ht="10.8" customHeight="1">
      <c r="B50" s="48"/>
      <c r="C50" s="76"/>
      <c r="D50" s="76"/>
      <c r="E50" s="76"/>
      <c r="F50" s="76"/>
      <c r="G50" s="76"/>
      <c r="H50" s="76"/>
      <c r="I50" s="76"/>
      <c r="J50" s="76"/>
      <c r="K50" s="76"/>
      <c r="L50" s="76"/>
      <c r="M50" s="76"/>
      <c r="N50" s="76"/>
      <c r="O50" s="76"/>
      <c r="P50" s="76"/>
      <c r="Q50" s="76"/>
      <c r="R50" s="76"/>
      <c r="S50" s="76"/>
      <c r="T50" s="76"/>
      <c r="U50" s="76"/>
      <c r="V50" s="76"/>
      <c r="W50" s="76"/>
      <c r="X50" s="76"/>
      <c r="Y50" s="76"/>
      <c r="Z50" s="76"/>
      <c r="AA50" s="76"/>
      <c r="AB50" s="76"/>
      <c r="AC50" s="76"/>
      <c r="AD50" s="76"/>
      <c r="AE50" s="76"/>
      <c r="AF50" s="76"/>
      <c r="AG50" s="76"/>
      <c r="AH50" s="76"/>
      <c r="AI50" s="76"/>
      <c r="AJ50" s="76"/>
      <c r="AK50" s="76"/>
      <c r="AL50" s="76"/>
      <c r="AM50" s="76"/>
      <c r="AN50" s="76"/>
      <c r="AO50" s="76"/>
      <c r="AP50" s="76"/>
      <c r="AQ50" s="76"/>
      <c r="AR50" s="74"/>
      <c r="AS50" s="107"/>
      <c r="AT50" s="108"/>
      <c r="AU50" s="108"/>
      <c r="AV50" s="108"/>
      <c r="AW50" s="108"/>
      <c r="AX50" s="108"/>
      <c r="AY50" s="108"/>
      <c r="AZ50" s="108"/>
      <c r="BA50" s="108"/>
      <c r="BB50" s="108"/>
      <c r="BC50" s="108"/>
      <c r="BD50" s="108"/>
      <c r="BE50" s="108"/>
      <c r="BF50" s="109"/>
    </row>
    <row r="51" s="4" customFormat="1" ht="32.4" customHeight="1">
      <c r="B51" s="81"/>
      <c r="C51" s="110" t="s">
        <v>76</v>
      </c>
      <c r="D51" s="111"/>
      <c r="E51" s="111"/>
      <c r="F51" s="111"/>
      <c r="G51" s="111"/>
      <c r="H51" s="111"/>
      <c r="I51" s="111"/>
      <c r="J51" s="111"/>
      <c r="K51" s="111"/>
      <c r="L51" s="111"/>
      <c r="M51" s="111"/>
      <c r="N51" s="111"/>
      <c r="O51" s="111"/>
      <c r="P51" s="111"/>
      <c r="Q51" s="111"/>
      <c r="R51" s="111"/>
      <c r="S51" s="111"/>
      <c r="T51" s="111"/>
      <c r="U51" s="111"/>
      <c r="V51" s="111"/>
      <c r="W51" s="111"/>
      <c r="X51" s="111"/>
      <c r="Y51" s="111"/>
      <c r="Z51" s="111"/>
      <c r="AA51" s="111"/>
      <c r="AB51" s="111"/>
      <c r="AC51" s="111"/>
      <c r="AD51" s="111"/>
      <c r="AE51" s="111"/>
      <c r="AF51" s="111"/>
      <c r="AG51" s="112">
        <f>ROUND(AG52+AG54,2)</f>
        <v>0</v>
      </c>
      <c r="AH51" s="112"/>
      <c r="AI51" s="112"/>
      <c r="AJ51" s="112"/>
      <c r="AK51" s="112"/>
      <c r="AL51" s="112"/>
      <c r="AM51" s="112"/>
      <c r="AN51" s="113">
        <f>SUM(AG51,AV51)</f>
        <v>0</v>
      </c>
      <c r="AO51" s="113"/>
      <c r="AP51" s="113"/>
      <c r="AQ51" s="114" t="s">
        <v>24</v>
      </c>
      <c r="AR51" s="85"/>
      <c r="AS51" s="115">
        <f>ROUND(AS52+AS54,2)</f>
        <v>0</v>
      </c>
      <c r="AT51" s="116">
        <f>ROUND(AT52+AT54,2)</f>
        <v>0</v>
      </c>
      <c r="AU51" s="117">
        <f>ROUND(AU52+AU54,2)</f>
        <v>0</v>
      </c>
      <c r="AV51" s="117">
        <f>ROUND(SUM(AX51:AY51),2)</f>
        <v>0</v>
      </c>
      <c r="AW51" s="118">
        <f>ROUND(AW52+AW54,5)</f>
        <v>0</v>
      </c>
      <c r="AX51" s="117">
        <f>ROUND(BB51*L26,2)</f>
        <v>0</v>
      </c>
      <c r="AY51" s="117">
        <f>ROUND(BC51*L27,2)</f>
        <v>0</v>
      </c>
      <c r="AZ51" s="117">
        <f>ROUND(BD51*L26,2)</f>
        <v>0</v>
      </c>
      <c r="BA51" s="117">
        <f>ROUND(BE51*L27,2)</f>
        <v>0</v>
      </c>
      <c r="BB51" s="117">
        <f>ROUND(BB52+BB54,2)</f>
        <v>0</v>
      </c>
      <c r="BC51" s="117">
        <f>ROUND(BC52+BC54,2)</f>
        <v>0</v>
      </c>
      <c r="BD51" s="117">
        <f>ROUND(BD52+BD54,2)</f>
        <v>0</v>
      </c>
      <c r="BE51" s="117">
        <f>ROUND(BE52+BE54,2)</f>
        <v>0</v>
      </c>
      <c r="BF51" s="119">
        <f>ROUND(BF52+BF54,2)</f>
        <v>0</v>
      </c>
      <c r="BS51" s="120" t="s">
        <v>77</v>
      </c>
      <c r="BT51" s="120" t="s">
        <v>78</v>
      </c>
      <c r="BU51" s="121" t="s">
        <v>79</v>
      </c>
      <c r="BV51" s="120" t="s">
        <v>80</v>
      </c>
      <c r="BW51" s="120" t="s">
        <v>8</v>
      </c>
      <c r="BX51" s="120" t="s">
        <v>81</v>
      </c>
      <c r="CL51" s="120" t="s">
        <v>22</v>
      </c>
    </row>
    <row r="52" s="5" customFormat="1" ht="16.5" customHeight="1">
      <c r="B52" s="122"/>
      <c r="C52" s="123"/>
      <c r="D52" s="124" t="s">
        <v>82</v>
      </c>
      <c r="E52" s="124"/>
      <c r="F52" s="124"/>
      <c r="G52" s="124"/>
      <c r="H52" s="124"/>
      <c r="I52" s="125"/>
      <c r="J52" s="124" t="s">
        <v>83</v>
      </c>
      <c r="K52" s="124"/>
      <c r="L52" s="124"/>
      <c r="M52" s="124"/>
      <c r="N52" s="124"/>
      <c r="O52" s="124"/>
      <c r="P52" s="124"/>
      <c r="Q52" s="124"/>
      <c r="R52" s="124"/>
      <c r="S52" s="124"/>
      <c r="T52" s="124"/>
      <c r="U52" s="124"/>
      <c r="V52" s="124"/>
      <c r="W52" s="124"/>
      <c r="X52" s="124"/>
      <c r="Y52" s="124"/>
      <c r="Z52" s="124"/>
      <c r="AA52" s="124"/>
      <c r="AB52" s="124"/>
      <c r="AC52" s="124"/>
      <c r="AD52" s="124"/>
      <c r="AE52" s="124"/>
      <c r="AF52" s="124"/>
      <c r="AG52" s="126">
        <f>ROUND(AG53,2)</f>
        <v>0</v>
      </c>
      <c r="AH52" s="125"/>
      <c r="AI52" s="125"/>
      <c r="AJ52" s="125"/>
      <c r="AK52" s="125"/>
      <c r="AL52" s="125"/>
      <c r="AM52" s="125"/>
      <c r="AN52" s="127">
        <f>SUM(AG52,AV52)</f>
        <v>0</v>
      </c>
      <c r="AO52" s="125"/>
      <c r="AP52" s="125"/>
      <c r="AQ52" s="128" t="s">
        <v>84</v>
      </c>
      <c r="AR52" s="129"/>
      <c r="AS52" s="130">
        <f>ROUND(AS53,2)</f>
        <v>0</v>
      </c>
      <c r="AT52" s="131">
        <f>ROUND(AT53,2)</f>
        <v>0</v>
      </c>
      <c r="AU52" s="132">
        <f>ROUND(AU53,2)</f>
        <v>0</v>
      </c>
      <c r="AV52" s="132">
        <f>ROUND(SUM(AX52:AY52),2)</f>
        <v>0</v>
      </c>
      <c r="AW52" s="133">
        <f>ROUND(AW53,5)</f>
        <v>0</v>
      </c>
      <c r="AX52" s="132">
        <f>ROUND(BB52*L26,2)</f>
        <v>0</v>
      </c>
      <c r="AY52" s="132">
        <f>ROUND(BC52*L27,2)</f>
        <v>0</v>
      </c>
      <c r="AZ52" s="132">
        <f>ROUND(BD52*L26,2)</f>
        <v>0</v>
      </c>
      <c r="BA52" s="132">
        <f>ROUND(BE52*L27,2)</f>
        <v>0</v>
      </c>
      <c r="BB52" s="132">
        <f>ROUND(BB53,2)</f>
        <v>0</v>
      </c>
      <c r="BC52" s="132">
        <f>ROUND(BC53,2)</f>
        <v>0</v>
      </c>
      <c r="BD52" s="132">
        <f>ROUND(BD53,2)</f>
        <v>0</v>
      </c>
      <c r="BE52" s="132">
        <f>ROUND(BE53,2)</f>
        <v>0</v>
      </c>
      <c r="BF52" s="134">
        <f>ROUND(BF53,2)</f>
        <v>0</v>
      </c>
      <c r="BS52" s="135" t="s">
        <v>77</v>
      </c>
      <c r="BT52" s="135" t="s">
        <v>85</v>
      </c>
      <c r="BU52" s="135" t="s">
        <v>79</v>
      </c>
      <c r="BV52" s="135" t="s">
        <v>80</v>
      </c>
      <c r="BW52" s="135" t="s">
        <v>86</v>
      </c>
      <c r="BX52" s="135" t="s">
        <v>8</v>
      </c>
      <c r="CL52" s="135" t="s">
        <v>22</v>
      </c>
      <c r="CM52" s="135" t="s">
        <v>87</v>
      </c>
    </row>
    <row r="53" s="6" customFormat="1" ht="16.5" customHeight="1">
      <c r="A53" s="136" t="s">
        <v>88</v>
      </c>
      <c r="B53" s="137"/>
      <c r="C53" s="138"/>
      <c r="D53" s="138"/>
      <c r="E53" s="139" t="s">
        <v>82</v>
      </c>
      <c r="F53" s="139"/>
      <c r="G53" s="139"/>
      <c r="H53" s="139"/>
      <c r="I53" s="139"/>
      <c r="J53" s="138"/>
      <c r="K53" s="139" t="s">
        <v>89</v>
      </c>
      <c r="L53" s="139"/>
      <c r="M53" s="139"/>
      <c r="N53" s="139"/>
      <c r="O53" s="139"/>
      <c r="P53" s="139"/>
      <c r="Q53" s="139"/>
      <c r="R53" s="139"/>
      <c r="S53" s="139"/>
      <c r="T53" s="139"/>
      <c r="U53" s="139"/>
      <c r="V53" s="139"/>
      <c r="W53" s="139"/>
      <c r="X53" s="139"/>
      <c r="Y53" s="139"/>
      <c r="Z53" s="139"/>
      <c r="AA53" s="139"/>
      <c r="AB53" s="139"/>
      <c r="AC53" s="139"/>
      <c r="AD53" s="139"/>
      <c r="AE53" s="139"/>
      <c r="AF53" s="139"/>
      <c r="AG53" s="140">
        <f>'C101 - Soupis prací - Kom...'!K31</f>
        <v>0</v>
      </c>
      <c r="AH53" s="138"/>
      <c r="AI53" s="138"/>
      <c r="AJ53" s="138"/>
      <c r="AK53" s="138"/>
      <c r="AL53" s="138"/>
      <c r="AM53" s="138"/>
      <c r="AN53" s="140">
        <f>SUM(AG53,AV53)</f>
        <v>0</v>
      </c>
      <c r="AO53" s="138"/>
      <c r="AP53" s="138"/>
      <c r="AQ53" s="141" t="s">
        <v>90</v>
      </c>
      <c r="AR53" s="142"/>
      <c r="AS53" s="143">
        <f>'C101 - Soupis prací - Kom...'!K29</f>
        <v>0</v>
      </c>
      <c r="AT53" s="144">
        <f>'C101 - Soupis prací - Kom...'!K30</f>
        <v>0</v>
      </c>
      <c r="AU53" s="144">
        <v>0</v>
      </c>
      <c r="AV53" s="144">
        <f>ROUND(SUM(AX53:AY53),2)</f>
        <v>0</v>
      </c>
      <c r="AW53" s="145">
        <f>'C101 - Soupis prací - Kom...'!T107</f>
        <v>0</v>
      </c>
      <c r="AX53" s="144">
        <f>'C101 - Soupis prací - Kom...'!K34</f>
        <v>0</v>
      </c>
      <c r="AY53" s="144">
        <f>'C101 - Soupis prací - Kom...'!K35</f>
        <v>0</v>
      </c>
      <c r="AZ53" s="144">
        <f>'C101 - Soupis prací - Kom...'!K36</f>
        <v>0</v>
      </c>
      <c r="BA53" s="144">
        <f>'C101 - Soupis prací - Kom...'!K37</f>
        <v>0</v>
      </c>
      <c r="BB53" s="144">
        <f>'C101 - Soupis prací - Kom...'!F34</f>
        <v>0</v>
      </c>
      <c r="BC53" s="144">
        <f>'C101 - Soupis prací - Kom...'!F35</f>
        <v>0</v>
      </c>
      <c r="BD53" s="144">
        <f>'C101 - Soupis prací - Kom...'!F36</f>
        <v>0</v>
      </c>
      <c r="BE53" s="144">
        <f>'C101 - Soupis prací - Kom...'!F37</f>
        <v>0</v>
      </c>
      <c r="BF53" s="146">
        <f>'C101 - Soupis prací - Kom...'!F38</f>
        <v>0</v>
      </c>
      <c r="BT53" s="147" t="s">
        <v>87</v>
      </c>
      <c r="BV53" s="147" t="s">
        <v>80</v>
      </c>
      <c r="BW53" s="147" t="s">
        <v>91</v>
      </c>
      <c r="BX53" s="147" t="s">
        <v>86</v>
      </c>
      <c r="CL53" s="147" t="s">
        <v>22</v>
      </c>
    </row>
    <row r="54" s="5" customFormat="1" ht="16.5" customHeight="1">
      <c r="B54" s="122"/>
      <c r="C54" s="123"/>
      <c r="D54" s="124" t="s">
        <v>92</v>
      </c>
      <c r="E54" s="124"/>
      <c r="F54" s="124"/>
      <c r="G54" s="124"/>
      <c r="H54" s="124"/>
      <c r="I54" s="125"/>
      <c r="J54" s="124" t="s">
        <v>93</v>
      </c>
      <c r="K54" s="124"/>
      <c r="L54" s="124"/>
      <c r="M54" s="124"/>
      <c r="N54" s="124"/>
      <c r="O54" s="124"/>
      <c r="P54" s="124"/>
      <c r="Q54" s="124"/>
      <c r="R54" s="124"/>
      <c r="S54" s="124"/>
      <c r="T54" s="124"/>
      <c r="U54" s="124"/>
      <c r="V54" s="124"/>
      <c r="W54" s="124"/>
      <c r="X54" s="124"/>
      <c r="Y54" s="124"/>
      <c r="Z54" s="124"/>
      <c r="AA54" s="124"/>
      <c r="AB54" s="124"/>
      <c r="AC54" s="124"/>
      <c r="AD54" s="124"/>
      <c r="AE54" s="124"/>
      <c r="AF54" s="124"/>
      <c r="AG54" s="126">
        <f>ROUND(AG55,2)</f>
        <v>0</v>
      </c>
      <c r="AH54" s="125"/>
      <c r="AI54" s="125"/>
      <c r="AJ54" s="125"/>
      <c r="AK54" s="125"/>
      <c r="AL54" s="125"/>
      <c r="AM54" s="125"/>
      <c r="AN54" s="127">
        <f>SUM(AG54,AV54)</f>
        <v>0</v>
      </c>
      <c r="AO54" s="125"/>
      <c r="AP54" s="125"/>
      <c r="AQ54" s="128" t="s">
        <v>84</v>
      </c>
      <c r="AR54" s="129"/>
      <c r="AS54" s="130">
        <f>ROUND(AS55,2)</f>
        <v>0</v>
      </c>
      <c r="AT54" s="131">
        <f>ROUND(AT55,2)</f>
        <v>0</v>
      </c>
      <c r="AU54" s="132">
        <f>ROUND(AU55,2)</f>
        <v>0</v>
      </c>
      <c r="AV54" s="132">
        <f>ROUND(SUM(AX54:AY54),2)</f>
        <v>0</v>
      </c>
      <c r="AW54" s="133">
        <f>ROUND(AW55,5)</f>
        <v>0</v>
      </c>
      <c r="AX54" s="132">
        <f>ROUND(BB54*L26,2)</f>
        <v>0</v>
      </c>
      <c r="AY54" s="132">
        <f>ROUND(BC54*L27,2)</f>
        <v>0</v>
      </c>
      <c r="AZ54" s="132">
        <f>ROUND(BD54*L26,2)</f>
        <v>0</v>
      </c>
      <c r="BA54" s="132">
        <f>ROUND(BE54*L27,2)</f>
        <v>0</v>
      </c>
      <c r="BB54" s="132">
        <f>ROUND(BB55,2)</f>
        <v>0</v>
      </c>
      <c r="BC54" s="132">
        <f>ROUND(BC55,2)</f>
        <v>0</v>
      </c>
      <c r="BD54" s="132">
        <f>ROUND(BD55,2)</f>
        <v>0</v>
      </c>
      <c r="BE54" s="132">
        <f>ROUND(BE55,2)</f>
        <v>0</v>
      </c>
      <c r="BF54" s="134">
        <f>ROUND(BF55,2)</f>
        <v>0</v>
      </c>
      <c r="BS54" s="135" t="s">
        <v>77</v>
      </c>
      <c r="BT54" s="135" t="s">
        <v>85</v>
      </c>
      <c r="BU54" s="135" t="s">
        <v>79</v>
      </c>
      <c r="BV54" s="135" t="s">
        <v>80</v>
      </c>
      <c r="BW54" s="135" t="s">
        <v>94</v>
      </c>
      <c r="BX54" s="135" t="s">
        <v>8</v>
      </c>
      <c r="CL54" s="135" t="s">
        <v>22</v>
      </c>
      <c r="CM54" s="135" t="s">
        <v>87</v>
      </c>
    </row>
    <row r="55" s="6" customFormat="1" ht="28.5" customHeight="1">
      <c r="A55" s="136" t="s">
        <v>88</v>
      </c>
      <c r="B55" s="137"/>
      <c r="C55" s="138"/>
      <c r="D55" s="138"/>
      <c r="E55" s="139" t="s">
        <v>92</v>
      </c>
      <c r="F55" s="139"/>
      <c r="G55" s="139"/>
      <c r="H55" s="139"/>
      <c r="I55" s="139"/>
      <c r="J55" s="138"/>
      <c r="K55" s="139" t="s">
        <v>95</v>
      </c>
      <c r="L55" s="139"/>
      <c r="M55" s="139"/>
      <c r="N55" s="139"/>
      <c r="O55" s="139"/>
      <c r="P55" s="139"/>
      <c r="Q55" s="139"/>
      <c r="R55" s="139"/>
      <c r="S55" s="139"/>
      <c r="T55" s="139"/>
      <c r="U55" s="139"/>
      <c r="V55" s="139"/>
      <c r="W55" s="139"/>
      <c r="X55" s="139"/>
      <c r="Y55" s="139"/>
      <c r="Z55" s="139"/>
      <c r="AA55" s="139"/>
      <c r="AB55" s="139"/>
      <c r="AC55" s="139"/>
      <c r="AD55" s="139"/>
      <c r="AE55" s="139"/>
      <c r="AF55" s="139"/>
      <c r="AG55" s="140">
        <f>'VON - Soupis prací - Vedl...'!K31</f>
        <v>0</v>
      </c>
      <c r="AH55" s="138"/>
      <c r="AI55" s="138"/>
      <c r="AJ55" s="138"/>
      <c r="AK55" s="138"/>
      <c r="AL55" s="138"/>
      <c r="AM55" s="138"/>
      <c r="AN55" s="140">
        <f>SUM(AG55,AV55)</f>
        <v>0</v>
      </c>
      <c r="AO55" s="138"/>
      <c r="AP55" s="138"/>
      <c r="AQ55" s="141" t="s">
        <v>90</v>
      </c>
      <c r="AR55" s="142"/>
      <c r="AS55" s="148">
        <f>'VON - Soupis prací - Vedl...'!K29</f>
        <v>0</v>
      </c>
      <c r="AT55" s="149">
        <f>'VON - Soupis prací - Vedl...'!K30</f>
        <v>0</v>
      </c>
      <c r="AU55" s="149">
        <v>0</v>
      </c>
      <c r="AV55" s="149">
        <f>ROUND(SUM(AX55:AY55),2)</f>
        <v>0</v>
      </c>
      <c r="AW55" s="150">
        <f>'VON - Soupis prací - Vedl...'!T88</f>
        <v>0</v>
      </c>
      <c r="AX55" s="149">
        <f>'VON - Soupis prací - Vedl...'!K34</f>
        <v>0</v>
      </c>
      <c r="AY55" s="149">
        <f>'VON - Soupis prací - Vedl...'!K35</f>
        <v>0</v>
      </c>
      <c r="AZ55" s="149">
        <f>'VON - Soupis prací - Vedl...'!K36</f>
        <v>0</v>
      </c>
      <c r="BA55" s="149">
        <f>'VON - Soupis prací - Vedl...'!K37</f>
        <v>0</v>
      </c>
      <c r="BB55" s="149">
        <f>'VON - Soupis prací - Vedl...'!F34</f>
        <v>0</v>
      </c>
      <c r="BC55" s="149">
        <f>'VON - Soupis prací - Vedl...'!F35</f>
        <v>0</v>
      </c>
      <c r="BD55" s="149">
        <f>'VON - Soupis prací - Vedl...'!F36</f>
        <v>0</v>
      </c>
      <c r="BE55" s="149">
        <f>'VON - Soupis prací - Vedl...'!F37</f>
        <v>0</v>
      </c>
      <c r="BF55" s="151">
        <f>'VON - Soupis prací - Vedl...'!F38</f>
        <v>0</v>
      </c>
      <c r="BT55" s="147" t="s">
        <v>87</v>
      </c>
      <c r="BV55" s="147" t="s">
        <v>80</v>
      </c>
      <c r="BW55" s="147" t="s">
        <v>96</v>
      </c>
      <c r="BX55" s="147" t="s">
        <v>94</v>
      </c>
      <c r="CL55" s="147" t="s">
        <v>22</v>
      </c>
    </row>
    <row r="56" s="1" customFormat="1" ht="30" customHeight="1">
      <c r="B56" s="48"/>
      <c r="C56" s="76"/>
      <c r="D56" s="76"/>
      <c r="E56" s="76"/>
      <c r="F56" s="76"/>
      <c r="G56" s="76"/>
      <c r="H56" s="76"/>
      <c r="I56" s="76"/>
      <c r="J56" s="76"/>
      <c r="K56" s="76"/>
      <c r="L56" s="76"/>
      <c r="M56" s="76"/>
      <c r="N56" s="76"/>
      <c r="O56" s="76"/>
      <c r="P56" s="76"/>
      <c r="Q56" s="76"/>
      <c r="R56" s="76"/>
      <c r="S56" s="76"/>
      <c r="T56" s="76"/>
      <c r="U56" s="76"/>
      <c r="V56" s="76"/>
      <c r="W56" s="76"/>
      <c r="X56" s="76"/>
      <c r="Y56" s="76"/>
      <c r="Z56" s="76"/>
      <c r="AA56" s="76"/>
      <c r="AB56" s="76"/>
      <c r="AC56" s="76"/>
      <c r="AD56" s="76"/>
      <c r="AE56" s="76"/>
      <c r="AF56" s="76"/>
      <c r="AG56" s="76"/>
      <c r="AH56" s="76"/>
      <c r="AI56" s="76"/>
      <c r="AJ56" s="76"/>
      <c r="AK56" s="76"/>
      <c r="AL56" s="76"/>
      <c r="AM56" s="76"/>
      <c r="AN56" s="76"/>
      <c r="AO56" s="76"/>
      <c r="AP56" s="76"/>
      <c r="AQ56" s="76"/>
      <c r="AR56" s="74"/>
    </row>
    <row r="57" s="1" customFormat="1" ht="6.96" customHeight="1">
      <c r="B57" s="69"/>
      <c r="C57" s="70"/>
      <c r="D57" s="70"/>
      <c r="E57" s="70"/>
      <c r="F57" s="70"/>
      <c r="G57" s="70"/>
      <c r="H57" s="70"/>
      <c r="I57" s="70"/>
      <c r="J57" s="70"/>
      <c r="K57" s="70"/>
      <c r="L57" s="70"/>
      <c r="M57" s="70"/>
      <c r="N57" s="70"/>
      <c r="O57" s="70"/>
      <c r="P57" s="70"/>
      <c r="Q57" s="70"/>
      <c r="R57" s="70"/>
      <c r="S57" s="70"/>
      <c r="T57" s="70"/>
      <c r="U57" s="70"/>
      <c r="V57" s="70"/>
      <c r="W57" s="70"/>
      <c r="X57" s="70"/>
      <c r="Y57" s="70"/>
      <c r="Z57" s="70"/>
      <c r="AA57" s="70"/>
      <c r="AB57" s="70"/>
      <c r="AC57" s="70"/>
      <c r="AD57" s="70"/>
      <c r="AE57" s="70"/>
      <c r="AF57" s="70"/>
      <c r="AG57" s="70"/>
      <c r="AH57" s="70"/>
      <c r="AI57" s="70"/>
      <c r="AJ57" s="70"/>
      <c r="AK57" s="70"/>
      <c r="AL57" s="70"/>
      <c r="AM57" s="70"/>
      <c r="AN57" s="70"/>
      <c r="AO57" s="70"/>
      <c r="AP57" s="70"/>
      <c r="AQ57" s="70"/>
      <c r="AR57" s="74"/>
    </row>
  </sheetData>
  <sheetProtection sheet="1" formatColumns="0" formatRows="0" objects="1" scenarios="1" spinCount="100000" saltValue="vvp+C3EkHtmtl2R+tqFHHtolnWYEkKidIO7WCYeIeY4WP+JYm8+JKvdm+u0v8T/p6Htdh79KXrf5W0s5/Wfv7g==" hashValue="6Uw/ayNixiUlzUrP80R1xGB5O6qPQ/Hr2Jk5ovCdtqE7zXzpgYHqEnUWoZSAC40oQa6LmqBzqBlRPhdgx1lNQw==" algorithmName="SHA-512" password="CC35"/>
  <mergeCells count="53">
    <mergeCell ref="BG5:BG32"/>
    <mergeCell ref="K5:AO5"/>
    <mergeCell ref="K6:AO6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AK27:AO27"/>
    <mergeCell ref="L28:O28"/>
    <mergeCell ref="W28:AE28"/>
    <mergeCell ref="AK28:AO28"/>
    <mergeCell ref="L29:O29"/>
    <mergeCell ref="W29:AE29"/>
    <mergeCell ref="AK29:AO29"/>
    <mergeCell ref="L30:O30"/>
    <mergeCell ref="W30:AE30"/>
    <mergeCell ref="AK30:AO30"/>
    <mergeCell ref="X32:AB32"/>
    <mergeCell ref="AK32:AO32"/>
    <mergeCell ref="L42:AO42"/>
    <mergeCell ref="AM44:AN44"/>
    <mergeCell ref="AM46:AP46"/>
    <mergeCell ref="AS46:AT48"/>
    <mergeCell ref="C49:G49"/>
    <mergeCell ref="I49:AF49"/>
    <mergeCell ref="AG49:AM49"/>
    <mergeCell ref="AN49:AP49"/>
    <mergeCell ref="AN52:AP52"/>
    <mergeCell ref="AG52:AM52"/>
    <mergeCell ref="D52:H52"/>
    <mergeCell ref="J52:AF52"/>
    <mergeCell ref="AN53:AP53"/>
    <mergeCell ref="AG53:AM53"/>
    <mergeCell ref="E53:I53"/>
    <mergeCell ref="K53:AF53"/>
    <mergeCell ref="AN54:AP54"/>
    <mergeCell ref="AG54:AM54"/>
    <mergeCell ref="D54:H54"/>
    <mergeCell ref="J54:AF54"/>
    <mergeCell ref="AN55:AP55"/>
    <mergeCell ref="AG55:AM55"/>
    <mergeCell ref="E55:I55"/>
    <mergeCell ref="K55:AF55"/>
    <mergeCell ref="AG51:AM51"/>
    <mergeCell ref="AN51:AP51"/>
    <mergeCell ref="AR2:BG2"/>
  </mergeCells>
  <hyperlinks>
    <hyperlink ref="K1:S1" location="C2" display="1) Rekapitulace stavby"/>
    <hyperlink ref="W1:AI1" location="C51" display="2) Rekapitulace objektů stavby a soupisů prací"/>
    <hyperlink ref="A53" location="'C101 - Soupis prací - Kom...'!C2" display="/"/>
    <hyperlink ref="A55" location="'VON - Soupis prací - Vedl...'!C2" display="/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23.5" style="152" customWidth="1"/>
    <col min="10" max="10" width="23.5" style="152" customWidth="1"/>
    <col min="11" max="11" width="23.5" customWidth="1"/>
    <col min="12" max="12" width="15.5" customWidth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20" hidden="1" customWidth="1"/>
    <col min="23" max="23" width="20" hidden="1" customWidth="1"/>
    <col min="24" max="24" width="20" hidden="1" customWidth="1"/>
    <col min="25" max="25" width="12.33" hidden="1" customWidth="1"/>
    <col min="26" max="26" width="16.33" customWidth="1"/>
    <col min="27" max="27" width="12.33" customWidth="1"/>
    <col min="28" max="28" width="15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3"/>
      <c r="B1" s="153"/>
      <c r="C1" s="153"/>
      <c r="D1" s="154" t="s">
        <v>1</v>
      </c>
      <c r="E1" s="153"/>
      <c r="F1" s="155" t="s">
        <v>97</v>
      </c>
      <c r="G1" s="155" t="s">
        <v>98</v>
      </c>
      <c r="H1" s="155"/>
      <c r="I1" s="156"/>
      <c r="J1" s="157" t="s">
        <v>99</v>
      </c>
      <c r="K1" s="154" t="s">
        <v>100</v>
      </c>
      <c r="L1" s="155" t="s">
        <v>101</v>
      </c>
      <c r="M1" s="155"/>
      <c r="N1" s="155"/>
      <c r="O1" s="155"/>
      <c r="P1" s="155"/>
      <c r="Q1" s="155"/>
      <c r="R1" s="155"/>
      <c r="S1" s="155"/>
      <c r="T1" s="155"/>
      <c r="U1" s="22"/>
      <c r="V1" s="22"/>
      <c r="W1" s="23"/>
      <c r="X1" s="23"/>
      <c r="Y1" s="23"/>
      <c r="Z1" s="23"/>
      <c r="AA1" s="23"/>
      <c r="AB1" s="23"/>
      <c r="AC1" s="23"/>
      <c r="AD1" s="23"/>
      <c r="AE1" s="23"/>
      <c r="AF1" s="23"/>
      <c r="AG1" s="23"/>
      <c r="AH1" s="23"/>
      <c r="AI1" s="23"/>
      <c r="AJ1" s="23"/>
      <c r="AK1" s="23"/>
      <c r="AL1" s="23"/>
      <c r="AM1" s="23"/>
      <c r="AN1" s="23"/>
      <c r="AO1" s="23"/>
      <c r="AP1" s="23"/>
      <c r="AQ1" s="23"/>
      <c r="AR1" s="23"/>
      <c r="AS1" s="23"/>
      <c r="AT1" s="23"/>
      <c r="AU1" s="23"/>
      <c r="AV1" s="23"/>
      <c r="AW1" s="23"/>
      <c r="AX1" s="23"/>
      <c r="AY1" s="23"/>
      <c r="AZ1" s="23"/>
      <c r="BA1" s="23"/>
      <c r="BB1" s="23"/>
      <c r="BC1" s="23"/>
      <c r="BD1" s="23"/>
      <c r="BE1" s="23"/>
      <c r="BF1" s="23"/>
      <c r="BG1" s="23"/>
      <c r="BH1" s="23"/>
      <c r="BI1" s="23"/>
      <c r="BJ1" s="23"/>
      <c r="BK1" s="23"/>
      <c r="BL1" s="23"/>
      <c r="BM1" s="23"/>
      <c r="BN1" s="23"/>
      <c r="BO1" s="23"/>
      <c r="BP1" s="23"/>
      <c r="BQ1" s="23"/>
      <c r="BR1" s="23"/>
    </row>
    <row r="2" ht="36.96" customHeight="1">
      <c r="M2"/>
      <c r="AT2" s="26" t="s">
        <v>91</v>
      </c>
    </row>
    <row r="3" ht="6.96" customHeight="1">
      <c r="B3" s="27"/>
      <c r="C3" s="28"/>
      <c r="D3" s="28"/>
      <c r="E3" s="28"/>
      <c r="F3" s="28"/>
      <c r="G3" s="28"/>
      <c r="H3" s="28"/>
      <c r="I3" s="158"/>
      <c r="J3" s="158"/>
      <c r="K3" s="28"/>
      <c r="L3" s="29"/>
      <c r="AT3" s="26" t="s">
        <v>87</v>
      </c>
    </row>
    <row r="4" ht="36.96" customHeight="1">
      <c r="B4" s="30"/>
      <c r="C4" s="31"/>
      <c r="D4" s="32" t="s">
        <v>102</v>
      </c>
      <c r="E4" s="31"/>
      <c r="F4" s="31"/>
      <c r="G4" s="31"/>
      <c r="H4" s="31"/>
      <c r="I4" s="159"/>
      <c r="J4" s="159"/>
      <c r="K4" s="31"/>
      <c r="L4" s="33"/>
      <c r="N4" s="34" t="s">
        <v>13</v>
      </c>
      <c r="AT4" s="26" t="s">
        <v>6</v>
      </c>
    </row>
    <row r="5" ht="6.96" customHeight="1">
      <c r="B5" s="30"/>
      <c r="C5" s="31"/>
      <c r="D5" s="31"/>
      <c r="E5" s="31"/>
      <c r="F5" s="31"/>
      <c r="G5" s="31"/>
      <c r="H5" s="31"/>
      <c r="I5" s="159"/>
      <c r="J5" s="159"/>
      <c r="K5" s="31"/>
      <c r="L5" s="33"/>
    </row>
    <row r="6">
      <c r="B6" s="30"/>
      <c r="C6" s="31"/>
      <c r="D6" s="42" t="s">
        <v>19</v>
      </c>
      <c r="E6" s="31"/>
      <c r="F6" s="31"/>
      <c r="G6" s="31"/>
      <c r="H6" s="31"/>
      <c r="I6" s="159"/>
      <c r="J6" s="159"/>
      <c r="K6" s="31"/>
      <c r="L6" s="33"/>
    </row>
    <row r="7" ht="16.5" customHeight="1">
      <c r="B7" s="30"/>
      <c r="C7" s="31"/>
      <c r="D7" s="31"/>
      <c r="E7" s="160" t="str">
        <f>'Rekapitulace stavby'!K6</f>
        <v>Stavební úpravy ulice O.-Jeremiáše v Ostravě-Porubě-3.etapa</v>
      </c>
      <c r="F7" s="42"/>
      <c r="G7" s="42"/>
      <c r="H7" s="42"/>
      <c r="I7" s="159"/>
      <c r="J7" s="159"/>
      <c r="K7" s="31"/>
      <c r="L7" s="33"/>
    </row>
    <row r="8">
      <c r="B8" s="30"/>
      <c r="C8" s="31"/>
      <c r="D8" s="42" t="s">
        <v>103</v>
      </c>
      <c r="E8" s="31"/>
      <c r="F8" s="31"/>
      <c r="G8" s="31"/>
      <c r="H8" s="31"/>
      <c r="I8" s="159"/>
      <c r="J8" s="159"/>
      <c r="K8" s="31"/>
      <c r="L8" s="33"/>
    </row>
    <row r="9" s="1" customFormat="1" ht="16.5" customHeight="1">
      <c r="B9" s="48"/>
      <c r="C9" s="49"/>
      <c r="D9" s="49"/>
      <c r="E9" s="160" t="s">
        <v>104</v>
      </c>
      <c r="F9" s="49"/>
      <c r="G9" s="49"/>
      <c r="H9" s="49"/>
      <c r="I9" s="161"/>
      <c r="J9" s="161"/>
      <c r="K9" s="49"/>
      <c r="L9" s="53"/>
    </row>
    <row r="10" s="1" customFormat="1">
      <c r="B10" s="48"/>
      <c r="C10" s="49"/>
      <c r="D10" s="42" t="s">
        <v>105</v>
      </c>
      <c r="E10" s="49"/>
      <c r="F10" s="49"/>
      <c r="G10" s="49"/>
      <c r="H10" s="49"/>
      <c r="I10" s="161"/>
      <c r="J10" s="161"/>
      <c r="K10" s="49"/>
      <c r="L10" s="53"/>
    </row>
    <row r="11" s="1" customFormat="1" ht="36.96" customHeight="1">
      <c r="B11" s="48"/>
      <c r="C11" s="49"/>
      <c r="D11" s="49"/>
      <c r="E11" s="162" t="s">
        <v>106</v>
      </c>
      <c r="F11" s="49"/>
      <c r="G11" s="49"/>
      <c r="H11" s="49"/>
      <c r="I11" s="161"/>
      <c r="J11" s="161"/>
      <c r="K11" s="49"/>
      <c r="L11" s="53"/>
    </row>
    <row r="12" s="1" customFormat="1">
      <c r="B12" s="48"/>
      <c r="C12" s="49"/>
      <c r="D12" s="49"/>
      <c r="E12" s="49"/>
      <c r="F12" s="49"/>
      <c r="G12" s="49"/>
      <c r="H12" s="49"/>
      <c r="I12" s="161"/>
      <c r="J12" s="161"/>
      <c r="K12" s="49"/>
      <c r="L12" s="53"/>
    </row>
    <row r="13" s="1" customFormat="1" ht="14.4" customHeight="1">
      <c r="B13" s="48"/>
      <c r="C13" s="49"/>
      <c r="D13" s="42" t="s">
        <v>21</v>
      </c>
      <c r="E13" s="49"/>
      <c r="F13" s="37" t="s">
        <v>22</v>
      </c>
      <c r="G13" s="49"/>
      <c r="H13" s="49"/>
      <c r="I13" s="163" t="s">
        <v>23</v>
      </c>
      <c r="J13" s="164" t="s">
        <v>24</v>
      </c>
      <c r="K13" s="49"/>
      <c r="L13" s="53"/>
    </row>
    <row r="14" s="1" customFormat="1" ht="14.4" customHeight="1">
      <c r="B14" s="48"/>
      <c r="C14" s="49"/>
      <c r="D14" s="42" t="s">
        <v>25</v>
      </c>
      <c r="E14" s="49"/>
      <c r="F14" s="37" t="s">
        <v>26</v>
      </c>
      <c r="G14" s="49"/>
      <c r="H14" s="49"/>
      <c r="I14" s="163" t="s">
        <v>27</v>
      </c>
      <c r="J14" s="165" t="str">
        <f>'Rekapitulace stavby'!AN8</f>
        <v>20. 5. 2018</v>
      </c>
      <c r="K14" s="49"/>
      <c r="L14" s="53"/>
    </row>
    <row r="15" s="1" customFormat="1" ht="10.8" customHeight="1">
      <c r="B15" s="48"/>
      <c r="C15" s="49"/>
      <c r="D15" s="49"/>
      <c r="E15" s="49"/>
      <c r="F15" s="49"/>
      <c r="G15" s="49"/>
      <c r="H15" s="49"/>
      <c r="I15" s="161"/>
      <c r="J15" s="161"/>
      <c r="K15" s="49"/>
      <c r="L15" s="53"/>
    </row>
    <row r="16" s="1" customFormat="1" ht="14.4" customHeight="1">
      <c r="B16" s="48"/>
      <c r="C16" s="49"/>
      <c r="D16" s="42" t="s">
        <v>29</v>
      </c>
      <c r="E16" s="49"/>
      <c r="F16" s="49"/>
      <c r="G16" s="49"/>
      <c r="H16" s="49"/>
      <c r="I16" s="163" t="s">
        <v>30</v>
      </c>
      <c r="J16" s="164" t="s">
        <v>31</v>
      </c>
      <c r="K16" s="49"/>
      <c r="L16" s="53"/>
    </row>
    <row r="17" s="1" customFormat="1" ht="18" customHeight="1">
      <c r="B17" s="48"/>
      <c r="C17" s="49"/>
      <c r="D17" s="49"/>
      <c r="E17" s="37" t="s">
        <v>32</v>
      </c>
      <c r="F17" s="49"/>
      <c r="G17" s="49"/>
      <c r="H17" s="49"/>
      <c r="I17" s="163" t="s">
        <v>33</v>
      </c>
      <c r="J17" s="164" t="s">
        <v>34</v>
      </c>
      <c r="K17" s="49"/>
      <c r="L17" s="53"/>
    </row>
    <row r="18" s="1" customFormat="1" ht="6.96" customHeight="1">
      <c r="B18" s="48"/>
      <c r="C18" s="49"/>
      <c r="D18" s="49"/>
      <c r="E18" s="49"/>
      <c r="F18" s="49"/>
      <c r="G18" s="49"/>
      <c r="H18" s="49"/>
      <c r="I18" s="161"/>
      <c r="J18" s="161"/>
      <c r="K18" s="49"/>
      <c r="L18" s="53"/>
    </row>
    <row r="19" s="1" customFormat="1" ht="14.4" customHeight="1">
      <c r="B19" s="48"/>
      <c r="C19" s="49"/>
      <c r="D19" s="42" t="s">
        <v>35</v>
      </c>
      <c r="E19" s="49"/>
      <c r="F19" s="49"/>
      <c r="G19" s="49"/>
      <c r="H19" s="49"/>
      <c r="I19" s="163" t="s">
        <v>30</v>
      </c>
      <c r="J19" s="164" t="str">
        <f>IF('Rekapitulace stavby'!AN13="Vyplň údaj","",IF('Rekapitulace stavby'!AN13="","",'Rekapitulace stavby'!AN13))</f>
        <v/>
      </c>
      <c r="K19" s="49"/>
      <c r="L19" s="53"/>
    </row>
    <row r="20" s="1" customFormat="1" ht="18" customHeight="1">
      <c r="B20" s="48"/>
      <c r="C20" s="49"/>
      <c r="D20" s="49"/>
      <c r="E20" s="37" t="str">
        <f>IF('Rekapitulace stavby'!E14="Vyplň údaj","",IF('Rekapitulace stavby'!E14="","",'Rekapitulace stavby'!E14))</f>
        <v/>
      </c>
      <c r="F20" s="49"/>
      <c r="G20" s="49"/>
      <c r="H20" s="49"/>
      <c r="I20" s="163" t="s">
        <v>33</v>
      </c>
      <c r="J20" s="164" t="str">
        <f>IF('Rekapitulace stavby'!AN14="Vyplň údaj","",IF('Rekapitulace stavby'!AN14="","",'Rekapitulace stavby'!AN14))</f>
        <v/>
      </c>
      <c r="K20" s="49"/>
      <c r="L20" s="53"/>
    </row>
    <row r="21" s="1" customFormat="1" ht="6.96" customHeight="1">
      <c r="B21" s="48"/>
      <c r="C21" s="49"/>
      <c r="D21" s="49"/>
      <c r="E21" s="49"/>
      <c r="F21" s="49"/>
      <c r="G21" s="49"/>
      <c r="H21" s="49"/>
      <c r="I21" s="161"/>
      <c r="J21" s="161"/>
      <c r="K21" s="49"/>
      <c r="L21" s="53"/>
    </row>
    <row r="22" s="1" customFormat="1" ht="14.4" customHeight="1">
      <c r="B22" s="48"/>
      <c r="C22" s="49"/>
      <c r="D22" s="42" t="s">
        <v>37</v>
      </c>
      <c r="E22" s="49"/>
      <c r="F22" s="49"/>
      <c r="G22" s="49"/>
      <c r="H22" s="49"/>
      <c r="I22" s="163" t="s">
        <v>30</v>
      </c>
      <c r="J22" s="164" t="s">
        <v>38</v>
      </c>
      <c r="K22" s="49"/>
      <c r="L22" s="53"/>
    </row>
    <row r="23" s="1" customFormat="1" ht="18" customHeight="1">
      <c r="B23" s="48"/>
      <c r="C23" s="49"/>
      <c r="D23" s="49"/>
      <c r="E23" s="37" t="s">
        <v>39</v>
      </c>
      <c r="F23" s="49"/>
      <c r="G23" s="49"/>
      <c r="H23" s="49"/>
      <c r="I23" s="163" t="s">
        <v>33</v>
      </c>
      <c r="J23" s="164" t="s">
        <v>40</v>
      </c>
      <c r="K23" s="49"/>
      <c r="L23" s="53"/>
    </row>
    <row r="24" s="1" customFormat="1" ht="6.96" customHeight="1">
      <c r="B24" s="48"/>
      <c r="C24" s="49"/>
      <c r="D24" s="49"/>
      <c r="E24" s="49"/>
      <c r="F24" s="49"/>
      <c r="G24" s="49"/>
      <c r="H24" s="49"/>
      <c r="I24" s="161"/>
      <c r="J24" s="161"/>
      <c r="K24" s="49"/>
      <c r="L24" s="53"/>
    </row>
    <row r="25" s="1" customFormat="1" ht="14.4" customHeight="1">
      <c r="B25" s="48"/>
      <c r="C25" s="49"/>
      <c r="D25" s="42" t="s">
        <v>41</v>
      </c>
      <c r="E25" s="49"/>
      <c r="F25" s="49"/>
      <c r="G25" s="49"/>
      <c r="H25" s="49"/>
      <c r="I25" s="161"/>
      <c r="J25" s="161"/>
      <c r="K25" s="49"/>
      <c r="L25" s="53"/>
    </row>
    <row r="26" s="7" customFormat="1" ht="16.5" customHeight="1">
      <c r="B26" s="166"/>
      <c r="C26" s="167"/>
      <c r="D26" s="167"/>
      <c r="E26" s="46" t="s">
        <v>24</v>
      </c>
      <c r="F26" s="46"/>
      <c r="G26" s="46"/>
      <c r="H26" s="46"/>
      <c r="I26" s="168"/>
      <c r="J26" s="168"/>
      <c r="K26" s="167"/>
      <c r="L26" s="169"/>
    </row>
    <row r="27" s="1" customFormat="1" ht="6.96" customHeight="1">
      <c r="B27" s="48"/>
      <c r="C27" s="49"/>
      <c r="D27" s="49"/>
      <c r="E27" s="49"/>
      <c r="F27" s="49"/>
      <c r="G27" s="49"/>
      <c r="H27" s="49"/>
      <c r="I27" s="161"/>
      <c r="J27" s="161"/>
      <c r="K27" s="49"/>
      <c r="L27" s="53"/>
    </row>
    <row r="28" s="1" customFormat="1" ht="6.96" customHeight="1">
      <c r="B28" s="48"/>
      <c r="C28" s="49"/>
      <c r="D28" s="108"/>
      <c r="E28" s="108"/>
      <c r="F28" s="108"/>
      <c r="G28" s="108"/>
      <c r="H28" s="108"/>
      <c r="I28" s="170"/>
      <c r="J28" s="170"/>
      <c r="K28" s="108"/>
      <c r="L28" s="171"/>
    </row>
    <row r="29" s="1" customFormat="1">
      <c r="B29" s="48"/>
      <c r="C29" s="49"/>
      <c r="D29" s="49"/>
      <c r="E29" s="42" t="s">
        <v>107</v>
      </c>
      <c r="F29" s="49"/>
      <c r="G29" s="49"/>
      <c r="H29" s="49"/>
      <c r="I29" s="161"/>
      <c r="J29" s="161"/>
      <c r="K29" s="172">
        <f>I62</f>
        <v>0</v>
      </c>
      <c r="L29" s="53"/>
    </row>
    <row r="30" s="1" customFormat="1">
      <c r="B30" s="48"/>
      <c r="C30" s="49"/>
      <c r="D30" s="49"/>
      <c r="E30" s="42" t="s">
        <v>108</v>
      </c>
      <c r="F30" s="49"/>
      <c r="G30" s="49"/>
      <c r="H30" s="49"/>
      <c r="I30" s="161"/>
      <c r="J30" s="161"/>
      <c r="K30" s="172">
        <f>J62</f>
        <v>0</v>
      </c>
      <c r="L30" s="53"/>
    </row>
    <row r="31" s="1" customFormat="1" ht="25.44" customHeight="1">
      <c r="B31" s="48"/>
      <c r="C31" s="49"/>
      <c r="D31" s="173" t="s">
        <v>42</v>
      </c>
      <c r="E31" s="49"/>
      <c r="F31" s="49"/>
      <c r="G31" s="49"/>
      <c r="H31" s="49"/>
      <c r="I31" s="161"/>
      <c r="J31" s="161"/>
      <c r="K31" s="174">
        <f>ROUND(K107,2)</f>
        <v>0</v>
      </c>
      <c r="L31" s="53"/>
    </row>
    <row r="32" s="1" customFormat="1" ht="6.96" customHeight="1">
      <c r="B32" s="48"/>
      <c r="C32" s="49"/>
      <c r="D32" s="108"/>
      <c r="E32" s="108"/>
      <c r="F32" s="108"/>
      <c r="G32" s="108"/>
      <c r="H32" s="108"/>
      <c r="I32" s="170"/>
      <c r="J32" s="170"/>
      <c r="K32" s="108"/>
      <c r="L32" s="171"/>
    </row>
    <row r="33" s="1" customFormat="1" ht="14.4" customHeight="1">
      <c r="B33" s="48"/>
      <c r="C33" s="49"/>
      <c r="D33" s="49"/>
      <c r="E33" s="49"/>
      <c r="F33" s="54" t="s">
        <v>44</v>
      </c>
      <c r="G33" s="49"/>
      <c r="H33" s="49"/>
      <c r="I33" s="175" t="s">
        <v>43</v>
      </c>
      <c r="J33" s="161"/>
      <c r="K33" s="54" t="s">
        <v>45</v>
      </c>
      <c r="L33" s="53"/>
    </row>
    <row r="34" s="1" customFormat="1" ht="14.4" customHeight="1">
      <c r="B34" s="48"/>
      <c r="C34" s="49"/>
      <c r="D34" s="57" t="s">
        <v>46</v>
      </c>
      <c r="E34" s="57" t="s">
        <v>47</v>
      </c>
      <c r="F34" s="176">
        <f>ROUND(SUM(BE107:BE468), 2)</f>
        <v>0</v>
      </c>
      <c r="G34" s="49"/>
      <c r="H34" s="49"/>
      <c r="I34" s="177">
        <v>0.20999999999999999</v>
      </c>
      <c r="J34" s="161"/>
      <c r="K34" s="176">
        <f>ROUND(ROUND((SUM(BE107:BE468)), 2)*I34, 2)</f>
        <v>0</v>
      </c>
      <c r="L34" s="53"/>
    </row>
    <row r="35" s="1" customFormat="1" ht="14.4" customHeight="1">
      <c r="B35" s="48"/>
      <c r="C35" s="49"/>
      <c r="D35" s="49"/>
      <c r="E35" s="57" t="s">
        <v>48</v>
      </c>
      <c r="F35" s="176">
        <f>ROUND(SUM(BF107:BF468), 2)</f>
        <v>0</v>
      </c>
      <c r="G35" s="49"/>
      <c r="H35" s="49"/>
      <c r="I35" s="177">
        <v>0.14999999999999999</v>
      </c>
      <c r="J35" s="161"/>
      <c r="K35" s="176">
        <f>ROUND(ROUND((SUM(BF107:BF468)), 2)*I35, 2)</f>
        <v>0</v>
      </c>
      <c r="L35" s="53"/>
    </row>
    <row r="36" hidden="1" s="1" customFormat="1" ht="14.4" customHeight="1">
      <c r="B36" s="48"/>
      <c r="C36" s="49"/>
      <c r="D36" s="49"/>
      <c r="E36" s="57" t="s">
        <v>49</v>
      </c>
      <c r="F36" s="176">
        <f>ROUND(SUM(BG107:BG468), 2)</f>
        <v>0</v>
      </c>
      <c r="G36" s="49"/>
      <c r="H36" s="49"/>
      <c r="I36" s="177">
        <v>0.20999999999999999</v>
      </c>
      <c r="J36" s="161"/>
      <c r="K36" s="176">
        <v>0</v>
      </c>
      <c r="L36" s="53"/>
    </row>
    <row r="37" hidden="1" s="1" customFormat="1" ht="14.4" customHeight="1">
      <c r="B37" s="48"/>
      <c r="C37" s="49"/>
      <c r="D37" s="49"/>
      <c r="E37" s="57" t="s">
        <v>50</v>
      </c>
      <c r="F37" s="176">
        <f>ROUND(SUM(BH107:BH468), 2)</f>
        <v>0</v>
      </c>
      <c r="G37" s="49"/>
      <c r="H37" s="49"/>
      <c r="I37" s="177">
        <v>0.14999999999999999</v>
      </c>
      <c r="J37" s="161"/>
      <c r="K37" s="176">
        <v>0</v>
      </c>
      <c r="L37" s="53"/>
    </row>
    <row r="38" hidden="1" s="1" customFormat="1" ht="14.4" customHeight="1">
      <c r="B38" s="48"/>
      <c r="C38" s="49"/>
      <c r="D38" s="49"/>
      <c r="E38" s="57" t="s">
        <v>51</v>
      </c>
      <c r="F38" s="176">
        <f>ROUND(SUM(BI107:BI468), 2)</f>
        <v>0</v>
      </c>
      <c r="G38" s="49"/>
      <c r="H38" s="49"/>
      <c r="I38" s="177">
        <v>0</v>
      </c>
      <c r="J38" s="161"/>
      <c r="K38" s="176">
        <v>0</v>
      </c>
      <c r="L38" s="53"/>
    </row>
    <row r="39" s="1" customFormat="1" ht="6.96" customHeight="1">
      <c r="B39" s="48"/>
      <c r="C39" s="49"/>
      <c r="D39" s="49"/>
      <c r="E39" s="49"/>
      <c r="F39" s="49"/>
      <c r="G39" s="49"/>
      <c r="H39" s="49"/>
      <c r="I39" s="161"/>
      <c r="J39" s="161"/>
      <c r="K39" s="49"/>
      <c r="L39" s="53"/>
    </row>
    <row r="40" s="1" customFormat="1" ht="25.44" customHeight="1">
      <c r="B40" s="48"/>
      <c r="C40" s="178"/>
      <c r="D40" s="179" t="s">
        <v>52</v>
      </c>
      <c r="E40" s="100"/>
      <c r="F40" s="100"/>
      <c r="G40" s="180" t="s">
        <v>53</v>
      </c>
      <c r="H40" s="181" t="s">
        <v>54</v>
      </c>
      <c r="I40" s="182"/>
      <c r="J40" s="182"/>
      <c r="K40" s="183">
        <f>SUM(K31:K38)</f>
        <v>0</v>
      </c>
      <c r="L40" s="184"/>
    </row>
    <row r="41" s="1" customFormat="1" ht="14.4" customHeight="1">
      <c r="B41" s="69"/>
      <c r="C41" s="70"/>
      <c r="D41" s="70"/>
      <c r="E41" s="70"/>
      <c r="F41" s="70"/>
      <c r="G41" s="70"/>
      <c r="H41" s="70"/>
      <c r="I41" s="185"/>
      <c r="J41" s="185"/>
      <c r="K41" s="70"/>
      <c r="L41" s="71"/>
    </row>
    <row r="45" s="1" customFormat="1" ht="6.96" customHeight="1">
      <c r="B45" s="186"/>
      <c r="C45" s="187"/>
      <c r="D45" s="187"/>
      <c r="E45" s="187"/>
      <c r="F45" s="187"/>
      <c r="G45" s="187"/>
      <c r="H45" s="187"/>
      <c r="I45" s="188"/>
      <c r="J45" s="188"/>
      <c r="K45" s="187"/>
      <c r="L45" s="189"/>
    </row>
    <row r="46" s="1" customFormat="1" ht="36.96" customHeight="1">
      <c r="B46" s="48"/>
      <c r="C46" s="32" t="s">
        <v>109</v>
      </c>
      <c r="D46" s="49"/>
      <c r="E46" s="49"/>
      <c r="F46" s="49"/>
      <c r="G46" s="49"/>
      <c r="H46" s="49"/>
      <c r="I46" s="161"/>
      <c r="J46" s="161"/>
      <c r="K46" s="49"/>
      <c r="L46" s="53"/>
    </row>
    <row r="47" s="1" customFormat="1" ht="6.96" customHeight="1">
      <c r="B47" s="48"/>
      <c r="C47" s="49"/>
      <c r="D47" s="49"/>
      <c r="E47" s="49"/>
      <c r="F47" s="49"/>
      <c r="G47" s="49"/>
      <c r="H47" s="49"/>
      <c r="I47" s="161"/>
      <c r="J47" s="161"/>
      <c r="K47" s="49"/>
      <c r="L47" s="53"/>
    </row>
    <row r="48" s="1" customFormat="1" ht="14.4" customHeight="1">
      <c r="B48" s="48"/>
      <c r="C48" s="42" t="s">
        <v>19</v>
      </c>
      <c r="D48" s="49"/>
      <c r="E48" s="49"/>
      <c r="F48" s="49"/>
      <c r="G48" s="49"/>
      <c r="H48" s="49"/>
      <c r="I48" s="161"/>
      <c r="J48" s="161"/>
      <c r="K48" s="49"/>
      <c r="L48" s="53"/>
    </row>
    <row r="49" s="1" customFormat="1" ht="16.5" customHeight="1">
      <c r="B49" s="48"/>
      <c r="C49" s="49"/>
      <c r="D49" s="49"/>
      <c r="E49" s="160" t="str">
        <f>E7</f>
        <v>Stavební úpravy ulice O.-Jeremiáše v Ostravě-Porubě-3.etapa</v>
      </c>
      <c r="F49" s="42"/>
      <c r="G49" s="42"/>
      <c r="H49" s="42"/>
      <c r="I49" s="161"/>
      <c r="J49" s="161"/>
      <c r="K49" s="49"/>
      <c r="L49" s="53"/>
    </row>
    <row r="50">
      <c r="B50" s="30"/>
      <c r="C50" s="42" t="s">
        <v>103</v>
      </c>
      <c r="D50" s="31"/>
      <c r="E50" s="31"/>
      <c r="F50" s="31"/>
      <c r="G50" s="31"/>
      <c r="H50" s="31"/>
      <c r="I50" s="159"/>
      <c r="J50" s="159"/>
      <c r="K50" s="31"/>
      <c r="L50" s="33"/>
    </row>
    <row r="51" s="1" customFormat="1" ht="16.5" customHeight="1">
      <c r="B51" s="48"/>
      <c r="C51" s="49"/>
      <c r="D51" s="49"/>
      <c r="E51" s="160" t="s">
        <v>104</v>
      </c>
      <c r="F51" s="49"/>
      <c r="G51" s="49"/>
      <c r="H51" s="49"/>
      <c r="I51" s="161"/>
      <c r="J51" s="161"/>
      <c r="K51" s="49"/>
      <c r="L51" s="53"/>
    </row>
    <row r="52" s="1" customFormat="1" ht="14.4" customHeight="1">
      <c r="B52" s="48"/>
      <c r="C52" s="42" t="s">
        <v>105</v>
      </c>
      <c r="D52" s="49"/>
      <c r="E52" s="49"/>
      <c r="F52" s="49"/>
      <c r="G52" s="49"/>
      <c r="H52" s="49"/>
      <c r="I52" s="161"/>
      <c r="J52" s="161"/>
      <c r="K52" s="49"/>
      <c r="L52" s="53"/>
    </row>
    <row r="53" s="1" customFormat="1" ht="17.25" customHeight="1">
      <c r="B53" s="48"/>
      <c r="C53" s="49"/>
      <c r="D53" s="49"/>
      <c r="E53" s="162" t="str">
        <f>E11</f>
        <v>C101 - Soupis prací - Komunikace - 3.etapa</v>
      </c>
      <c r="F53" s="49"/>
      <c r="G53" s="49"/>
      <c r="H53" s="49"/>
      <c r="I53" s="161"/>
      <c r="J53" s="161"/>
      <c r="K53" s="49"/>
      <c r="L53" s="53"/>
    </row>
    <row r="54" s="1" customFormat="1" ht="6.96" customHeight="1">
      <c r="B54" s="48"/>
      <c r="C54" s="49"/>
      <c r="D54" s="49"/>
      <c r="E54" s="49"/>
      <c r="F54" s="49"/>
      <c r="G54" s="49"/>
      <c r="H54" s="49"/>
      <c r="I54" s="161"/>
      <c r="J54" s="161"/>
      <c r="K54" s="49"/>
      <c r="L54" s="53"/>
    </row>
    <row r="55" s="1" customFormat="1" ht="18" customHeight="1">
      <c r="B55" s="48"/>
      <c r="C55" s="42" t="s">
        <v>25</v>
      </c>
      <c r="D55" s="49"/>
      <c r="E55" s="49"/>
      <c r="F55" s="37" t="str">
        <f>F14</f>
        <v>Ostrava-Poruba</v>
      </c>
      <c r="G55" s="49"/>
      <c r="H55" s="49"/>
      <c r="I55" s="163" t="s">
        <v>27</v>
      </c>
      <c r="J55" s="165" t="str">
        <f>IF(J14="","",J14)</f>
        <v>20. 5. 2018</v>
      </c>
      <c r="K55" s="49"/>
      <c r="L55" s="53"/>
    </row>
    <row r="56" s="1" customFormat="1" ht="6.96" customHeight="1">
      <c r="B56" s="48"/>
      <c r="C56" s="49"/>
      <c r="D56" s="49"/>
      <c r="E56" s="49"/>
      <c r="F56" s="49"/>
      <c r="G56" s="49"/>
      <c r="H56" s="49"/>
      <c r="I56" s="161"/>
      <c r="J56" s="161"/>
      <c r="K56" s="49"/>
      <c r="L56" s="53"/>
    </row>
    <row r="57" s="1" customFormat="1">
      <c r="B57" s="48"/>
      <c r="C57" s="42" t="s">
        <v>29</v>
      </c>
      <c r="D57" s="49"/>
      <c r="E57" s="49"/>
      <c r="F57" s="37" t="str">
        <f>E17</f>
        <v>SMO MOb Poruba, Klimkovická 28/55</v>
      </c>
      <c r="G57" s="49"/>
      <c r="H57" s="49"/>
      <c r="I57" s="163" t="s">
        <v>37</v>
      </c>
      <c r="J57" s="190" t="str">
        <f>E23</f>
        <v>Ateliér ESO spol. s r.o.,K.H.Máchy 5203/33</v>
      </c>
      <c r="K57" s="49"/>
      <c r="L57" s="53"/>
    </row>
    <row r="58" s="1" customFormat="1" ht="14.4" customHeight="1">
      <c r="B58" s="48"/>
      <c r="C58" s="42" t="s">
        <v>35</v>
      </c>
      <c r="D58" s="49"/>
      <c r="E58" s="49"/>
      <c r="F58" s="37" t="str">
        <f>IF(E20="","",E20)</f>
        <v/>
      </c>
      <c r="G58" s="49"/>
      <c r="H58" s="49"/>
      <c r="I58" s="161"/>
      <c r="J58" s="191"/>
      <c r="K58" s="49"/>
      <c r="L58" s="53"/>
    </row>
    <row r="59" s="1" customFormat="1" ht="10.32" customHeight="1">
      <c r="B59" s="48"/>
      <c r="C59" s="49"/>
      <c r="D59" s="49"/>
      <c r="E59" s="49"/>
      <c r="F59" s="49"/>
      <c r="G59" s="49"/>
      <c r="H59" s="49"/>
      <c r="I59" s="161"/>
      <c r="J59" s="161"/>
      <c r="K59" s="49"/>
      <c r="L59" s="53"/>
    </row>
    <row r="60" s="1" customFormat="1" ht="29.28" customHeight="1">
      <c r="B60" s="48"/>
      <c r="C60" s="192" t="s">
        <v>110</v>
      </c>
      <c r="D60" s="178"/>
      <c r="E60" s="178"/>
      <c r="F60" s="178"/>
      <c r="G60" s="178"/>
      <c r="H60" s="178"/>
      <c r="I60" s="193" t="s">
        <v>111</v>
      </c>
      <c r="J60" s="193" t="s">
        <v>112</v>
      </c>
      <c r="K60" s="194" t="s">
        <v>113</v>
      </c>
      <c r="L60" s="195"/>
    </row>
    <row r="61" s="1" customFormat="1" ht="10.32" customHeight="1">
      <c r="B61" s="48"/>
      <c r="C61" s="49"/>
      <c r="D61" s="49"/>
      <c r="E61" s="49"/>
      <c r="F61" s="49"/>
      <c r="G61" s="49"/>
      <c r="H61" s="49"/>
      <c r="I61" s="161"/>
      <c r="J61" s="161"/>
      <c r="K61" s="49"/>
      <c r="L61" s="53"/>
    </row>
    <row r="62" s="1" customFormat="1" ht="29.28" customHeight="1">
      <c r="B62" s="48"/>
      <c r="C62" s="196" t="s">
        <v>114</v>
      </c>
      <c r="D62" s="49"/>
      <c r="E62" s="49"/>
      <c r="F62" s="49"/>
      <c r="G62" s="49"/>
      <c r="H62" s="49"/>
      <c r="I62" s="197">
        <f>Q107</f>
        <v>0</v>
      </c>
      <c r="J62" s="197">
        <f>R107</f>
        <v>0</v>
      </c>
      <c r="K62" s="174">
        <f>K107</f>
        <v>0</v>
      </c>
      <c r="L62" s="53"/>
      <c r="AU62" s="26" t="s">
        <v>115</v>
      </c>
    </row>
    <row r="63" s="8" customFormat="1" ht="24.96" customHeight="1">
      <c r="B63" s="198"/>
      <c r="C63" s="199"/>
      <c r="D63" s="200" t="s">
        <v>116</v>
      </c>
      <c r="E63" s="201"/>
      <c r="F63" s="201"/>
      <c r="G63" s="201"/>
      <c r="H63" s="201"/>
      <c r="I63" s="202">
        <f>Q108</f>
        <v>0</v>
      </c>
      <c r="J63" s="202">
        <f>R108</f>
        <v>0</v>
      </c>
      <c r="K63" s="203">
        <f>K108</f>
        <v>0</v>
      </c>
      <c r="L63" s="204"/>
    </row>
    <row r="64" s="9" customFormat="1" ht="19.92" customHeight="1">
      <c r="B64" s="205"/>
      <c r="C64" s="206"/>
      <c r="D64" s="207" t="s">
        <v>117</v>
      </c>
      <c r="E64" s="208"/>
      <c r="F64" s="208"/>
      <c r="G64" s="208"/>
      <c r="H64" s="208"/>
      <c r="I64" s="209">
        <f>Q109</f>
        <v>0</v>
      </c>
      <c r="J64" s="209">
        <f>R109</f>
        <v>0</v>
      </c>
      <c r="K64" s="210">
        <f>K109</f>
        <v>0</v>
      </c>
      <c r="L64" s="211"/>
    </row>
    <row r="65" s="9" customFormat="1" ht="14.88" customHeight="1">
      <c r="B65" s="205"/>
      <c r="C65" s="206"/>
      <c r="D65" s="207" t="s">
        <v>118</v>
      </c>
      <c r="E65" s="208"/>
      <c r="F65" s="208"/>
      <c r="G65" s="208"/>
      <c r="H65" s="208"/>
      <c r="I65" s="209">
        <f>Q110</f>
        <v>0</v>
      </c>
      <c r="J65" s="209">
        <f>R110</f>
        <v>0</v>
      </c>
      <c r="K65" s="210">
        <f>K110</f>
        <v>0</v>
      </c>
      <c r="L65" s="211"/>
    </row>
    <row r="66" s="9" customFormat="1" ht="14.88" customHeight="1">
      <c r="B66" s="205"/>
      <c r="C66" s="206"/>
      <c r="D66" s="207" t="s">
        <v>119</v>
      </c>
      <c r="E66" s="208"/>
      <c r="F66" s="208"/>
      <c r="G66" s="208"/>
      <c r="H66" s="208"/>
      <c r="I66" s="209">
        <f>Q143</f>
        <v>0</v>
      </c>
      <c r="J66" s="209">
        <f>R143</f>
        <v>0</v>
      </c>
      <c r="K66" s="210">
        <f>K143</f>
        <v>0</v>
      </c>
      <c r="L66" s="211"/>
    </row>
    <row r="67" s="9" customFormat="1" ht="14.88" customHeight="1">
      <c r="B67" s="205"/>
      <c r="C67" s="206"/>
      <c r="D67" s="207" t="s">
        <v>120</v>
      </c>
      <c r="E67" s="208"/>
      <c r="F67" s="208"/>
      <c r="G67" s="208"/>
      <c r="H67" s="208"/>
      <c r="I67" s="209">
        <f>Q159</f>
        <v>0</v>
      </c>
      <c r="J67" s="209">
        <f>R159</f>
        <v>0</v>
      </c>
      <c r="K67" s="210">
        <f>K159</f>
        <v>0</v>
      </c>
      <c r="L67" s="211"/>
    </row>
    <row r="68" s="9" customFormat="1" ht="14.88" customHeight="1">
      <c r="B68" s="205"/>
      <c r="C68" s="206"/>
      <c r="D68" s="207" t="s">
        <v>121</v>
      </c>
      <c r="E68" s="208"/>
      <c r="F68" s="208"/>
      <c r="G68" s="208"/>
      <c r="H68" s="208"/>
      <c r="I68" s="209">
        <f>Q181</f>
        <v>0</v>
      </c>
      <c r="J68" s="209">
        <f>R181</f>
        <v>0</v>
      </c>
      <c r="K68" s="210">
        <f>K181</f>
        <v>0</v>
      </c>
      <c r="L68" s="211"/>
    </row>
    <row r="69" s="9" customFormat="1" ht="14.88" customHeight="1">
      <c r="B69" s="205"/>
      <c r="C69" s="206"/>
      <c r="D69" s="207" t="s">
        <v>122</v>
      </c>
      <c r="E69" s="208"/>
      <c r="F69" s="208"/>
      <c r="G69" s="208"/>
      <c r="H69" s="208"/>
      <c r="I69" s="209">
        <f>Q201</f>
        <v>0</v>
      </c>
      <c r="J69" s="209">
        <f>R201</f>
        <v>0</v>
      </c>
      <c r="K69" s="210">
        <f>K201</f>
        <v>0</v>
      </c>
      <c r="L69" s="211"/>
    </row>
    <row r="70" s="9" customFormat="1" ht="19.92" customHeight="1">
      <c r="B70" s="205"/>
      <c r="C70" s="206"/>
      <c r="D70" s="207" t="s">
        <v>123</v>
      </c>
      <c r="E70" s="208"/>
      <c r="F70" s="208"/>
      <c r="G70" s="208"/>
      <c r="H70" s="208"/>
      <c r="I70" s="209">
        <f>Q225</f>
        <v>0</v>
      </c>
      <c r="J70" s="209">
        <f>R225</f>
        <v>0</v>
      </c>
      <c r="K70" s="210">
        <f>K225</f>
        <v>0</v>
      </c>
      <c r="L70" s="211"/>
    </row>
    <row r="71" s="9" customFormat="1" ht="14.88" customHeight="1">
      <c r="B71" s="205"/>
      <c r="C71" s="206"/>
      <c r="D71" s="207" t="s">
        <v>124</v>
      </c>
      <c r="E71" s="208"/>
      <c r="F71" s="208"/>
      <c r="G71" s="208"/>
      <c r="H71" s="208"/>
      <c r="I71" s="209">
        <f>Q226</f>
        <v>0</v>
      </c>
      <c r="J71" s="209">
        <f>R226</f>
        <v>0</v>
      </c>
      <c r="K71" s="210">
        <f>K226</f>
        <v>0</v>
      </c>
      <c r="L71" s="211"/>
    </row>
    <row r="72" s="9" customFormat="1" ht="19.92" customHeight="1">
      <c r="B72" s="205"/>
      <c r="C72" s="206"/>
      <c r="D72" s="207" t="s">
        <v>125</v>
      </c>
      <c r="E72" s="208"/>
      <c r="F72" s="208"/>
      <c r="G72" s="208"/>
      <c r="H72" s="208"/>
      <c r="I72" s="209">
        <f>Q245</f>
        <v>0</v>
      </c>
      <c r="J72" s="209">
        <f>R245</f>
        <v>0</v>
      </c>
      <c r="K72" s="210">
        <f>K245</f>
        <v>0</v>
      </c>
      <c r="L72" s="211"/>
    </row>
    <row r="73" s="9" customFormat="1" ht="14.88" customHeight="1">
      <c r="B73" s="205"/>
      <c r="C73" s="206"/>
      <c r="D73" s="207" t="s">
        <v>126</v>
      </c>
      <c r="E73" s="208"/>
      <c r="F73" s="208"/>
      <c r="G73" s="208"/>
      <c r="H73" s="208"/>
      <c r="I73" s="209">
        <f>Q246</f>
        <v>0</v>
      </c>
      <c r="J73" s="209">
        <f>R246</f>
        <v>0</v>
      </c>
      <c r="K73" s="210">
        <f>K246</f>
        <v>0</v>
      </c>
      <c r="L73" s="211"/>
    </row>
    <row r="74" s="9" customFormat="1" ht="19.92" customHeight="1">
      <c r="B74" s="205"/>
      <c r="C74" s="206"/>
      <c r="D74" s="207" t="s">
        <v>127</v>
      </c>
      <c r="E74" s="208"/>
      <c r="F74" s="208"/>
      <c r="G74" s="208"/>
      <c r="H74" s="208"/>
      <c r="I74" s="209">
        <f>Q250</f>
        <v>0</v>
      </c>
      <c r="J74" s="209">
        <f>R250</f>
        <v>0</v>
      </c>
      <c r="K74" s="210">
        <f>K250</f>
        <v>0</v>
      </c>
      <c r="L74" s="211"/>
    </row>
    <row r="75" s="9" customFormat="1" ht="14.88" customHeight="1">
      <c r="B75" s="205"/>
      <c r="C75" s="206"/>
      <c r="D75" s="207" t="s">
        <v>128</v>
      </c>
      <c r="E75" s="208"/>
      <c r="F75" s="208"/>
      <c r="G75" s="208"/>
      <c r="H75" s="208"/>
      <c r="I75" s="209">
        <f>Q251</f>
        <v>0</v>
      </c>
      <c r="J75" s="209">
        <f>R251</f>
        <v>0</v>
      </c>
      <c r="K75" s="210">
        <f>K251</f>
        <v>0</v>
      </c>
      <c r="L75" s="211"/>
    </row>
    <row r="76" s="9" customFormat="1" ht="14.88" customHeight="1">
      <c r="B76" s="205"/>
      <c r="C76" s="206"/>
      <c r="D76" s="207" t="s">
        <v>129</v>
      </c>
      <c r="E76" s="208"/>
      <c r="F76" s="208"/>
      <c r="G76" s="208"/>
      <c r="H76" s="208"/>
      <c r="I76" s="209">
        <f>Q269</f>
        <v>0</v>
      </c>
      <c r="J76" s="209">
        <f>R269</f>
        <v>0</v>
      </c>
      <c r="K76" s="210">
        <f>K269</f>
        <v>0</v>
      </c>
      <c r="L76" s="211"/>
    </row>
    <row r="77" s="9" customFormat="1" ht="14.88" customHeight="1">
      <c r="B77" s="205"/>
      <c r="C77" s="206"/>
      <c r="D77" s="207" t="s">
        <v>130</v>
      </c>
      <c r="E77" s="208"/>
      <c r="F77" s="208"/>
      <c r="G77" s="208"/>
      <c r="H77" s="208"/>
      <c r="I77" s="209">
        <f>Q277</f>
        <v>0</v>
      </c>
      <c r="J77" s="209">
        <f>R277</f>
        <v>0</v>
      </c>
      <c r="K77" s="210">
        <f>K277</f>
        <v>0</v>
      </c>
      <c r="L77" s="211"/>
    </row>
    <row r="78" s="9" customFormat="1" ht="19.92" customHeight="1">
      <c r="B78" s="205"/>
      <c r="C78" s="206"/>
      <c r="D78" s="207" t="s">
        <v>131</v>
      </c>
      <c r="E78" s="208"/>
      <c r="F78" s="208"/>
      <c r="G78" s="208"/>
      <c r="H78" s="208"/>
      <c r="I78" s="209">
        <f>Q322</f>
        <v>0</v>
      </c>
      <c r="J78" s="209">
        <f>R322</f>
        <v>0</v>
      </c>
      <c r="K78" s="210">
        <f>K322</f>
        <v>0</v>
      </c>
      <c r="L78" s="211"/>
    </row>
    <row r="79" s="9" customFormat="1" ht="14.88" customHeight="1">
      <c r="B79" s="205"/>
      <c r="C79" s="206"/>
      <c r="D79" s="207" t="s">
        <v>132</v>
      </c>
      <c r="E79" s="208"/>
      <c r="F79" s="208"/>
      <c r="G79" s="208"/>
      <c r="H79" s="208"/>
      <c r="I79" s="209">
        <f>Q323</f>
        <v>0</v>
      </c>
      <c r="J79" s="209">
        <f>R323</f>
        <v>0</v>
      </c>
      <c r="K79" s="210">
        <f>K323</f>
        <v>0</v>
      </c>
      <c r="L79" s="211"/>
    </row>
    <row r="80" s="9" customFormat="1" ht="19.92" customHeight="1">
      <c r="B80" s="205"/>
      <c r="C80" s="206"/>
      <c r="D80" s="207" t="s">
        <v>133</v>
      </c>
      <c r="E80" s="208"/>
      <c r="F80" s="208"/>
      <c r="G80" s="208"/>
      <c r="H80" s="208"/>
      <c r="I80" s="209">
        <f>Q333</f>
        <v>0</v>
      </c>
      <c r="J80" s="209">
        <f>R333</f>
        <v>0</v>
      </c>
      <c r="K80" s="210">
        <f>K333</f>
        <v>0</v>
      </c>
      <c r="L80" s="211"/>
    </row>
    <row r="81" s="9" customFormat="1" ht="19.92" customHeight="1">
      <c r="B81" s="205"/>
      <c r="C81" s="206"/>
      <c r="D81" s="207" t="s">
        <v>134</v>
      </c>
      <c r="E81" s="208"/>
      <c r="F81" s="208"/>
      <c r="G81" s="208"/>
      <c r="H81" s="208"/>
      <c r="I81" s="209">
        <f>Q368</f>
        <v>0</v>
      </c>
      <c r="J81" s="209">
        <f>R368</f>
        <v>0</v>
      </c>
      <c r="K81" s="210">
        <f>K368</f>
        <v>0</v>
      </c>
      <c r="L81" s="211"/>
    </row>
    <row r="82" s="9" customFormat="1" ht="14.88" customHeight="1">
      <c r="B82" s="205"/>
      <c r="C82" s="206"/>
      <c r="D82" s="207" t="s">
        <v>135</v>
      </c>
      <c r="E82" s="208"/>
      <c r="F82" s="208"/>
      <c r="G82" s="208"/>
      <c r="H82" s="208"/>
      <c r="I82" s="209">
        <f>Q369</f>
        <v>0</v>
      </c>
      <c r="J82" s="209">
        <f>R369</f>
        <v>0</v>
      </c>
      <c r="K82" s="210">
        <f>K369</f>
        <v>0</v>
      </c>
      <c r="L82" s="211"/>
    </row>
    <row r="83" s="9" customFormat="1" ht="19.92" customHeight="1">
      <c r="B83" s="205"/>
      <c r="C83" s="206"/>
      <c r="D83" s="207" t="s">
        <v>136</v>
      </c>
      <c r="E83" s="208"/>
      <c r="F83" s="208"/>
      <c r="G83" s="208"/>
      <c r="H83" s="208"/>
      <c r="I83" s="209">
        <f>Q374</f>
        <v>0</v>
      </c>
      <c r="J83" s="209">
        <f>R374</f>
        <v>0</v>
      </c>
      <c r="K83" s="210">
        <f>K374</f>
        <v>0</v>
      </c>
      <c r="L83" s="211"/>
    </row>
    <row r="84" s="9" customFormat="1" ht="14.88" customHeight="1">
      <c r="B84" s="205"/>
      <c r="C84" s="206"/>
      <c r="D84" s="207" t="s">
        <v>137</v>
      </c>
      <c r="E84" s="208"/>
      <c r="F84" s="208"/>
      <c r="G84" s="208"/>
      <c r="H84" s="208"/>
      <c r="I84" s="209">
        <f>Q456</f>
        <v>0</v>
      </c>
      <c r="J84" s="209">
        <f>R456</f>
        <v>0</v>
      </c>
      <c r="K84" s="210">
        <f>K456</f>
        <v>0</v>
      </c>
      <c r="L84" s="211"/>
    </row>
    <row r="85" s="9" customFormat="1" ht="21.84" customHeight="1">
      <c r="B85" s="205"/>
      <c r="C85" s="206"/>
      <c r="D85" s="207" t="s">
        <v>138</v>
      </c>
      <c r="E85" s="208"/>
      <c r="F85" s="208"/>
      <c r="G85" s="208"/>
      <c r="H85" s="208"/>
      <c r="I85" s="209">
        <f>Q467</f>
        <v>0</v>
      </c>
      <c r="J85" s="209">
        <f>R467</f>
        <v>0</v>
      </c>
      <c r="K85" s="210">
        <f>K467</f>
        <v>0</v>
      </c>
      <c r="L85" s="211"/>
    </row>
    <row r="86" s="1" customFormat="1" ht="21.84" customHeight="1">
      <c r="B86" s="48"/>
      <c r="C86" s="49"/>
      <c r="D86" s="49"/>
      <c r="E86" s="49"/>
      <c r="F86" s="49"/>
      <c r="G86" s="49"/>
      <c r="H86" s="49"/>
      <c r="I86" s="161"/>
      <c r="J86" s="161"/>
      <c r="K86" s="49"/>
      <c r="L86" s="53"/>
    </row>
    <row r="87" s="1" customFormat="1" ht="6.96" customHeight="1">
      <c r="B87" s="69"/>
      <c r="C87" s="70"/>
      <c r="D87" s="70"/>
      <c r="E87" s="70"/>
      <c r="F87" s="70"/>
      <c r="G87" s="70"/>
      <c r="H87" s="70"/>
      <c r="I87" s="185"/>
      <c r="J87" s="185"/>
      <c r="K87" s="70"/>
      <c r="L87" s="71"/>
    </row>
    <row r="91" s="1" customFormat="1" ht="6.96" customHeight="1">
      <c r="B91" s="72"/>
      <c r="C91" s="73"/>
      <c r="D91" s="73"/>
      <c r="E91" s="73"/>
      <c r="F91" s="73"/>
      <c r="G91" s="73"/>
      <c r="H91" s="73"/>
      <c r="I91" s="188"/>
      <c r="J91" s="188"/>
      <c r="K91" s="73"/>
      <c r="L91" s="73"/>
      <c r="M91" s="74"/>
    </row>
    <row r="92" s="1" customFormat="1" ht="36.96" customHeight="1">
      <c r="B92" s="48"/>
      <c r="C92" s="75" t="s">
        <v>139</v>
      </c>
      <c r="D92" s="76"/>
      <c r="E92" s="76"/>
      <c r="F92" s="76"/>
      <c r="G92" s="76"/>
      <c r="H92" s="76"/>
      <c r="I92" s="212"/>
      <c r="J92" s="212"/>
      <c r="K92" s="76"/>
      <c r="L92" s="76"/>
      <c r="M92" s="74"/>
    </row>
    <row r="93" s="1" customFormat="1" ht="6.96" customHeight="1">
      <c r="B93" s="48"/>
      <c r="C93" s="76"/>
      <c r="D93" s="76"/>
      <c r="E93" s="76"/>
      <c r="F93" s="76"/>
      <c r="G93" s="76"/>
      <c r="H93" s="76"/>
      <c r="I93" s="212"/>
      <c r="J93" s="212"/>
      <c r="K93" s="76"/>
      <c r="L93" s="76"/>
      <c r="M93" s="74"/>
    </row>
    <row r="94" s="1" customFormat="1" ht="14.4" customHeight="1">
      <c r="B94" s="48"/>
      <c r="C94" s="78" t="s">
        <v>19</v>
      </c>
      <c r="D94" s="76"/>
      <c r="E94" s="76"/>
      <c r="F94" s="76"/>
      <c r="G94" s="76"/>
      <c r="H94" s="76"/>
      <c r="I94" s="212"/>
      <c r="J94" s="212"/>
      <c r="K94" s="76"/>
      <c r="L94" s="76"/>
      <c r="M94" s="74"/>
    </row>
    <row r="95" s="1" customFormat="1" ht="16.5" customHeight="1">
      <c r="B95" s="48"/>
      <c r="C95" s="76"/>
      <c r="D95" s="76"/>
      <c r="E95" s="213" t="str">
        <f>E7</f>
        <v>Stavební úpravy ulice O.-Jeremiáše v Ostravě-Porubě-3.etapa</v>
      </c>
      <c r="F95" s="78"/>
      <c r="G95" s="78"/>
      <c r="H95" s="78"/>
      <c r="I95" s="212"/>
      <c r="J95" s="212"/>
      <c r="K95" s="76"/>
      <c r="L95" s="76"/>
      <c r="M95" s="74"/>
    </row>
    <row r="96">
      <c r="B96" s="30"/>
      <c r="C96" s="78" t="s">
        <v>103</v>
      </c>
      <c r="D96" s="214"/>
      <c r="E96" s="214"/>
      <c r="F96" s="214"/>
      <c r="G96" s="214"/>
      <c r="H96" s="214"/>
      <c r="I96" s="152"/>
      <c r="J96" s="152"/>
      <c r="K96" s="214"/>
      <c r="L96" s="214"/>
      <c r="M96" s="215"/>
    </row>
    <row r="97" s="1" customFormat="1" ht="16.5" customHeight="1">
      <c r="B97" s="48"/>
      <c r="C97" s="76"/>
      <c r="D97" s="76"/>
      <c r="E97" s="213" t="s">
        <v>104</v>
      </c>
      <c r="F97" s="76"/>
      <c r="G97" s="76"/>
      <c r="H97" s="76"/>
      <c r="I97" s="212"/>
      <c r="J97" s="212"/>
      <c r="K97" s="76"/>
      <c r="L97" s="76"/>
      <c r="M97" s="74"/>
    </row>
    <row r="98" s="1" customFormat="1" ht="14.4" customHeight="1">
      <c r="B98" s="48"/>
      <c r="C98" s="78" t="s">
        <v>105</v>
      </c>
      <c r="D98" s="76"/>
      <c r="E98" s="76"/>
      <c r="F98" s="76"/>
      <c r="G98" s="76"/>
      <c r="H98" s="76"/>
      <c r="I98" s="212"/>
      <c r="J98" s="212"/>
      <c r="K98" s="76"/>
      <c r="L98" s="76"/>
      <c r="M98" s="74"/>
    </row>
    <row r="99" s="1" customFormat="1" ht="17.25" customHeight="1">
      <c r="B99" s="48"/>
      <c r="C99" s="76"/>
      <c r="D99" s="76"/>
      <c r="E99" s="84" t="str">
        <f>E11</f>
        <v>C101 - Soupis prací - Komunikace - 3.etapa</v>
      </c>
      <c r="F99" s="76"/>
      <c r="G99" s="76"/>
      <c r="H99" s="76"/>
      <c r="I99" s="212"/>
      <c r="J99" s="212"/>
      <c r="K99" s="76"/>
      <c r="L99" s="76"/>
      <c r="M99" s="74"/>
    </row>
    <row r="100" s="1" customFormat="1" ht="6.96" customHeight="1">
      <c r="B100" s="48"/>
      <c r="C100" s="76"/>
      <c r="D100" s="76"/>
      <c r="E100" s="76"/>
      <c r="F100" s="76"/>
      <c r="G100" s="76"/>
      <c r="H100" s="76"/>
      <c r="I100" s="212"/>
      <c r="J100" s="212"/>
      <c r="K100" s="76"/>
      <c r="L100" s="76"/>
      <c r="M100" s="74"/>
    </row>
    <row r="101" s="1" customFormat="1" ht="18" customHeight="1">
      <c r="B101" s="48"/>
      <c r="C101" s="78" t="s">
        <v>25</v>
      </c>
      <c r="D101" s="76"/>
      <c r="E101" s="76"/>
      <c r="F101" s="216" t="str">
        <f>F14</f>
        <v>Ostrava-Poruba</v>
      </c>
      <c r="G101" s="76"/>
      <c r="H101" s="76"/>
      <c r="I101" s="217" t="s">
        <v>27</v>
      </c>
      <c r="J101" s="218" t="str">
        <f>IF(J14="","",J14)</f>
        <v>20. 5. 2018</v>
      </c>
      <c r="K101" s="76"/>
      <c r="L101" s="76"/>
      <c r="M101" s="74"/>
    </row>
    <row r="102" s="1" customFormat="1" ht="6.96" customHeight="1">
      <c r="B102" s="48"/>
      <c r="C102" s="76"/>
      <c r="D102" s="76"/>
      <c r="E102" s="76"/>
      <c r="F102" s="76"/>
      <c r="G102" s="76"/>
      <c r="H102" s="76"/>
      <c r="I102" s="212"/>
      <c r="J102" s="212"/>
      <c r="K102" s="76"/>
      <c r="L102" s="76"/>
      <c r="M102" s="74"/>
    </row>
    <row r="103" s="1" customFormat="1">
      <c r="B103" s="48"/>
      <c r="C103" s="78" t="s">
        <v>29</v>
      </c>
      <c r="D103" s="76"/>
      <c r="E103" s="76"/>
      <c r="F103" s="216" t="str">
        <f>E17</f>
        <v>SMO MOb Poruba, Klimkovická 28/55</v>
      </c>
      <c r="G103" s="76"/>
      <c r="H103" s="76"/>
      <c r="I103" s="217" t="s">
        <v>37</v>
      </c>
      <c r="J103" s="219" t="str">
        <f>E23</f>
        <v>Ateliér ESO spol. s r.o.,K.H.Máchy 5203/33</v>
      </c>
      <c r="K103" s="76"/>
      <c r="L103" s="76"/>
      <c r="M103" s="74"/>
    </row>
    <row r="104" s="1" customFormat="1" ht="14.4" customHeight="1">
      <c r="B104" s="48"/>
      <c r="C104" s="78" t="s">
        <v>35</v>
      </c>
      <c r="D104" s="76"/>
      <c r="E104" s="76"/>
      <c r="F104" s="216" t="str">
        <f>IF(E20="","",E20)</f>
        <v/>
      </c>
      <c r="G104" s="76"/>
      <c r="H104" s="76"/>
      <c r="I104" s="212"/>
      <c r="J104" s="212"/>
      <c r="K104" s="76"/>
      <c r="L104" s="76"/>
      <c r="M104" s="74"/>
    </row>
    <row r="105" s="1" customFormat="1" ht="10.32" customHeight="1">
      <c r="B105" s="48"/>
      <c r="C105" s="76"/>
      <c r="D105" s="76"/>
      <c r="E105" s="76"/>
      <c r="F105" s="76"/>
      <c r="G105" s="76"/>
      <c r="H105" s="76"/>
      <c r="I105" s="212"/>
      <c r="J105" s="212"/>
      <c r="K105" s="76"/>
      <c r="L105" s="76"/>
      <c r="M105" s="74"/>
    </row>
    <row r="106" s="10" customFormat="1" ht="29.28" customHeight="1">
      <c r="B106" s="220"/>
      <c r="C106" s="221" t="s">
        <v>140</v>
      </c>
      <c r="D106" s="222" t="s">
        <v>61</v>
      </c>
      <c r="E106" s="222" t="s">
        <v>57</v>
      </c>
      <c r="F106" s="222" t="s">
        <v>141</v>
      </c>
      <c r="G106" s="222" t="s">
        <v>142</v>
      </c>
      <c r="H106" s="222" t="s">
        <v>143</v>
      </c>
      <c r="I106" s="223" t="s">
        <v>144</v>
      </c>
      <c r="J106" s="223" t="s">
        <v>145</v>
      </c>
      <c r="K106" s="222" t="s">
        <v>113</v>
      </c>
      <c r="L106" s="224" t="s">
        <v>146</v>
      </c>
      <c r="M106" s="225"/>
      <c r="N106" s="104" t="s">
        <v>147</v>
      </c>
      <c r="O106" s="105" t="s">
        <v>46</v>
      </c>
      <c r="P106" s="105" t="s">
        <v>148</v>
      </c>
      <c r="Q106" s="105" t="s">
        <v>149</v>
      </c>
      <c r="R106" s="105" t="s">
        <v>150</v>
      </c>
      <c r="S106" s="105" t="s">
        <v>151</v>
      </c>
      <c r="T106" s="105" t="s">
        <v>152</v>
      </c>
      <c r="U106" s="105" t="s">
        <v>153</v>
      </c>
      <c r="V106" s="105" t="s">
        <v>154</v>
      </c>
      <c r="W106" s="105" t="s">
        <v>155</v>
      </c>
      <c r="X106" s="106" t="s">
        <v>156</v>
      </c>
    </row>
    <row r="107" s="1" customFormat="1" ht="29.28" customHeight="1">
      <c r="B107" s="48"/>
      <c r="C107" s="110" t="s">
        <v>114</v>
      </c>
      <c r="D107" s="76"/>
      <c r="E107" s="76"/>
      <c r="F107" s="76"/>
      <c r="G107" s="76"/>
      <c r="H107" s="76"/>
      <c r="I107" s="212"/>
      <c r="J107" s="212"/>
      <c r="K107" s="226">
        <f>BK107</f>
        <v>0</v>
      </c>
      <c r="L107" s="76"/>
      <c r="M107" s="74"/>
      <c r="N107" s="107"/>
      <c r="O107" s="108"/>
      <c r="P107" s="108"/>
      <c r="Q107" s="227">
        <f>Q108</f>
        <v>0</v>
      </c>
      <c r="R107" s="227">
        <f>R108</f>
        <v>0</v>
      </c>
      <c r="S107" s="108"/>
      <c r="T107" s="228">
        <f>T108</f>
        <v>0</v>
      </c>
      <c r="U107" s="108"/>
      <c r="V107" s="228">
        <f>V108</f>
        <v>2057.09052849</v>
      </c>
      <c r="W107" s="108"/>
      <c r="X107" s="229">
        <f>X108</f>
        <v>1907.3856500000002</v>
      </c>
      <c r="AT107" s="26" t="s">
        <v>77</v>
      </c>
      <c r="AU107" s="26" t="s">
        <v>115</v>
      </c>
      <c r="BK107" s="230">
        <f>BK108</f>
        <v>0</v>
      </c>
    </row>
    <row r="108" s="11" customFormat="1" ht="37.44" customHeight="1">
      <c r="B108" s="231"/>
      <c r="C108" s="232"/>
      <c r="D108" s="233" t="s">
        <v>77</v>
      </c>
      <c r="E108" s="234" t="s">
        <v>157</v>
      </c>
      <c r="F108" s="234" t="s">
        <v>158</v>
      </c>
      <c r="G108" s="232"/>
      <c r="H108" s="232"/>
      <c r="I108" s="235"/>
      <c r="J108" s="235"/>
      <c r="K108" s="236">
        <f>BK108</f>
        <v>0</v>
      </c>
      <c r="L108" s="232"/>
      <c r="M108" s="237"/>
      <c r="N108" s="238"/>
      <c r="O108" s="239"/>
      <c r="P108" s="239"/>
      <c r="Q108" s="240">
        <f>Q109+Q225+Q245+Q250+Q322+Q333+Q368+Q374</f>
        <v>0</v>
      </c>
      <c r="R108" s="240">
        <f>R109+R225+R245+R250+R322+R333+R368+R374</f>
        <v>0</v>
      </c>
      <c r="S108" s="239"/>
      <c r="T108" s="241">
        <f>T109+T225+T245+T250+T322+T333+T368+T374</f>
        <v>0</v>
      </c>
      <c r="U108" s="239"/>
      <c r="V108" s="241">
        <f>V109+V225+V245+V250+V322+V333+V368+V374</f>
        <v>2057.09052849</v>
      </c>
      <c r="W108" s="239"/>
      <c r="X108" s="242">
        <f>X109+X225+X245+X250+X322+X333+X368+X374</f>
        <v>1907.3856500000002</v>
      </c>
      <c r="AR108" s="243" t="s">
        <v>85</v>
      </c>
      <c r="AT108" s="244" t="s">
        <v>77</v>
      </c>
      <c r="AU108" s="244" t="s">
        <v>78</v>
      </c>
      <c r="AY108" s="243" t="s">
        <v>159</v>
      </c>
      <c r="BK108" s="245">
        <f>BK109+BK225+BK245+BK250+BK322+BK333+BK368+BK374</f>
        <v>0</v>
      </c>
    </row>
    <row r="109" s="11" customFormat="1" ht="19.92" customHeight="1">
      <c r="B109" s="231"/>
      <c r="C109" s="232"/>
      <c r="D109" s="233" t="s">
        <v>77</v>
      </c>
      <c r="E109" s="246" t="s">
        <v>85</v>
      </c>
      <c r="F109" s="246" t="s">
        <v>160</v>
      </c>
      <c r="G109" s="232"/>
      <c r="H109" s="232"/>
      <c r="I109" s="235"/>
      <c r="J109" s="235"/>
      <c r="K109" s="247">
        <f>BK109</f>
        <v>0</v>
      </c>
      <c r="L109" s="232"/>
      <c r="M109" s="237"/>
      <c r="N109" s="238"/>
      <c r="O109" s="239"/>
      <c r="P109" s="239"/>
      <c r="Q109" s="240">
        <f>Q110+Q143+Q159+Q181+Q201</f>
        <v>0</v>
      </c>
      <c r="R109" s="240">
        <f>R110+R143+R159+R181+R201</f>
        <v>0</v>
      </c>
      <c r="S109" s="239"/>
      <c r="T109" s="241">
        <f>T110+T143+T159+T181+T201</f>
        <v>0</v>
      </c>
      <c r="U109" s="239"/>
      <c r="V109" s="241">
        <f>V110+V143+V159+V181+V201</f>
        <v>445.75319999999999</v>
      </c>
      <c r="W109" s="239"/>
      <c r="X109" s="242">
        <f>X110+X143+X159+X181+X201</f>
        <v>1895.0976500000002</v>
      </c>
      <c r="AR109" s="243" t="s">
        <v>85</v>
      </c>
      <c r="AT109" s="244" t="s">
        <v>77</v>
      </c>
      <c r="AU109" s="244" t="s">
        <v>85</v>
      </c>
      <c r="AY109" s="243" t="s">
        <v>159</v>
      </c>
      <c r="BK109" s="245">
        <f>BK110+BK143+BK159+BK181+BK201</f>
        <v>0</v>
      </c>
    </row>
    <row r="110" s="11" customFormat="1" ht="14.88" customHeight="1">
      <c r="B110" s="231"/>
      <c r="C110" s="232"/>
      <c r="D110" s="233" t="s">
        <v>77</v>
      </c>
      <c r="E110" s="246" t="s">
        <v>161</v>
      </c>
      <c r="F110" s="246" t="s">
        <v>162</v>
      </c>
      <c r="G110" s="232"/>
      <c r="H110" s="232"/>
      <c r="I110" s="235"/>
      <c r="J110" s="235"/>
      <c r="K110" s="247">
        <f>BK110</f>
        <v>0</v>
      </c>
      <c r="L110" s="232"/>
      <c r="M110" s="237"/>
      <c r="N110" s="238"/>
      <c r="O110" s="239"/>
      <c r="P110" s="239"/>
      <c r="Q110" s="240">
        <f>SUM(Q111:Q142)</f>
        <v>0</v>
      </c>
      <c r="R110" s="240">
        <f>SUM(R111:R142)</f>
        <v>0</v>
      </c>
      <c r="S110" s="239"/>
      <c r="T110" s="241">
        <f>SUM(T111:T142)</f>
        <v>0</v>
      </c>
      <c r="U110" s="239"/>
      <c r="V110" s="241">
        <f>SUM(V111:V142)</f>
        <v>0.30560000000000004</v>
      </c>
      <c r="W110" s="239"/>
      <c r="X110" s="242">
        <f>SUM(X111:X142)</f>
        <v>1895.0976500000002</v>
      </c>
      <c r="AR110" s="243" t="s">
        <v>85</v>
      </c>
      <c r="AT110" s="244" t="s">
        <v>77</v>
      </c>
      <c r="AU110" s="244" t="s">
        <v>87</v>
      </c>
      <c r="AY110" s="243" t="s">
        <v>159</v>
      </c>
      <c r="BK110" s="245">
        <f>SUM(BK111:BK142)</f>
        <v>0</v>
      </c>
    </row>
    <row r="111" s="1" customFormat="1" ht="25.5" customHeight="1">
      <c r="B111" s="48"/>
      <c r="C111" s="248" t="s">
        <v>85</v>
      </c>
      <c r="D111" s="248" t="s">
        <v>163</v>
      </c>
      <c r="E111" s="249" t="s">
        <v>164</v>
      </c>
      <c r="F111" s="250" t="s">
        <v>165</v>
      </c>
      <c r="G111" s="251" t="s">
        <v>166</v>
      </c>
      <c r="H111" s="252">
        <v>15</v>
      </c>
      <c r="I111" s="253"/>
      <c r="J111" s="253"/>
      <c r="K111" s="254">
        <f>ROUND(P111*H111,2)</f>
        <v>0</v>
      </c>
      <c r="L111" s="250" t="s">
        <v>167</v>
      </c>
      <c r="M111" s="74"/>
      <c r="N111" s="255" t="s">
        <v>24</v>
      </c>
      <c r="O111" s="256" t="s">
        <v>47</v>
      </c>
      <c r="P111" s="176">
        <f>I111+J111</f>
        <v>0</v>
      </c>
      <c r="Q111" s="176">
        <f>ROUND(I111*H111,2)</f>
        <v>0</v>
      </c>
      <c r="R111" s="176">
        <f>ROUND(J111*H111,2)</f>
        <v>0</v>
      </c>
      <c r="S111" s="49"/>
      <c r="T111" s="257">
        <f>S111*H111</f>
        <v>0</v>
      </c>
      <c r="U111" s="257">
        <v>0</v>
      </c>
      <c r="V111" s="257">
        <f>U111*H111</f>
        <v>0</v>
      </c>
      <c r="W111" s="257">
        <v>0</v>
      </c>
      <c r="X111" s="258">
        <f>W111*H111</f>
        <v>0</v>
      </c>
      <c r="AR111" s="26" t="s">
        <v>168</v>
      </c>
      <c r="AT111" s="26" t="s">
        <v>163</v>
      </c>
      <c r="AU111" s="26" t="s">
        <v>169</v>
      </c>
      <c r="AY111" s="26" t="s">
        <v>159</v>
      </c>
      <c r="BE111" s="259">
        <f>IF(O111="základní",K111,0)</f>
        <v>0</v>
      </c>
      <c r="BF111" s="259">
        <f>IF(O111="snížená",K111,0)</f>
        <v>0</v>
      </c>
      <c r="BG111" s="259">
        <f>IF(O111="zákl. přenesená",K111,0)</f>
        <v>0</v>
      </c>
      <c r="BH111" s="259">
        <f>IF(O111="sníž. přenesená",K111,0)</f>
        <v>0</v>
      </c>
      <c r="BI111" s="259">
        <f>IF(O111="nulová",K111,0)</f>
        <v>0</v>
      </c>
      <c r="BJ111" s="26" t="s">
        <v>85</v>
      </c>
      <c r="BK111" s="259">
        <f>ROUND(P111*H111,2)</f>
        <v>0</v>
      </c>
      <c r="BL111" s="26" t="s">
        <v>168</v>
      </c>
      <c r="BM111" s="26" t="s">
        <v>170</v>
      </c>
    </row>
    <row r="112" s="12" customFormat="1">
      <c r="B112" s="260"/>
      <c r="C112" s="261"/>
      <c r="D112" s="262" t="s">
        <v>171</v>
      </c>
      <c r="E112" s="263" t="s">
        <v>24</v>
      </c>
      <c r="F112" s="264" t="s">
        <v>11</v>
      </c>
      <c r="G112" s="261"/>
      <c r="H112" s="265">
        <v>15</v>
      </c>
      <c r="I112" s="266"/>
      <c r="J112" s="266"/>
      <c r="K112" s="261"/>
      <c r="L112" s="261"/>
      <c r="M112" s="267"/>
      <c r="N112" s="268"/>
      <c r="O112" s="269"/>
      <c r="P112" s="269"/>
      <c r="Q112" s="269"/>
      <c r="R112" s="269"/>
      <c r="S112" s="269"/>
      <c r="T112" s="269"/>
      <c r="U112" s="269"/>
      <c r="V112" s="269"/>
      <c r="W112" s="269"/>
      <c r="X112" s="270"/>
      <c r="AT112" s="271" t="s">
        <v>171</v>
      </c>
      <c r="AU112" s="271" t="s">
        <v>169</v>
      </c>
      <c r="AV112" s="12" t="s">
        <v>87</v>
      </c>
      <c r="AW112" s="12" t="s">
        <v>7</v>
      </c>
      <c r="AX112" s="12" t="s">
        <v>85</v>
      </c>
      <c r="AY112" s="271" t="s">
        <v>159</v>
      </c>
    </row>
    <row r="113" s="1" customFormat="1" ht="16.5" customHeight="1">
      <c r="B113" s="48"/>
      <c r="C113" s="248" t="s">
        <v>87</v>
      </c>
      <c r="D113" s="248" t="s">
        <v>163</v>
      </c>
      <c r="E113" s="249" t="s">
        <v>172</v>
      </c>
      <c r="F113" s="250" t="s">
        <v>173</v>
      </c>
      <c r="G113" s="251" t="s">
        <v>174</v>
      </c>
      <c r="H113" s="252">
        <v>2</v>
      </c>
      <c r="I113" s="253"/>
      <c r="J113" s="253"/>
      <c r="K113" s="254">
        <f>ROUND(P113*H113,2)</f>
        <v>0</v>
      </c>
      <c r="L113" s="250" t="s">
        <v>167</v>
      </c>
      <c r="M113" s="74"/>
      <c r="N113" s="255" t="s">
        <v>24</v>
      </c>
      <c r="O113" s="256" t="s">
        <v>47</v>
      </c>
      <c r="P113" s="176">
        <f>I113+J113</f>
        <v>0</v>
      </c>
      <c r="Q113" s="176">
        <f>ROUND(I113*H113,2)</f>
        <v>0</v>
      </c>
      <c r="R113" s="176">
        <f>ROUND(J113*H113,2)</f>
        <v>0</v>
      </c>
      <c r="S113" s="49"/>
      <c r="T113" s="257">
        <f>S113*H113</f>
        <v>0</v>
      </c>
      <c r="U113" s="257">
        <v>0</v>
      </c>
      <c r="V113" s="257">
        <f>U113*H113</f>
        <v>0</v>
      </c>
      <c r="W113" s="257">
        <v>0</v>
      </c>
      <c r="X113" s="258">
        <f>W113*H113</f>
        <v>0</v>
      </c>
      <c r="AR113" s="26" t="s">
        <v>168</v>
      </c>
      <c r="AT113" s="26" t="s">
        <v>163</v>
      </c>
      <c r="AU113" s="26" t="s">
        <v>169</v>
      </c>
      <c r="AY113" s="26" t="s">
        <v>159</v>
      </c>
      <c r="BE113" s="259">
        <f>IF(O113="základní",K113,0)</f>
        <v>0</v>
      </c>
      <c r="BF113" s="259">
        <f>IF(O113="snížená",K113,0)</f>
        <v>0</v>
      </c>
      <c r="BG113" s="259">
        <f>IF(O113="zákl. přenesená",K113,0)</f>
        <v>0</v>
      </c>
      <c r="BH113" s="259">
        <f>IF(O113="sníž. přenesená",K113,0)</f>
        <v>0</v>
      </c>
      <c r="BI113" s="259">
        <f>IF(O113="nulová",K113,0)</f>
        <v>0</v>
      </c>
      <c r="BJ113" s="26" t="s">
        <v>85</v>
      </c>
      <c r="BK113" s="259">
        <f>ROUND(P113*H113,2)</f>
        <v>0</v>
      </c>
      <c r="BL113" s="26" t="s">
        <v>168</v>
      </c>
      <c r="BM113" s="26" t="s">
        <v>175</v>
      </c>
    </row>
    <row r="114" s="13" customFormat="1">
      <c r="B114" s="272"/>
      <c r="C114" s="273"/>
      <c r="D114" s="262" t="s">
        <v>171</v>
      </c>
      <c r="E114" s="274" t="s">
        <v>24</v>
      </c>
      <c r="F114" s="275" t="s">
        <v>176</v>
      </c>
      <c r="G114" s="273"/>
      <c r="H114" s="274" t="s">
        <v>24</v>
      </c>
      <c r="I114" s="276"/>
      <c r="J114" s="276"/>
      <c r="K114" s="273"/>
      <c r="L114" s="273"/>
      <c r="M114" s="277"/>
      <c r="N114" s="278"/>
      <c r="O114" s="279"/>
      <c r="P114" s="279"/>
      <c r="Q114" s="279"/>
      <c r="R114" s="279"/>
      <c r="S114" s="279"/>
      <c r="T114" s="279"/>
      <c r="U114" s="279"/>
      <c r="V114" s="279"/>
      <c r="W114" s="279"/>
      <c r="X114" s="280"/>
      <c r="AT114" s="281" t="s">
        <v>171</v>
      </c>
      <c r="AU114" s="281" t="s">
        <v>169</v>
      </c>
      <c r="AV114" s="13" t="s">
        <v>85</v>
      </c>
      <c r="AW114" s="13" t="s">
        <v>7</v>
      </c>
      <c r="AX114" s="13" t="s">
        <v>78</v>
      </c>
      <c r="AY114" s="281" t="s">
        <v>159</v>
      </c>
    </row>
    <row r="115" s="12" customFormat="1">
      <c r="B115" s="260"/>
      <c r="C115" s="261"/>
      <c r="D115" s="262" t="s">
        <v>171</v>
      </c>
      <c r="E115" s="263" t="s">
        <v>24</v>
      </c>
      <c r="F115" s="264" t="s">
        <v>87</v>
      </c>
      <c r="G115" s="261"/>
      <c r="H115" s="265">
        <v>2</v>
      </c>
      <c r="I115" s="266"/>
      <c r="J115" s="266"/>
      <c r="K115" s="261"/>
      <c r="L115" s="261"/>
      <c r="M115" s="267"/>
      <c r="N115" s="268"/>
      <c r="O115" s="269"/>
      <c r="P115" s="269"/>
      <c r="Q115" s="269"/>
      <c r="R115" s="269"/>
      <c r="S115" s="269"/>
      <c r="T115" s="269"/>
      <c r="U115" s="269"/>
      <c r="V115" s="269"/>
      <c r="W115" s="269"/>
      <c r="X115" s="270"/>
      <c r="AT115" s="271" t="s">
        <v>171</v>
      </c>
      <c r="AU115" s="271" t="s">
        <v>169</v>
      </c>
      <c r="AV115" s="12" t="s">
        <v>87</v>
      </c>
      <c r="AW115" s="12" t="s">
        <v>7</v>
      </c>
      <c r="AX115" s="12" t="s">
        <v>85</v>
      </c>
      <c r="AY115" s="271" t="s">
        <v>159</v>
      </c>
    </row>
    <row r="116" s="1" customFormat="1" ht="51" customHeight="1">
      <c r="B116" s="48"/>
      <c r="C116" s="248" t="s">
        <v>169</v>
      </c>
      <c r="D116" s="248" t="s">
        <v>163</v>
      </c>
      <c r="E116" s="249" t="s">
        <v>177</v>
      </c>
      <c r="F116" s="250" t="s">
        <v>178</v>
      </c>
      <c r="G116" s="251" t="s">
        <v>166</v>
      </c>
      <c r="H116" s="252">
        <v>62.600000000000001</v>
      </c>
      <c r="I116" s="253"/>
      <c r="J116" s="253"/>
      <c r="K116" s="254">
        <f>ROUND(P116*H116,2)</f>
        <v>0</v>
      </c>
      <c r="L116" s="250" t="s">
        <v>167</v>
      </c>
      <c r="M116" s="74"/>
      <c r="N116" s="255" t="s">
        <v>24</v>
      </c>
      <c r="O116" s="256" t="s">
        <v>47</v>
      </c>
      <c r="P116" s="176">
        <f>I116+J116</f>
        <v>0</v>
      </c>
      <c r="Q116" s="176">
        <f>ROUND(I116*H116,2)</f>
        <v>0</v>
      </c>
      <c r="R116" s="176">
        <f>ROUND(J116*H116,2)</f>
        <v>0</v>
      </c>
      <c r="S116" s="49"/>
      <c r="T116" s="257">
        <f>S116*H116</f>
        <v>0</v>
      </c>
      <c r="U116" s="257">
        <v>0</v>
      </c>
      <c r="V116" s="257">
        <f>U116*H116</f>
        <v>0</v>
      </c>
      <c r="W116" s="257">
        <v>0.255</v>
      </c>
      <c r="X116" s="258">
        <f>W116*H116</f>
        <v>15.963000000000001</v>
      </c>
      <c r="AR116" s="26" t="s">
        <v>168</v>
      </c>
      <c r="AT116" s="26" t="s">
        <v>163</v>
      </c>
      <c r="AU116" s="26" t="s">
        <v>169</v>
      </c>
      <c r="AY116" s="26" t="s">
        <v>159</v>
      </c>
      <c r="BE116" s="259">
        <f>IF(O116="základní",K116,0)</f>
        <v>0</v>
      </c>
      <c r="BF116" s="259">
        <f>IF(O116="snížená",K116,0)</f>
        <v>0</v>
      </c>
      <c r="BG116" s="259">
        <f>IF(O116="zákl. přenesená",K116,0)</f>
        <v>0</v>
      </c>
      <c r="BH116" s="259">
        <f>IF(O116="sníž. přenesená",K116,0)</f>
        <v>0</v>
      </c>
      <c r="BI116" s="259">
        <f>IF(O116="nulová",K116,0)</f>
        <v>0</v>
      </c>
      <c r="BJ116" s="26" t="s">
        <v>85</v>
      </c>
      <c r="BK116" s="259">
        <f>ROUND(P116*H116,2)</f>
        <v>0</v>
      </c>
      <c r="BL116" s="26" t="s">
        <v>168</v>
      </c>
      <c r="BM116" s="26" t="s">
        <v>179</v>
      </c>
    </row>
    <row r="117" s="12" customFormat="1">
      <c r="B117" s="260"/>
      <c r="C117" s="261"/>
      <c r="D117" s="262" t="s">
        <v>171</v>
      </c>
      <c r="E117" s="263" t="s">
        <v>24</v>
      </c>
      <c r="F117" s="264" t="s">
        <v>180</v>
      </c>
      <c r="G117" s="261"/>
      <c r="H117" s="265">
        <v>62.600000000000001</v>
      </c>
      <c r="I117" s="266"/>
      <c r="J117" s="266"/>
      <c r="K117" s="261"/>
      <c r="L117" s="261"/>
      <c r="M117" s="267"/>
      <c r="N117" s="268"/>
      <c r="O117" s="269"/>
      <c r="P117" s="269"/>
      <c r="Q117" s="269"/>
      <c r="R117" s="269"/>
      <c r="S117" s="269"/>
      <c r="T117" s="269"/>
      <c r="U117" s="269"/>
      <c r="V117" s="269"/>
      <c r="W117" s="269"/>
      <c r="X117" s="270"/>
      <c r="AT117" s="271" t="s">
        <v>171</v>
      </c>
      <c r="AU117" s="271" t="s">
        <v>169</v>
      </c>
      <c r="AV117" s="12" t="s">
        <v>87</v>
      </c>
      <c r="AW117" s="12" t="s">
        <v>7</v>
      </c>
      <c r="AX117" s="12" t="s">
        <v>85</v>
      </c>
      <c r="AY117" s="271" t="s">
        <v>159</v>
      </c>
    </row>
    <row r="118" s="1" customFormat="1" ht="38.25" customHeight="1">
      <c r="B118" s="48"/>
      <c r="C118" s="248" t="s">
        <v>168</v>
      </c>
      <c r="D118" s="248" t="s">
        <v>163</v>
      </c>
      <c r="E118" s="249" t="s">
        <v>181</v>
      </c>
      <c r="F118" s="250" t="s">
        <v>182</v>
      </c>
      <c r="G118" s="251" t="s">
        <v>166</v>
      </c>
      <c r="H118" s="252">
        <v>1653.25</v>
      </c>
      <c r="I118" s="253"/>
      <c r="J118" s="253"/>
      <c r="K118" s="254">
        <f>ROUND(P118*H118,2)</f>
        <v>0</v>
      </c>
      <c r="L118" s="250" t="s">
        <v>167</v>
      </c>
      <c r="M118" s="74"/>
      <c r="N118" s="255" t="s">
        <v>24</v>
      </c>
      <c r="O118" s="256" t="s">
        <v>47</v>
      </c>
      <c r="P118" s="176">
        <f>I118+J118</f>
        <v>0</v>
      </c>
      <c r="Q118" s="176">
        <f>ROUND(I118*H118,2)</f>
        <v>0</v>
      </c>
      <c r="R118" s="176">
        <f>ROUND(J118*H118,2)</f>
        <v>0</v>
      </c>
      <c r="S118" s="49"/>
      <c r="T118" s="257">
        <f>S118*H118</f>
        <v>0</v>
      </c>
      <c r="U118" s="257">
        <v>0</v>
      </c>
      <c r="V118" s="257">
        <f>U118*H118</f>
        <v>0</v>
      </c>
      <c r="W118" s="257">
        <v>0.17999999999999999</v>
      </c>
      <c r="X118" s="258">
        <f>W118*H118</f>
        <v>297.58499999999998</v>
      </c>
      <c r="AR118" s="26" t="s">
        <v>168</v>
      </c>
      <c r="AT118" s="26" t="s">
        <v>163</v>
      </c>
      <c r="AU118" s="26" t="s">
        <v>169</v>
      </c>
      <c r="AY118" s="26" t="s">
        <v>159</v>
      </c>
      <c r="BE118" s="259">
        <f>IF(O118="základní",K118,0)</f>
        <v>0</v>
      </c>
      <c r="BF118" s="259">
        <f>IF(O118="snížená",K118,0)</f>
        <v>0</v>
      </c>
      <c r="BG118" s="259">
        <f>IF(O118="zákl. přenesená",K118,0)</f>
        <v>0</v>
      </c>
      <c r="BH118" s="259">
        <f>IF(O118="sníž. přenesená",K118,0)</f>
        <v>0</v>
      </c>
      <c r="BI118" s="259">
        <f>IF(O118="nulová",K118,0)</f>
        <v>0</v>
      </c>
      <c r="BJ118" s="26" t="s">
        <v>85</v>
      </c>
      <c r="BK118" s="259">
        <f>ROUND(P118*H118,2)</f>
        <v>0</v>
      </c>
      <c r="BL118" s="26" t="s">
        <v>168</v>
      </c>
      <c r="BM118" s="26" t="s">
        <v>183</v>
      </c>
    </row>
    <row r="119" s="12" customFormat="1">
      <c r="B119" s="260"/>
      <c r="C119" s="261"/>
      <c r="D119" s="262" t="s">
        <v>171</v>
      </c>
      <c r="E119" s="263" t="s">
        <v>24</v>
      </c>
      <c r="F119" s="264" t="s">
        <v>184</v>
      </c>
      <c r="G119" s="261"/>
      <c r="H119" s="265">
        <v>1610.3</v>
      </c>
      <c r="I119" s="266"/>
      <c r="J119" s="266"/>
      <c r="K119" s="261"/>
      <c r="L119" s="261"/>
      <c r="M119" s="267"/>
      <c r="N119" s="268"/>
      <c r="O119" s="269"/>
      <c r="P119" s="269"/>
      <c r="Q119" s="269"/>
      <c r="R119" s="269"/>
      <c r="S119" s="269"/>
      <c r="T119" s="269"/>
      <c r="U119" s="269"/>
      <c r="V119" s="269"/>
      <c r="W119" s="269"/>
      <c r="X119" s="270"/>
      <c r="AT119" s="271" t="s">
        <v>171</v>
      </c>
      <c r="AU119" s="271" t="s">
        <v>169</v>
      </c>
      <c r="AV119" s="12" t="s">
        <v>87</v>
      </c>
      <c r="AW119" s="12" t="s">
        <v>7</v>
      </c>
      <c r="AX119" s="12" t="s">
        <v>78</v>
      </c>
      <c r="AY119" s="271" t="s">
        <v>159</v>
      </c>
    </row>
    <row r="120" s="12" customFormat="1">
      <c r="B120" s="260"/>
      <c r="C120" s="261"/>
      <c r="D120" s="262" t="s">
        <v>171</v>
      </c>
      <c r="E120" s="263" t="s">
        <v>24</v>
      </c>
      <c r="F120" s="264" t="s">
        <v>185</v>
      </c>
      <c r="G120" s="261"/>
      <c r="H120" s="265">
        <v>42.950000000000003</v>
      </c>
      <c r="I120" s="266"/>
      <c r="J120" s="266"/>
      <c r="K120" s="261"/>
      <c r="L120" s="261"/>
      <c r="M120" s="267"/>
      <c r="N120" s="268"/>
      <c r="O120" s="269"/>
      <c r="P120" s="269"/>
      <c r="Q120" s="269"/>
      <c r="R120" s="269"/>
      <c r="S120" s="269"/>
      <c r="T120" s="269"/>
      <c r="U120" s="269"/>
      <c r="V120" s="269"/>
      <c r="W120" s="269"/>
      <c r="X120" s="270"/>
      <c r="AT120" s="271" t="s">
        <v>171</v>
      </c>
      <c r="AU120" s="271" t="s">
        <v>169</v>
      </c>
      <c r="AV120" s="12" t="s">
        <v>87</v>
      </c>
      <c r="AW120" s="12" t="s">
        <v>7</v>
      </c>
      <c r="AX120" s="12" t="s">
        <v>78</v>
      </c>
      <c r="AY120" s="271" t="s">
        <v>159</v>
      </c>
    </row>
    <row r="121" s="14" customFormat="1">
      <c r="B121" s="282"/>
      <c r="C121" s="283"/>
      <c r="D121" s="262" t="s">
        <v>171</v>
      </c>
      <c r="E121" s="284" t="s">
        <v>24</v>
      </c>
      <c r="F121" s="285" t="s">
        <v>186</v>
      </c>
      <c r="G121" s="283"/>
      <c r="H121" s="286">
        <v>1653.25</v>
      </c>
      <c r="I121" s="287"/>
      <c r="J121" s="287"/>
      <c r="K121" s="283"/>
      <c r="L121" s="283"/>
      <c r="M121" s="288"/>
      <c r="N121" s="289"/>
      <c r="O121" s="290"/>
      <c r="P121" s="290"/>
      <c r="Q121" s="290"/>
      <c r="R121" s="290"/>
      <c r="S121" s="290"/>
      <c r="T121" s="290"/>
      <c r="U121" s="290"/>
      <c r="V121" s="290"/>
      <c r="W121" s="290"/>
      <c r="X121" s="291"/>
      <c r="AT121" s="292" t="s">
        <v>171</v>
      </c>
      <c r="AU121" s="292" t="s">
        <v>169</v>
      </c>
      <c r="AV121" s="14" t="s">
        <v>168</v>
      </c>
      <c r="AW121" s="14" t="s">
        <v>7</v>
      </c>
      <c r="AX121" s="14" t="s">
        <v>85</v>
      </c>
      <c r="AY121" s="292" t="s">
        <v>159</v>
      </c>
    </row>
    <row r="122" s="1" customFormat="1" ht="38.25" customHeight="1">
      <c r="B122" s="48"/>
      <c r="C122" s="248" t="s">
        <v>187</v>
      </c>
      <c r="D122" s="248" t="s">
        <v>163</v>
      </c>
      <c r="E122" s="249" t="s">
        <v>188</v>
      </c>
      <c r="F122" s="250" t="s">
        <v>189</v>
      </c>
      <c r="G122" s="251" t="s">
        <v>166</v>
      </c>
      <c r="H122" s="252">
        <v>1018.7000000000001</v>
      </c>
      <c r="I122" s="253"/>
      <c r="J122" s="253"/>
      <c r="K122" s="254">
        <f>ROUND(P122*H122,2)</f>
        <v>0</v>
      </c>
      <c r="L122" s="250" t="s">
        <v>167</v>
      </c>
      <c r="M122" s="74"/>
      <c r="N122" s="255" t="s">
        <v>24</v>
      </c>
      <c r="O122" s="256" t="s">
        <v>47</v>
      </c>
      <c r="P122" s="176">
        <f>I122+J122</f>
        <v>0</v>
      </c>
      <c r="Q122" s="176">
        <f>ROUND(I122*H122,2)</f>
        <v>0</v>
      </c>
      <c r="R122" s="176">
        <f>ROUND(J122*H122,2)</f>
        <v>0</v>
      </c>
      <c r="S122" s="49"/>
      <c r="T122" s="257">
        <f>S122*H122</f>
        <v>0</v>
      </c>
      <c r="U122" s="257">
        <v>0</v>
      </c>
      <c r="V122" s="257">
        <f>U122*H122</f>
        <v>0</v>
      </c>
      <c r="W122" s="257">
        <v>0.32500000000000001</v>
      </c>
      <c r="X122" s="258">
        <f>W122*H122</f>
        <v>331.07750000000004</v>
      </c>
      <c r="AR122" s="26" t="s">
        <v>168</v>
      </c>
      <c r="AT122" s="26" t="s">
        <v>163</v>
      </c>
      <c r="AU122" s="26" t="s">
        <v>169</v>
      </c>
      <c r="AY122" s="26" t="s">
        <v>159</v>
      </c>
      <c r="BE122" s="259">
        <f>IF(O122="základní",K122,0)</f>
        <v>0</v>
      </c>
      <c r="BF122" s="259">
        <f>IF(O122="snížená",K122,0)</f>
        <v>0</v>
      </c>
      <c r="BG122" s="259">
        <f>IF(O122="zákl. přenesená",K122,0)</f>
        <v>0</v>
      </c>
      <c r="BH122" s="259">
        <f>IF(O122="sníž. přenesená",K122,0)</f>
        <v>0</v>
      </c>
      <c r="BI122" s="259">
        <f>IF(O122="nulová",K122,0)</f>
        <v>0</v>
      </c>
      <c r="BJ122" s="26" t="s">
        <v>85</v>
      </c>
      <c r="BK122" s="259">
        <f>ROUND(P122*H122,2)</f>
        <v>0</v>
      </c>
      <c r="BL122" s="26" t="s">
        <v>168</v>
      </c>
      <c r="BM122" s="26" t="s">
        <v>190</v>
      </c>
    </row>
    <row r="123" s="12" customFormat="1">
      <c r="B123" s="260"/>
      <c r="C123" s="261"/>
      <c r="D123" s="262" t="s">
        <v>171</v>
      </c>
      <c r="E123" s="263" t="s">
        <v>24</v>
      </c>
      <c r="F123" s="264" t="s">
        <v>191</v>
      </c>
      <c r="G123" s="261"/>
      <c r="H123" s="265">
        <v>990.06700000000001</v>
      </c>
      <c r="I123" s="266"/>
      <c r="J123" s="266"/>
      <c r="K123" s="261"/>
      <c r="L123" s="261"/>
      <c r="M123" s="267"/>
      <c r="N123" s="268"/>
      <c r="O123" s="269"/>
      <c r="P123" s="269"/>
      <c r="Q123" s="269"/>
      <c r="R123" s="269"/>
      <c r="S123" s="269"/>
      <c r="T123" s="269"/>
      <c r="U123" s="269"/>
      <c r="V123" s="269"/>
      <c r="W123" s="269"/>
      <c r="X123" s="270"/>
      <c r="AT123" s="271" t="s">
        <v>171</v>
      </c>
      <c r="AU123" s="271" t="s">
        <v>169</v>
      </c>
      <c r="AV123" s="12" t="s">
        <v>87</v>
      </c>
      <c r="AW123" s="12" t="s">
        <v>7</v>
      </c>
      <c r="AX123" s="12" t="s">
        <v>78</v>
      </c>
      <c r="AY123" s="271" t="s">
        <v>159</v>
      </c>
    </row>
    <row r="124" s="12" customFormat="1">
      <c r="B124" s="260"/>
      <c r="C124" s="261"/>
      <c r="D124" s="262" t="s">
        <v>171</v>
      </c>
      <c r="E124" s="263" t="s">
        <v>24</v>
      </c>
      <c r="F124" s="264" t="s">
        <v>192</v>
      </c>
      <c r="G124" s="261"/>
      <c r="H124" s="265">
        <v>28.632999999999999</v>
      </c>
      <c r="I124" s="266"/>
      <c r="J124" s="266"/>
      <c r="K124" s="261"/>
      <c r="L124" s="261"/>
      <c r="M124" s="267"/>
      <c r="N124" s="268"/>
      <c r="O124" s="269"/>
      <c r="P124" s="269"/>
      <c r="Q124" s="269"/>
      <c r="R124" s="269"/>
      <c r="S124" s="269"/>
      <c r="T124" s="269"/>
      <c r="U124" s="269"/>
      <c r="V124" s="269"/>
      <c r="W124" s="269"/>
      <c r="X124" s="270"/>
      <c r="AT124" s="271" t="s">
        <v>171</v>
      </c>
      <c r="AU124" s="271" t="s">
        <v>169</v>
      </c>
      <c r="AV124" s="12" t="s">
        <v>87</v>
      </c>
      <c r="AW124" s="12" t="s">
        <v>7</v>
      </c>
      <c r="AX124" s="12" t="s">
        <v>78</v>
      </c>
      <c r="AY124" s="271" t="s">
        <v>159</v>
      </c>
    </row>
    <row r="125" s="14" customFormat="1">
      <c r="B125" s="282"/>
      <c r="C125" s="283"/>
      <c r="D125" s="262" t="s">
        <v>171</v>
      </c>
      <c r="E125" s="284" t="s">
        <v>24</v>
      </c>
      <c r="F125" s="285" t="s">
        <v>186</v>
      </c>
      <c r="G125" s="283"/>
      <c r="H125" s="286">
        <v>1018.7000000000001</v>
      </c>
      <c r="I125" s="287"/>
      <c r="J125" s="287"/>
      <c r="K125" s="283"/>
      <c r="L125" s="283"/>
      <c r="M125" s="288"/>
      <c r="N125" s="289"/>
      <c r="O125" s="290"/>
      <c r="P125" s="290"/>
      <c r="Q125" s="290"/>
      <c r="R125" s="290"/>
      <c r="S125" s="290"/>
      <c r="T125" s="290"/>
      <c r="U125" s="290"/>
      <c r="V125" s="290"/>
      <c r="W125" s="290"/>
      <c r="X125" s="291"/>
      <c r="AT125" s="292" t="s">
        <v>171</v>
      </c>
      <c r="AU125" s="292" t="s">
        <v>169</v>
      </c>
      <c r="AV125" s="14" t="s">
        <v>168</v>
      </c>
      <c r="AW125" s="14" t="s">
        <v>7</v>
      </c>
      <c r="AX125" s="14" t="s">
        <v>85</v>
      </c>
      <c r="AY125" s="292" t="s">
        <v>159</v>
      </c>
    </row>
    <row r="126" s="1" customFormat="1" ht="38.25" customHeight="1">
      <c r="B126" s="48"/>
      <c r="C126" s="248" t="s">
        <v>193</v>
      </c>
      <c r="D126" s="248" t="s">
        <v>163</v>
      </c>
      <c r="E126" s="249" t="s">
        <v>194</v>
      </c>
      <c r="F126" s="250" t="s">
        <v>195</v>
      </c>
      <c r="G126" s="251" t="s">
        <v>166</v>
      </c>
      <c r="H126" s="252">
        <v>509.35000000000002</v>
      </c>
      <c r="I126" s="253"/>
      <c r="J126" s="253"/>
      <c r="K126" s="254">
        <f>ROUND(P126*H126,2)</f>
        <v>0</v>
      </c>
      <c r="L126" s="250" t="s">
        <v>167</v>
      </c>
      <c r="M126" s="74"/>
      <c r="N126" s="255" t="s">
        <v>24</v>
      </c>
      <c r="O126" s="256" t="s">
        <v>47</v>
      </c>
      <c r="P126" s="176">
        <f>I126+J126</f>
        <v>0</v>
      </c>
      <c r="Q126" s="176">
        <f>ROUND(I126*H126,2)</f>
        <v>0</v>
      </c>
      <c r="R126" s="176">
        <f>ROUND(J126*H126,2)</f>
        <v>0</v>
      </c>
      <c r="S126" s="49"/>
      <c r="T126" s="257">
        <f>S126*H126</f>
        <v>0</v>
      </c>
      <c r="U126" s="257">
        <v>0</v>
      </c>
      <c r="V126" s="257">
        <f>U126*H126</f>
        <v>0</v>
      </c>
      <c r="W126" s="257">
        <v>0.625</v>
      </c>
      <c r="X126" s="258">
        <f>W126*H126</f>
        <v>318.34375</v>
      </c>
      <c r="AR126" s="26" t="s">
        <v>168</v>
      </c>
      <c r="AT126" s="26" t="s">
        <v>163</v>
      </c>
      <c r="AU126" s="26" t="s">
        <v>169</v>
      </c>
      <c r="AY126" s="26" t="s">
        <v>159</v>
      </c>
      <c r="BE126" s="259">
        <f>IF(O126="základní",K126,0)</f>
        <v>0</v>
      </c>
      <c r="BF126" s="259">
        <f>IF(O126="snížená",K126,0)</f>
        <v>0</v>
      </c>
      <c r="BG126" s="259">
        <f>IF(O126="zákl. přenesená",K126,0)</f>
        <v>0</v>
      </c>
      <c r="BH126" s="259">
        <f>IF(O126="sníž. přenesená",K126,0)</f>
        <v>0</v>
      </c>
      <c r="BI126" s="259">
        <f>IF(O126="nulová",K126,0)</f>
        <v>0</v>
      </c>
      <c r="BJ126" s="26" t="s">
        <v>85</v>
      </c>
      <c r="BK126" s="259">
        <f>ROUND(P126*H126,2)</f>
        <v>0</v>
      </c>
      <c r="BL126" s="26" t="s">
        <v>168</v>
      </c>
      <c r="BM126" s="26" t="s">
        <v>196</v>
      </c>
    </row>
    <row r="127" s="12" customFormat="1">
      <c r="B127" s="260"/>
      <c r="C127" s="261"/>
      <c r="D127" s="262" t="s">
        <v>171</v>
      </c>
      <c r="E127" s="263" t="s">
        <v>24</v>
      </c>
      <c r="F127" s="264" t="s">
        <v>197</v>
      </c>
      <c r="G127" s="261"/>
      <c r="H127" s="265">
        <v>495.03300000000002</v>
      </c>
      <c r="I127" s="266"/>
      <c r="J127" s="266"/>
      <c r="K127" s="261"/>
      <c r="L127" s="261"/>
      <c r="M127" s="267"/>
      <c r="N127" s="268"/>
      <c r="O127" s="269"/>
      <c r="P127" s="269"/>
      <c r="Q127" s="269"/>
      <c r="R127" s="269"/>
      <c r="S127" s="269"/>
      <c r="T127" s="269"/>
      <c r="U127" s="269"/>
      <c r="V127" s="269"/>
      <c r="W127" s="269"/>
      <c r="X127" s="270"/>
      <c r="AT127" s="271" t="s">
        <v>171</v>
      </c>
      <c r="AU127" s="271" t="s">
        <v>169</v>
      </c>
      <c r="AV127" s="12" t="s">
        <v>87</v>
      </c>
      <c r="AW127" s="12" t="s">
        <v>7</v>
      </c>
      <c r="AX127" s="12" t="s">
        <v>78</v>
      </c>
      <c r="AY127" s="271" t="s">
        <v>159</v>
      </c>
    </row>
    <row r="128" s="12" customFormat="1">
      <c r="B128" s="260"/>
      <c r="C128" s="261"/>
      <c r="D128" s="262" t="s">
        <v>171</v>
      </c>
      <c r="E128" s="263" t="s">
        <v>24</v>
      </c>
      <c r="F128" s="264" t="s">
        <v>198</v>
      </c>
      <c r="G128" s="261"/>
      <c r="H128" s="265">
        <v>14.317</v>
      </c>
      <c r="I128" s="266"/>
      <c r="J128" s="266"/>
      <c r="K128" s="261"/>
      <c r="L128" s="261"/>
      <c r="M128" s="267"/>
      <c r="N128" s="268"/>
      <c r="O128" s="269"/>
      <c r="P128" s="269"/>
      <c r="Q128" s="269"/>
      <c r="R128" s="269"/>
      <c r="S128" s="269"/>
      <c r="T128" s="269"/>
      <c r="U128" s="269"/>
      <c r="V128" s="269"/>
      <c r="W128" s="269"/>
      <c r="X128" s="270"/>
      <c r="AT128" s="271" t="s">
        <v>171</v>
      </c>
      <c r="AU128" s="271" t="s">
        <v>169</v>
      </c>
      <c r="AV128" s="12" t="s">
        <v>87</v>
      </c>
      <c r="AW128" s="12" t="s">
        <v>7</v>
      </c>
      <c r="AX128" s="12" t="s">
        <v>78</v>
      </c>
      <c r="AY128" s="271" t="s">
        <v>159</v>
      </c>
    </row>
    <row r="129" s="14" customFormat="1">
      <c r="B129" s="282"/>
      <c r="C129" s="283"/>
      <c r="D129" s="262" t="s">
        <v>171</v>
      </c>
      <c r="E129" s="284" t="s">
        <v>24</v>
      </c>
      <c r="F129" s="285" t="s">
        <v>186</v>
      </c>
      <c r="G129" s="283"/>
      <c r="H129" s="286">
        <v>509.35000000000002</v>
      </c>
      <c r="I129" s="287"/>
      <c r="J129" s="287"/>
      <c r="K129" s="283"/>
      <c r="L129" s="283"/>
      <c r="M129" s="288"/>
      <c r="N129" s="289"/>
      <c r="O129" s="290"/>
      <c r="P129" s="290"/>
      <c r="Q129" s="290"/>
      <c r="R129" s="290"/>
      <c r="S129" s="290"/>
      <c r="T129" s="290"/>
      <c r="U129" s="290"/>
      <c r="V129" s="290"/>
      <c r="W129" s="290"/>
      <c r="X129" s="291"/>
      <c r="AT129" s="292" t="s">
        <v>171</v>
      </c>
      <c r="AU129" s="292" t="s">
        <v>169</v>
      </c>
      <c r="AV129" s="14" t="s">
        <v>168</v>
      </c>
      <c r="AW129" s="14" t="s">
        <v>7</v>
      </c>
      <c r="AX129" s="14" t="s">
        <v>85</v>
      </c>
      <c r="AY129" s="292" t="s">
        <v>159</v>
      </c>
    </row>
    <row r="130" s="1" customFormat="1" ht="38.25" customHeight="1">
      <c r="B130" s="48"/>
      <c r="C130" s="248" t="s">
        <v>199</v>
      </c>
      <c r="D130" s="248" t="s">
        <v>163</v>
      </c>
      <c r="E130" s="249" t="s">
        <v>200</v>
      </c>
      <c r="F130" s="250" t="s">
        <v>201</v>
      </c>
      <c r="G130" s="251" t="s">
        <v>166</v>
      </c>
      <c r="H130" s="252">
        <v>1528.05</v>
      </c>
      <c r="I130" s="253"/>
      <c r="J130" s="253"/>
      <c r="K130" s="254">
        <f>ROUND(P130*H130,2)</f>
        <v>0</v>
      </c>
      <c r="L130" s="250" t="s">
        <v>167</v>
      </c>
      <c r="M130" s="74"/>
      <c r="N130" s="255" t="s">
        <v>24</v>
      </c>
      <c r="O130" s="256" t="s">
        <v>47</v>
      </c>
      <c r="P130" s="176">
        <f>I130+J130</f>
        <v>0</v>
      </c>
      <c r="Q130" s="176">
        <f>ROUND(I130*H130,2)</f>
        <v>0</v>
      </c>
      <c r="R130" s="176">
        <f>ROUND(J130*H130,2)</f>
        <v>0</v>
      </c>
      <c r="S130" s="49"/>
      <c r="T130" s="257">
        <f>S130*H130</f>
        <v>0</v>
      </c>
      <c r="U130" s="257">
        <v>0</v>
      </c>
      <c r="V130" s="257">
        <f>U130*H130</f>
        <v>0</v>
      </c>
      <c r="W130" s="257">
        <v>0.098000000000000004</v>
      </c>
      <c r="X130" s="258">
        <f>W130*H130</f>
        <v>149.74889999999999</v>
      </c>
      <c r="AR130" s="26" t="s">
        <v>168</v>
      </c>
      <c r="AT130" s="26" t="s">
        <v>163</v>
      </c>
      <c r="AU130" s="26" t="s">
        <v>169</v>
      </c>
      <c r="AY130" s="26" t="s">
        <v>159</v>
      </c>
      <c r="BE130" s="259">
        <f>IF(O130="základní",K130,0)</f>
        <v>0</v>
      </c>
      <c r="BF130" s="259">
        <f>IF(O130="snížená",K130,0)</f>
        <v>0</v>
      </c>
      <c r="BG130" s="259">
        <f>IF(O130="zákl. přenesená",K130,0)</f>
        <v>0</v>
      </c>
      <c r="BH130" s="259">
        <f>IF(O130="sníž. přenesená",K130,0)</f>
        <v>0</v>
      </c>
      <c r="BI130" s="259">
        <f>IF(O130="nulová",K130,0)</f>
        <v>0</v>
      </c>
      <c r="BJ130" s="26" t="s">
        <v>85</v>
      </c>
      <c r="BK130" s="259">
        <f>ROUND(P130*H130,2)</f>
        <v>0</v>
      </c>
      <c r="BL130" s="26" t="s">
        <v>168</v>
      </c>
      <c r="BM130" s="26" t="s">
        <v>202</v>
      </c>
    </row>
    <row r="131" s="12" customFormat="1">
      <c r="B131" s="260"/>
      <c r="C131" s="261"/>
      <c r="D131" s="262" t="s">
        <v>171</v>
      </c>
      <c r="E131" s="263" t="s">
        <v>24</v>
      </c>
      <c r="F131" s="264" t="s">
        <v>203</v>
      </c>
      <c r="G131" s="261"/>
      <c r="H131" s="265">
        <v>1528.05</v>
      </c>
      <c r="I131" s="266"/>
      <c r="J131" s="266"/>
      <c r="K131" s="261"/>
      <c r="L131" s="261"/>
      <c r="M131" s="267"/>
      <c r="N131" s="268"/>
      <c r="O131" s="269"/>
      <c r="P131" s="269"/>
      <c r="Q131" s="269"/>
      <c r="R131" s="269"/>
      <c r="S131" s="269"/>
      <c r="T131" s="269"/>
      <c r="U131" s="269"/>
      <c r="V131" s="269"/>
      <c r="W131" s="269"/>
      <c r="X131" s="270"/>
      <c r="AT131" s="271" t="s">
        <v>171</v>
      </c>
      <c r="AU131" s="271" t="s">
        <v>169</v>
      </c>
      <c r="AV131" s="12" t="s">
        <v>87</v>
      </c>
      <c r="AW131" s="12" t="s">
        <v>7</v>
      </c>
      <c r="AX131" s="12" t="s">
        <v>85</v>
      </c>
      <c r="AY131" s="271" t="s">
        <v>159</v>
      </c>
    </row>
    <row r="132" s="1" customFormat="1" ht="38.25" customHeight="1">
      <c r="B132" s="48"/>
      <c r="C132" s="248" t="s">
        <v>204</v>
      </c>
      <c r="D132" s="248" t="s">
        <v>163</v>
      </c>
      <c r="E132" s="249" t="s">
        <v>205</v>
      </c>
      <c r="F132" s="250" t="s">
        <v>206</v>
      </c>
      <c r="G132" s="251" t="s">
        <v>166</v>
      </c>
      <c r="H132" s="252">
        <v>1910</v>
      </c>
      <c r="I132" s="253"/>
      <c r="J132" s="253"/>
      <c r="K132" s="254">
        <f>ROUND(P132*H132,2)</f>
        <v>0</v>
      </c>
      <c r="L132" s="250" t="s">
        <v>167</v>
      </c>
      <c r="M132" s="74"/>
      <c r="N132" s="255" t="s">
        <v>24</v>
      </c>
      <c r="O132" s="256" t="s">
        <v>47</v>
      </c>
      <c r="P132" s="176">
        <f>I132+J132</f>
        <v>0</v>
      </c>
      <c r="Q132" s="176">
        <f>ROUND(I132*H132,2)</f>
        <v>0</v>
      </c>
      <c r="R132" s="176">
        <f>ROUND(J132*H132,2)</f>
        <v>0</v>
      </c>
      <c r="S132" s="49"/>
      <c r="T132" s="257">
        <f>S132*H132</f>
        <v>0</v>
      </c>
      <c r="U132" s="257">
        <v>0.00016000000000000001</v>
      </c>
      <c r="V132" s="257">
        <f>U132*H132</f>
        <v>0.30560000000000004</v>
      </c>
      <c r="W132" s="257">
        <v>0.25600000000000001</v>
      </c>
      <c r="X132" s="258">
        <f>W132*H132</f>
        <v>488.96000000000004</v>
      </c>
      <c r="AR132" s="26" t="s">
        <v>168</v>
      </c>
      <c r="AT132" s="26" t="s">
        <v>163</v>
      </c>
      <c r="AU132" s="26" t="s">
        <v>169</v>
      </c>
      <c r="AY132" s="26" t="s">
        <v>159</v>
      </c>
      <c r="BE132" s="259">
        <f>IF(O132="základní",K132,0)</f>
        <v>0</v>
      </c>
      <c r="BF132" s="259">
        <f>IF(O132="snížená",K132,0)</f>
        <v>0</v>
      </c>
      <c r="BG132" s="259">
        <f>IF(O132="zákl. přenesená",K132,0)</f>
        <v>0</v>
      </c>
      <c r="BH132" s="259">
        <f>IF(O132="sníž. přenesená",K132,0)</f>
        <v>0</v>
      </c>
      <c r="BI132" s="259">
        <f>IF(O132="nulová",K132,0)</f>
        <v>0</v>
      </c>
      <c r="BJ132" s="26" t="s">
        <v>85</v>
      </c>
      <c r="BK132" s="259">
        <f>ROUND(P132*H132,2)</f>
        <v>0</v>
      </c>
      <c r="BL132" s="26" t="s">
        <v>168</v>
      </c>
      <c r="BM132" s="26" t="s">
        <v>207</v>
      </c>
    </row>
    <row r="133" s="13" customFormat="1">
      <c r="B133" s="272"/>
      <c r="C133" s="273"/>
      <c r="D133" s="262" t="s">
        <v>171</v>
      </c>
      <c r="E133" s="274" t="s">
        <v>24</v>
      </c>
      <c r="F133" s="275" t="s">
        <v>208</v>
      </c>
      <c r="G133" s="273"/>
      <c r="H133" s="274" t="s">
        <v>24</v>
      </c>
      <c r="I133" s="276"/>
      <c r="J133" s="276"/>
      <c r="K133" s="273"/>
      <c r="L133" s="273"/>
      <c r="M133" s="277"/>
      <c r="N133" s="278"/>
      <c r="O133" s="279"/>
      <c r="P133" s="279"/>
      <c r="Q133" s="279"/>
      <c r="R133" s="279"/>
      <c r="S133" s="279"/>
      <c r="T133" s="279"/>
      <c r="U133" s="279"/>
      <c r="V133" s="279"/>
      <c r="W133" s="279"/>
      <c r="X133" s="280"/>
      <c r="AT133" s="281" t="s">
        <v>171</v>
      </c>
      <c r="AU133" s="281" t="s">
        <v>169</v>
      </c>
      <c r="AV133" s="13" t="s">
        <v>85</v>
      </c>
      <c r="AW133" s="13" t="s">
        <v>7</v>
      </c>
      <c r="AX133" s="13" t="s">
        <v>78</v>
      </c>
      <c r="AY133" s="281" t="s">
        <v>159</v>
      </c>
    </row>
    <row r="134" s="12" customFormat="1">
      <c r="B134" s="260"/>
      <c r="C134" s="261"/>
      <c r="D134" s="262" t="s">
        <v>171</v>
      </c>
      <c r="E134" s="263" t="s">
        <v>24</v>
      </c>
      <c r="F134" s="264" t="s">
        <v>209</v>
      </c>
      <c r="G134" s="261"/>
      <c r="H134" s="265">
        <v>1910</v>
      </c>
      <c r="I134" s="266"/>
      <c r="J134" s="266"/>
      <c r="K134" s="261"/>
      <c r="L134" s="261"/>
      <c r="M134" s="267"/>
      <c r="N134" s="268"/>
      <c r="O134" s="269"/>
      <c r="P134" s="269"/>
      <c r="Q134" s="269"/>
      <c r="R134" s="269"/>
      <c r="S134" s="269"/>
      <c r="T134" s="269"/>
      <c r="U134" s="269"/>
      <c r="V134" s="269"/>
      <c r="W134" s="269"/>
      <c r="X134" s="270"/>
      <c r="AT134" s="271" t="s">
        <v>171</v>
      </c>
      <c r="AU134" s="271" t="s">
        <v>169</v>
      </c>
      <c r="AV134" s="12" t="s">
        <v>87</v>
      </c>
      <c r="AW134" s="12" t="s">
        <v>7</v>
      </c>
      <c r="AX134" s="12" t="s">
        <v>85</v>
      </c>
      <c r="AY134" s="271" t="s">
        <v>159</v>
      </c>
    </row>
    <row r="135" s="1" customFormat="1" ht="38.25" customHeight="1">
      <c r="B135" s="48"/>
      <c r="C135" s="248" t="s">
        <v>210</v>
      </c>
      <c r="D135" s="248" t="s">
        <v>163</v>
      </c>
      <c r="E135" s="249" t="s">
        <v>211</v>
      </c>
      <c r="F135" s="250" t="s">
        <v>212</v>
      </c>
      <c r="G135" s="251" t="s">
        <v>213</v>
      </c>
      <c r="H135" s="252">
        <v>1104.2000000000001</v>
      </c>
      <c r="I135" s="253"/>
      <c r="J135" s="253"/>
      <c r="K135" s="254">
        <f>ROUND(P135*H135,2)</f>
        <v>0</v>
      </c>
      <c r="L135" s="250" t="s">
        <v>167</v>
      </c>
      <c r="M135" s="74"/>
      <c r="N135" s="255" t="s">
        <v>24</v>
      </c>
      <c r="O135" s="256" t="s">
        <v>47</v>
      </c>
      <c r="P135" s="176">
        <f>I135+J135</f>
        <v>0</v>
      </c>
      <c r="Q135" s="176">
        <f>ROUND(I135*H135,2)</f>
        <v>0</v>
      </c>
      <c r="R135" s="176">
        <f>ROUND(J135*H135,2)</f>
        <v>0</v>
      </c>
      <c r="S135" s="49"/>
      <c r="T135" s="257">
        <f>S135*H135</f>
        <v>0</v>
      </c>
      <c r="U135" s="257">
        <v>0</v>
      </c>
      <c r="V135" s="257">
        <f>U135*H135</f>
        <v>0</v>
      </c>
      <c r="W135" s="257">
        <v>0.20499999999999999</v>
      </c>
      <c r="X135" s="258">
        <f>W135*H135</f>
        <v>226.36099999999999</v>
      </c>
      <c r="AR135" s="26" t="s">
        <v>168</v>
      </c>
      <c r="AT135" s="26" t="s">
        <v>163</v>
      </c>
      <c r="AU135" s="26" t="s">
        <v>169</v>
      </c>
      <c r="AY135" s="26" t="s">
        <v>159</v>
      </c>
      <c r="BE135" s="259">
        <f>IF(O135="základní",K135,0)</f>
        <v>0</v>
      </c>
      <c r="BF135" s="259">
        <f>IF(O135="snížená",K135,0)</f>
        <v>0</v>
      </c>
      <c r="BG135" s="259">
        <f>IF(O135="zákl. přenesená",K135,0)</f>
        <v>0</v>
      </c>
      <c r="BH135" s="259">
        <f>IF(O135="sníž. přenesená",K135,0)</f>
        <v>0</v>
      </c>
      <c r="BI135" s="259">
        <f>IF(O135="nulová",K135,0)</f>
        <v>0</v>
      </c>
      <c r="BJ135" s="26" t="s">
        <v>85</v>
      </c>
      <c r="BK135" s="259">
        <f>ROUND(P135*H135,2)</f>
        <v>0</v>
      </c>
      <c r="BL135" s="26" t="s">
        <v>168</v>
      </c>
      <c r="BM135" s="26" t="s">
        <v>214</v>
      </c>
    </row>
    <row r="136" s="12" customFormat="1">
      <c r="B136" s="260"/>
      <c r="C136" s="261"/>
      <c r="D136" s="262" t="s">
        <v>171</v>
      </c>
      <c r="E136" s="263" t="s">
        <v>24</v>
      </c>
      <c r="F136" s="264" t="s">
        <v>215</v>
      </c>
      <c r="G136" s="261"/>
      <c r="H136" s="265">
        <v>1104.2000000000001</v>
      </c>
      <c r="I136" s="266"/>
      <c r="J136" s="266"/>
      <c r="K136" s="261"/>
      <c r="L136" s="261"/>
      <c r="M136" s="267"/>
      <c r="N136" s="268"/>
      <c r="O136" s="269"/>
      <c r="P136" s="269"/>
      <c r="Q136" s="269"/>
      <c r="R136" s="269"/>
      <c r="S136" s="269"/>
      <c r="T136" s="269"/>
      <c r="U136" s="269"/>
      <c r="V136" s="269"/>
      <c r="W136" s="269"/>
      <c r="X136" s="270"/>
      <c r="AT136" s="271" t="s">
        <v>171</v>
      </c>
      <c r="AU136" s="271" t="s">
        <v>169</v>
      </c>
      <c r="AV136" s="12" t="s">
        <v>87</v>
      </c>
      <c r="AW136" s="12" t="s">
        <v>7</v>
      </c>
      <c r="AX136" s="12" t="s">
        <v>85</v>
      </c>
      <c r="AY136" s="271" t="s">
        <v>159</v>
      </c>
    </row>
    <row r="137" s="1" customFormat="1" ht="38.25" customHeight="1">
      <c r="B137" s="48"/>
      <c r="C137" s="248" t="s">
        <v>216</v>
      </c>
      <c r="D137" s="248" t="s">
        <v>163</v>
      </c>
      <c r="E137" s="249" t="s">
        <v>217</v>
      </c>
      <c r="F137" s="250" t="s">
        <v>218</v>
      </c>
      <c r="G137" s="251" t="s">
        <v>213</v>
      </c>
      <c r="H137" s="252">
        <v>576.70000000000005</v>
      </c>
      <c r="I137" s="253"/>
      <c r="J137" s="253"/>
      <c r="K137" s="254">
        <f>ROUND(P137*H137,2)</f>
        <v>0</v>
      </c>
      <c r="L137" s="250" t="s">
        <v>167</v>
      </c>
      <c r="M137" s="74"/>
      <c r="N137" s="255" t="s">
        <v>24</v>
      </c>
      <c r="O137" s="256" t="s">
        <v>47</v>
      </c>
      <c r="P137" s="176">
        <f>I137+J137</f>
        <v>0</v>
      </c>
      <c r="Q137" s="176">
        <f>ROUND(I137*H137,2)</f>
        <v>0</v>
      </c>
      <c r="R137" s="176">
        <f>ROUND(J137*H137,2)</f>
        <v>0</v>
      </c>
      <c r="S137" s="49"/>
      <c r="T137" s="257">
        <f>S137*H137</f>
        <v>0</v>
      </c>
      <c r="U137" s="257">
        <v>0</v>
      </c>
      <c r="V137" s="257">
        <f>U137*H137</f>
        <v>0</v>
      </c>
      <c r="W137" s="257">
        <v>0.11500000000000001</v>
      </c>
      <c r="X137" s="258">
        <f>W137*H137</f>
        <v>66.32050000000001</v>
      </c>
      <c r="AR137" s="26" t="s">
        <v>168</v>
      </c>
      <c r="AT137" s="26" t="s">
        <v>163</v>
      </c>
      <c r="AU137" s="26" t="s">
        <v>169</v>
      </c>
      <c r="AY137" s="26" t="s">
        <v>159</v>
      </c>
      <c r="BE137" s="259">
        <f>IF(O137="základní",K137,0)</f>
        <v>0</v>
      </c>
      <c r="BF137" s="259">
        <f>IF(O137="snížená",K137,0)</f>
        <v>0</v>
      </c>
      <c r="BG137" s="259">
        <f>IF(O137="zákl. přenesená",K137,0)</f>
        <v>0</v>
      </c>
      <c r="BH137" s="259">
        <f>IF(O137="sníž. přenesená",K137,0)</f>
        <v>0</v>
      </c>
      <c r="BI137" s="259">
        <f>IF(O137="nulová",K137,0)</f>
        <v>0</v>
      </c>
      <c r="BJ137" s="26" t="s">
        <v>85</v>
      </c>
      <c r="BK137" s="259">
        <f>ROUND(P137*H137,2)</f>
        <v>0</v>
      </c>
      <c r="BL137" s="26" t="s">
        <v>168</v>
      </c>
      <c r="BM137" s="26" t="s">
        <v>219</v>
      </c>
    </row>
    <row r="138" s="13" customFormat="1">
      <c r="B138" s="272"/>
      <c r="C138" s="273"/>
      <c r="D138" s="262" t="s">
        <v>171</v>
      </c>
      <c r="E138" s="274" t="s">
        <v>24</v>
      </c>
      <c r="F138" s="275" t="s">
        <v>220</v>
      </c>
      <c r="G138" s="273"/>
      <c r="H138" s="274" t="s">
        <v>24</v>
      </c>
      <c r="I138" s="276"/>
      <c r="J138" s="276"/>
      <c r="K138" s="273"/>
      <c r="L138" s="273"/>
      <c r="M138" s="277"/>
      <c r="N138" s="278"/>
      <c r="O138" s="279"/>
      <c r="P138" s="279"/>
      <c r="Q138" s="279"/>
      <c r="R138" s="279"/>
      <c r="S138" s="279"/>
      <c r="T138" s="279"/>
      <c r="U138" s="279"/>
      <c r="V138" s="279"/>
      <c r="W138" s="279"/>
      <c r="X138" s="280"/>
      <c r="AT138" s="281" t="s">
        <v>171</v>
      </c>
      <c r="AU138" s="281" t="s">
        <v>169</v>
      </c>
      <c r="AV138" s="13" t="s">
        <v>85</v>
      </c>
      <c r="AW138" s="13" t="s">
        <v>7</v>
      </c>
      <c r="AX138" s="13" t="s">
        <v>78</v>
      </c>
      <c r="AY138" s="281" t="s">
        <v>159</v>
      </c>
    </row>
    <row r="139" s="12" customFormat="1">
      <c r="B139" s="260"/>
      <c r="C139" s="261"/>
      <c r="D139" s="262" t="s">
        <v>171</v>
      </c>
      <c r="E139" s="263" t="s">
        <v>24</v>
      </c>
      <c r="F139" s="264" t="s">
        <v>221</v>
      </c>
      <c r="G139" s="261"/>
      <c r="H139" s="265">
        <v>576.70000000000005</v>
      </c>
      <c r="I139" s="266"/>
      <c r="J139" s="266"/>
      <c r="K139" s="261"/>
      <c r="L139" s="261"/>
      <c r="M139" s="267"/>
      <c r="N139" s="268"/>
      <c r="O139" s="269"/>
      <c r="P139" s="269"/>
      <c r="Q139" s="269"/>
      <c r="R139" s="269"/>
      <c r="S139" s="269"/>
      <c r="T139" s="269"/>
      <c r="U139" s="269"/>
      <c r="V139" s="269"/>
      <c r="W139" s="269"/>
      <c r="X139" s="270"/>
      <c r="AT139" s="271" t="s">
        <v>171</v>
      </c>
      <c r="AU139" s="271" t="s">
        <v>169</v>
      </c>
      <c r="AV139" s="12" t="s">
        <v>87</v>
      </c>
      <c r="AW139" s="12" t="s">
        <v>7</v>
      </c>
      <c r="AX139" s="12" t="s">
        <v>85</v>
      </c>
      <c r="AY139" s="271" t="s">
        <v>159</v>
      </c>
    </row>
    <row r="140" s="1" customFormat="1" ht="38.25" customHeight="1">
      <c r="B140" s="48"/>
      <c r="C140" s="248" t="s">
        <v>161</v>
      </c>
      <c r="D140" s="248" t="s">
        <v>163</v>
      </c>
      <c r="E140" s="249" t="s">
        <v>222</v>
      </c>
      <c r="F140" s="250" t="s">
        <v>223</v>
      </c>
      <c r="G140" s="251" t="s">
        <v>224</v>
      </c>
      <c r="H140" s="252">
        <v>9</v>
      </c>
      <c r="I140" s="253"/>
      <c r="J140" s="253"/>
      <c r="K140" s="254">
        <f>ROUND(P140*H140,2)</f>
        <v>0</v>
      </c>
      <c r="L140" s="250" t="s">
        <v>167</v>
      </c>
      <c r="M140" s="74"/>
      <c r="N140" s="255" t="s">
        <v>24</v>
      </c>
      <c r="O140" s="256" t="s">
        <v>47</v>
      </c>
      <c r="P140" s="176">
        <f>I140+J140</f>
        <v>0</v>
      </c>
      <c r="Q140" s="176">
        <f>ROUND(I140*H140,2)</f>
        <v>0</v>
      </c>
      <c r="R140" s="176">
        <f>ROUND(J140*H140,2)</f>
        <v>0</v>
      </c>
      <c r="S140" s="49"/>
      <c r="T140" s="257">
        <f>S140*H140</f>
        <v>0</v>
      </c>
      <c r="U140" s="257">
        <v>0</v>
      </c>
      <c r="V140" s="257">
        <f>U140*H140</f>
        <v>0</v>
      </c>
      <c r="W140" s="257">
        <v>0.082000000000000003</v>
      </c>
      <c r="X140" s="258">
        <f>W140*H140</f>
        <v>0.73799999999999999</v>
      </c>
      <c r="AR140" s="26" t="s">
        <v>168</v>
      </c>
      <c r="AT140" s="26" t="s">
        <v>163</v>
      </c>
      <c r="AU140" s="26" t="s">
        <v>169</v>
      </c>
      <c r="AY140" s="26" t="s">
        <v>159</v>
      </c>
      <c r="BE140" s="259">
        <f>IF(O140="základní",K140,0)</f>
        <v>0</v>
      </c>
      <c r="BF140" s="259">
        <f>IF(O140="snížená",K140,0)</f>
        <v>0</v>
      </c>
      <c r="BG140" s="259">
        <f>IF(O140="zákl. přenesená",K140,0)</f>
        <v>0</v>
      </c>
      <c r="BH140" s="259">
        <f>IF(O140="sníž. přenesená",K140,0)</f>
        <v>0</v>
      </c>
      <c r="BI140" s="259">
        <f>IF(O140="nulová",K140,0)</f>
        <v>0</v>
      </c>
      <c r="BJ140" s="26" t="s">
        <v>85</v>
      </c>
      <c r="BK140" s="259">
        <f>ROUND(P140*H140,2)</f>
        <v>0</v>
      </c>
      <c r="BL140" s="26" t="s">
        <v>168</v>
      </c>
      <c r="BM140" s="26" t="s">
        <v>225</v>
      </c>
    </row>
    <row r="141" s="13" customFormat="1">
      <c r="B141" s="272"/>
      <c r="C141" s="273"/>
      <c r="D141" s="262" t="s">
        <v>171</v>
      </c>
      <c r="E141" s="274" t="s">
        <v>24</v>
      </c>
      <c r="F141" s="275" t="s">
        <v>226</v>
      </c>
      <c r="G141" s="273"/>
      <c r="H141" s="274" t="s">
        <v>24</v>
      </c>
      <c r="I141" s="276"/>
      <c r="J141" s="276"/>
      <c r="K141" s="273"/>
      <c r="L141" s="273"/>
      <c r="M141" s="277"/>
      <c r="N141" s="278"/>
      <c r="O141" s="279"/>
      <c r="P141" s="279"/>
      <c r="Q141" s="279"/>
      <c r="R141" s="279"/>
      <c r="S141" s="279"/>
      <c r="T141" s="279"/>
      <c r="U141" s="279"/>
      <c r="V141" s="279"/>
      <c r="W141" s="279"/>
      <c r="X141" s="280"/>
      <c r="AT141" s="281" t="s">
        <v>171</v>
      </c>
      <c r="AU141" s="281" t="s">
        <v>169</v>
      </c>
      <c r="AV141" s="13" t="s">
        <v>85</v>
      </c>
      <c r="AW141" s="13" t="s">
        <v>7</v>
      </c>
      <c r="AX141" s="13" t="s">
        <v>78</v>
      </c>
      <c r="AY141" s="281" t="s">
        <v>159</v>
      </c>
    </row>
    <row r="142" s="12" customFormat="1">
      <c r="B142" s="260"/>
      <c r="C142" s="261"/>
      <c r="D142" s="262" t="s">
        <v>171</v>
      </c>
      <c r="E142" s="263" t="s">
        <v>24</v>
      </c>
      <c r="F142" s="264" t="s">
        <v>210</v>
      </c>
      <c r="G142" s="261"/>
      <c r="H142" s="265">
        <v>9</v>
      </c>
      <c r="I142" s="266"/>
      <c r="J142" s="266"/>
      <c r="K142" s="261"/>
      <c r="L142" s="261"/>
      <c r="M142" s="267"/>
      <c r="N142" s="268"/>
      <c r="O142" s="269"/>
      <c r="P142" s="269"/>
      <c r="Q142" s="269"/>
      <c r="R142" s="269"/>
      <c r="S142" s="269"/>
      <c r="T142" s="269"/>
      <c r="U142" s="269"/>
      <c r="V142" s="269"/>
      <c r="W142" s="269"/>
      <c r="X142" s="270"/>
      <c r="AT142" s="271" t="s">
        <v>171</v>
      </c>
      <c r="AU142" s="271" t="s">
        <v>169</v>
      </c>
      <c r="AV142" s="12" t="s">
        <v>87</v>
      </c>
      <c r="AW142" s="12" t="s">
        <v>7</v>
      </c>
      <c r="AX142" s="12" t="s">
        <v>85</v>
      </c>
      <c r="AY142" s="271" t="s">
        <v>159</v>
      </c>
    </row>
    <row r="143" s="11" customFormat="1" ht="22.32" customHeight="1">
      <c r="B143" s="231"/>
      <c r="C143" s="232"/>
      <c r="D143" s="233" t="s">
        <v>77</v>
      </c>
      <c r="E143" s="246" t="s">
        <v>227</v>
      </c>
      <c r="F143" s="246" t="s">
        <v>228</v>
      </c>
      <c r="G143" s="232"/>
      <c r="H143" s="232"/>
      <c r="I143" s="235"/>
      <c r="J143" s="235"/>
      <c r="K143" s="247">
        <f>BK143</f>
        <v>0</v>
      </c>
      <c r="L143" s="232"/>
      <c r="M143" s="237"/>
      <c r="N143" s="238"/>
      <c r="O143" s="239"/>
      <c r="P143" s="239"/>
      <c r="Q143" s="240">
        <f>SUM(Q144:Q158)</f>
        <v>0</v>
      </c>
      <c r="R143" s="240">
        <f>SUM(R144:R158)</f>
        <v>0</v>
      </c>
      <c r="S143" s="239"/>
      <c r="T143" s="241">
        <f>SUM(T144:T158)</f>
        <v>0</v>
      </c>
      <c r="U143" s="239"/>
      <c r="V143" s="241">
        <f>SUM(V144:V158)</f>
        <v>100.77</v>
      </c>
      <c r="W143" s="239"/>
      <c r="X143" s="242">
        <f>SUM(X144:X158)</f>
        <v>0</v>
      </c>
      <c r="AR143" s="243" t="s">
        <v>85</v>
      </c>
      <c r="AT143" s="244" t="s">
        <v>77</v>
      </c>
      <c r="AU143" s="244" t="s">
        <v>87</v>
      </c>
      <c r="AY143" s="243" t="s">
        <v>159</v>
      </c>
      <c r="BK143" s="245">
        <f>SUM(BK144:BK158)</f>
        <v>0</v>
      </c>
    </row>
    <row r="144" s="1" customFormat="1" ht="38.25" customHeight="1">
      <c r="B144" s="48"/>
      <c r="C144" s="248" t="s">
        <v>227</v>
      </c>
      <c r="D144" s="248" t="s">
        <v>163</v>
      </c>
      <c r="E144" s="249" t="s">
        <v>229</v>
      </c>
      <c r="F144" s="250" t="s">
        <v>230</v>
      </c>
      <c r="G144" s="251" t="s">
        <v>174</v>
      </c>
      <c r="H144" s="252">
        <v>100.77</v>
      </c>
      <c r="I144" s="253"/>
      <c r="J144" s="253"/>
      <c r="K144" s="254">
        <f>ROUND(P144*H144,2)</f>
        <v>0</v>
      </c>
      <c r="L144" s="250" t="s">
        <v>167</v>
      </c>
      <c r="M144" s="74"/>
      <c r="N144" s="255" t="s">
        <v>24</v>
      </c>
      <c r="O144" s="256" t="s">
        <v>47</v>
      </c>
      <c r="P144" s="176">
        <f>I144+J144</f>
        <v>0</v>
      </c>
      <c r="Q144" s="176">
        <f>ROUND(I144*H144,2)</f>
        <v>0</v>
      </c>
      <c r="R144" s="176">
        <f>ROUND(J144*H144,2)</f>
        <v>0</v>
      </c>
      <c r="S144" s="49"/>
      <c r="T144" s="257">
        <f>S144*H144</f>
        <v>0</v>
      </c>
      <c r="U144" s="257">
        <v>0</v>
      </c>
      <c r="V144" s="257">
        <f>U144*H144</f>
        <v>0</v>
      </c>
      <c r="W144" s="257">
        <v>0</v>
      </c>
      <c r="X144" s="258">
        <f>W144*H144</f>
        <v>0</v>
      </c>
      <c r="AR144" s="26" t="s">
        <v>168</v>
      </c>
      <c r="AT144" s="26" t="s">
        <v>163</v>
      </c>
      <c r="AU144" s="26" t="s">
        <v>169</v>
      </c>
      <c r="AY144" s="26" t="s">
        <v>159</v>
      </c>
      <c r="BE144" s="259">
        <f>IF(O144="základní",K144,0)</f>
        <v>0</v>
      </c>
      <c r="BF144" s="259">
        <f>IF(O144="snížená",K144,0)</f>
        <v>0</v>
      </c>
      <c r="BG144" s="259">
        <f>IF(O144="zákl. přenesená",K144,0)</f>
        <v>0</v>
      </c>
      <c r="BH144" s="259">
        <f>IF(O144="sníž. přenesená",K144,0)</f>
        <v>0</v>
      </c>
      <c r="BI144" s="259">
        <f>IF(O144="nulová",K144,0)</f>
        <v>0</v>
      </c>
      <c r="BJ144" s="26" t="s">
        <v>85</v>
      </c>
      <c r="BK144" s="259">
        <f>ROUND(P144*H144,2)</f>
        <v>0</v>
      </c>
      <c r="BL144" s="26" t="s">
        <v>168</v>
      </c>
      <c r="BM144" s="26" t="s">
        <v>231</v>
      </c>
    </row>
    <row r="145" s="13" customFormat="1">
      <c r="B145" s="272"/>
      <c r="C145" s="273"/>
      <c r="D145" s="262" t="s">
        <v>171</v>
      </c>
      <c r="E145" s="274" t="s">
        <v>24</v>
      </c>
      <c r="F145" s="275" t="s">
        <v>232</v>
      </c>
      <c r="G145" s="273"/>
      <c r="H145" s="274" t="s">
        <v>24</v>
      </c>
      <c r="I145" s="276"/>
      <c r="J145" s="276"/>
      <c r="K145" s="273"/>
      <c r="L145" s="273"/>
      <c r="M145" s="277"/>
      <c r="N145" s="278"/>
      <c r="O145" s="279"/>
      <c r="P145" s="279"/>
      <c r="Q145" s="279"/>
      <c r="R145" s="279"/>
      <c r="S145" s="279"/>
      <c r="T145" s="279"/>
      <c r="U145" s="279"/>
      <c r="V145" s="279"/>
      <c r="W145" s="279"/>
      <c r="X145" s="280"/>
      <c r="AT145" s="281" t="s">
        <v>171</v>
      </c>
      <c r="AU145" s="281" t="s">
        <v>169</v>
      </c>
      <c r="AV145" s="13" t="s">
        <v>85</v>
      </c>
      <c r="AW145" s="13" t="s">
        <v>7</v>
      </c>
      <c r="AX145" s="13" t="s">
        <v>78</v>
      </c>
      <c r="AY145" s="281" t="s">
        <v>159</v>
      </c>
    </row>
    <row r="146" s="12" customFormat="1">
      <c r="B146" s="260"/>
      <c r="C146" s="261"/>
      <c r="D146" s="262" t="s">
        <v>171</v>
      </c>
      <c r="E146" s="263" t="s">
        <v>24</v>
      </c>
      <c r="F146" s="264" t="s">
        <v>233</v>
      </c>
      <c r="G146" s="261"/>
      <c r="H146" s="265">
        <v>100.5</v>
      </c>
      <c r="I146" s="266"/>
      <c r="J146" s="266"/>
      <c r="K146" s="261"/>
      <c r="L146" s="261"/>
      <c r="M146" s="267"/>
      <c r="N146" s="268"/>
      <c r="O146" s="269"/>
      <c r="P146" s="269"/>
      <c r="Q146" s="269"/>
      <c r="R146" s="269"/>
      <c r="S146" s="269"/>
      <c r="T146" s="269"/>
      <c r="U146" s="269"/>
      <c r="V146" s="269"/>
      <c r="W146" s="269"/>
      <c r="X146" s="270"/>
      <c r="AT146" s="271" t="s">
        <v>171</v>
      </c>
      <c r="AU146" s="271" t="s">
        <v>169</v>
      </c>
      <c r="AV146" s="12" t="s">
        <v>87</v>
      </c>
      <c r="AW146" s="12" t="s">
        <v>7</v>
      </c>
      <c r="AX146" s="12" t="s">
        <v>78</v>
      </c>
      <c r="AY146" s="271" t="s">
        <v>159</v>
      </c>
    </row>
    <row r="147" s="12" customFormat="1">
      <c r="B147" s="260"/>
      <c r="C147" s="261"/>
      <c r="D147" s="262" t="s">
        <v>171</v>
      </c>
      <c r="E147" s="263" t="s">
        <v>24</v>
      </c>
      <c r="F147" s="264" t="s">
        <v>234</v>
      </c>
      <c r="G147" s="261"/>
      <c r="H147" s="265">
        <v>0.27000000000000002</v>
      </c>
      <c r="I147" s="266"/>
      <c r="J147" s="266"/>
      <c r="K147" s="261"/>
      <c r="L147" s="261"/>
      <c r="M147" s="267"/>
      <c r="N147" s="268"/>
      <c r="O147" s="269"/>
      <c r="P147" s="269"/>
      <c r="Q147" s="269"/>
      <c r="R147" s="269"/>
      <c r="S147" s="269"/>
      <c r="T147" s="269"/>
      <c r="U147" s="269"/>
      <c r="V147" s="269"/>
      <c r="W147" s="269"/>
      <c r="X147" s="270"/>
      <c r="AT147" s="271" t="s">
        <v>171</v>
      </c>
      <c r="AU147" s="271" t="s">
        <v>169</v>
      </c>
      <c r="AV147" s="12" t="s">
        <v>87</v>
      </c>
      <c r="AW147" s="12" t="s">
        <v>7</v>
      </c>
      <c r="AX147" s="12" t="s">
        <v>78</v>
      </c>
      <c r="AY147" s="271" t="s">
        <v>159</v>
      </c>
    </row>
    <row r="148" s="14" customFormat="1">
      <c r="B148" s="282"/>
      <c r="C148" s="283"/>
      <c r="D148" s="262" t="s">
        <v>171</v>
      </c>
      <c r="E148" s="284" t="s">
        <v>24</v>
      </c>
      <c r="F148" s="285" t="s">
        <v>186</v>
      </c>
      <c r="G148" s="283"/>
      <c r="H148" s="286">
        <v>100.77</v>
      </c>
      <c r="I148" s="287"/>
      <c r="J148" s="287"/>
      <c r="K148" s="283"/>
      <c r="L148" s="283"/>
      <c r="M148" s="288"/>
      <c r="N148" s="289"/>
      <c r="O148" s="290"/>
      <c r="P148" s="290"/>
      <c r="Q148" s="290"/>
      <c r="R148" s="290"/>
      <c r="S148" s="290"/>
      <c r="T148" s="290"/>
      <c r="U148" s="290"/>
      <c r="V148" s="290"/>
      <c r="W148" s="290"/>
      <c r="X148" s="291"/>
      <c r="AT148" s="292" t="s">
        <v>171</v>
      </c>
      <c r="AU148" s="292" t="s">
        <v>169</v>
      </c>
      <c r="AV148" s="14" t="s">
        <v>168</v>
      </c>
      <c r="AW148" s="14" t="s">
        <v>7</v>
      </c>
      <c r="AX148" s="14" t="s">
        <v>85</v>
      </c>
      <c r="AY148" s="292" t="s">
        <v>159</v>
      </c>
    </row>
    <row r="149" s="1" customFormat="1" ht="38.25" customHeight="1">
      <c r="B149" s="48"/>
      <c r="C149" s="248" t="s">
        <v>235</v>
      </c>
      <c r="D149" s="248" t="s">
        <v>163</v>
      </c>
      <c r="E149" s="249" t="s">
        <v>236</v>
      </c>
      <c r="F149" s="250" t="s">
        <v>237</v>
      </c>
      <c r="G149" s="251" t="s">
        <v>174</v>
      </c>
      <c r="H149" s="252">
        <v>335.56</v>
      </c>
      <c r="I149" s="253"/>
      <c r="J149" s="253"/>
      <c r="K149" s="254">
        <f>ROUND(P149*H149,2)</f>
        <v>0</v>
      </c>
      <c r="L149" s="250" t="s">
        <v>167</v>
      </c>
      <c r="M149" s="74"/>
      <c r="N149" s="255" t="s">
        <v>24</v>
      </c>
      <c r="O149" s="256" t="s">
        <v>47</v>
      </c>
      <c r="P149" s="176">
        <f>I149+J149</f>
        <v>0</v>
      </c>
      <c r="Q149" s="176">
        <f>ROUND(I149*H149,2)</f>
        <v>0</v>
      </c>
      <c r="R149" s="176">
        <f>ROUND(J149*H149,2)</f>
        <v>0</v>
      </c>
      <c r="S149" s="49"/>
      <c r="T149" s="257">
        <f>S149*H149</f>
        <v>0</v>
      </c>
      <c r="U149" s="257">
        <v>0</v>
      </c>
      <c r="V149" s="257">
        <f>U149*H149</f>
        <v>0</v>
      </c>
      <c r="W149" s="257">
        <v>0</v>
      </c>
      <c r="X149" s="258">
        <f>W149*H149</f>
        <v>0</v>
      </c>
      <c r="AR149" s="26" t="s">
        <v>168</v>
      </c>
      <c r="AT149" s="26" t="s">
        <v>163</v>
      </c>
      <c r="AU149" s="26" t="s">
        <v>169</v>
      </c>
      <c r="AY149" s="26" t="s">
        <v>159</v>
      </c>
      <c r="BE149" s="259">
        <f>IF(O149="základní",K149,0)</f>
        <v>0</v>
      </c>
      <c r="BF149" s="259">
        <f>IF(O149="snížená",K149,0)</f>
        <v>0</v>
      </c>
      <c r="BG149" s="259">
        <f>IF(O149="zákl. přenesená",K149,0)</f>
        <v>0</v>
      </c>
      <c r="BH149" s="259">
        <f>IF(O149="sníž. přenesená",K149,0)</f>
        <v>0</v>
      </c>
      <c r="BI149" s="259">
        <f>IF(O149="nulová",K149,0)</f>
        <v>0</v>
      </c>
      <c r="BJ149" s="26" t="s">
        <v>85</v>
      </c>
      <c r="BK149" s="259">
        <f>ROUND(P149*H149,2)</f>
        <v>0</v>
      </c>
      <c r="BL149" s="26" t="s">
        <v>168</v>
      </c>
      <c r="BM149" s="26" t="s">
        <v>238</v>
      </c>
    </row>
    <row r="150" s="13" customFormat="1">
      <c r="B150" s="272"/>
      <c r="C150" s="273"/>
      <c r="D150" s="262" t="s">
        <v>171</v>
      </c>
      <c r="E150" s="274" t="s">
        <v>24</v>
      </c>
      <c r="F150" s="275" t="s">
        <v>239</v>
      </c>
      <c r="G150" s="273"/>
      <c r="H150" s="274" t="s">
        <v>24</v>
      </c>
      <c r="I150" s="276"/>
      <c r="J150" s="276"/>
      <c r="K150" s="273"/>
      <c r="L150" s="273"/>
      <c r="M150" s="277"/>
      <c r="N150" s="278"/>
      <c r="O150" s="279"/>
      <c r="P150" s="279"/>
      <c r="Q150" s="279"/>
      <c r="R150" s="279"/>
      <c r="S150" s="279"/>
      <c r="T150" s="279"/>
      <c r="U150" s="279"/>
      <c r="V150" s="279"/>
      <c r="W150" s="279"/>
      <c r="X150" s="280"/>
      <c r="AT150" s="281" t="s">
        <v>171</v>
      </c>
      <c r="AU150" s="281" t="s">
        <v>169</v>
      </c>
      <c r="AV150" s="13" t="s">
        <v>85</v>
      </c>
      <c r="AW150" s="13" t="s">
        <v>7</v>
      </c>
      <c r="AX150" s="13" t="s">
        <v>78</v>
      </c>
      <c r="AY150" s="281" t="s">
        <v>159</v>
      </c>
    </row>
    <row r="151" s="12" customFormat="1">
      <c r="B151" s="260"/>
      <c r="C151" s="261"/>
      <c r="D151" s="262" t="s">
        <v>171</v>
      </c>
      <c r="E151" s="263" t="s">
        <v>24</v>
      </c>
      <c r="F151" s="264" t="s">
        <v>240</v>
      </c>
      <c r="G151" s="261"/>
      <c r="H151" s="265">
        <v>687.15999999999997</v>
      </c>
      <c r="I151" s="266"/>
      <c r="J151" s="266"/>
      <c r="K151" s="261"/>
      <c r="L151" s="261"/>
      <c r="M151" s="267"/>
      <c r="N151" s="268"/>
      <c r="O151" s="269"/>
      <c r="P151" s="269"/>
      <c r="Q151" s="269"/>
      <c r="R151" s="269"/>
      <c r="S151" s="269"/>
      <c r="T151" s="269"/>
      <c r="U151" s="269"/>
      <c r="V151" s="269"/>
      <c r="W151" s="269"/>
      <c r="X151" s="270"/>
      <c r="AT151" s="271" t="s">
        <v>171</v>
      </c>
      <c r="AU151" s="271" t="s">
        <v>169</v>
      </c>
      <c r="AV151" s="12" t="s">
        <v>87</v>
      </c>
      <c r="AW151" s="12" t="s">
        <v>7</v>
      </c>
      <c r="AX151" s="12" t="s">
        <v>78</v>
      </c>
      <c r="AY151" s="271" t="s">
        <v>159</v>
      </c>
    </row>
    <row r="152" s="13" customFormat="1">
      <c r="B152" s="272"/>
      <c r="C152" s="273"/>
      <c r="D152" s="262" t="s">
        <v>171</v>
      </c>
      <c r="E152" s="274" t="s">
        <v>24</v>
      </c>
      <c r="F152" s="275" t="s">
        <v>241</v>
      </c>
      <c r="G152" s="273"/>
      <c r="H152" s="274" t="s">
        <v>24</v>
      </c>
      <c r="I152" s="276"/>
      <c r="J152" s="276"/>
      <c r="K152" s="273"/>
      <c r="L152" s="273"/>
      <c r="M152" s="277"/>
      <c r="N152" s="278"/>
      <c r="O152" s="279"/>
      <c r="P152" s="279"/>
      <c r="Q152" s="279"/>
      <c r="R152" s="279"/>
      <c r="S152" s="279"/>
      <c r="T152" s="279"/>
      <c r="U152" s="279"/>
      <c r="V152" s="279"/>
      <c r="W152" s="279"/>
      <c r="X152" s="280"/>
      <c r="AT152" s="281" t="s">
        <v>171</v>
      </c>
      <c r="AU152" s="281" t="s">
        <v>169</v>
      </c>
      <c r="AV152" s="13" t="s">
        <v>85</v>
      </c>
      <c r="AW152" s="13" t="s">
        <v>7</v>
      </c>
      <c r="AX152" s="13" t="s">
        <v>78</v>
      </c>
      <c r="AY152" s="281" t="s">
        <v>159</v>
      </c>
    </row>
    <row r="153" s="12" customFormat="1">
      <c r="B153" s="260"/>
      <c r="C153" s="261"/>
      <c r="D153" s="262" t="s">
        <v>171</v>
      </c>
      <c r="E153" s="263" t="s">
        <v>24</v>
      </c>
      <c r="F153" s="264" t="s">
        <v>242</v>
      </c>
      <c r="G153" s="261"/>
      <c r="H153" s="265">
        <v>-351.60000000000002</v>
      </c>
      <c r="I153" s="266"/>
      <c r="J153" s="266"/>
      <c r="K153" s="261"/>
      <c r="L153" s="261"/>
      <c r="M153" s="267"/>
      <c r="N153" s="268"/>
      <c r="O153" s="269"/>
      <c r="P153" s="269"/>
      <c r="Q153" s="269"/>
      <c r="R153" s="269"/>
      <c r="S153" s="269"/>
      <c r="T153" s="269"/>
      <c r="U153" s="269"/>
      <c r="V153" s="269"/>
      <c r="W153" s="269"/>
      <c r="X153" s="270"/>
      <c r="AT153" s="271" t="s">
        <v>171</v>
      </c>
      <c r="AU153" s="271" t="s">
        <v>169</v>
      </c>
      <c r="AV153" s="12" t="s">
        <v>87</v>
      </c>
      <c r="AW153" s="12" t="s">
        <v>7</v>
      </c>
      <c r="AX153" s="12" t="s">
        <v>78</v>
      </c>
      <c r="AY153" s="271" t="s">
        <v>159</v>
      </c>
    </row>
    <row r="154" s="14" customFormat="1">
      <c r="B154" s="282"/>
      <c r="C154" s="283"/>
      <c r="D154" s="262" t="s">
        <v>171</v>
      </c>
      <c r="E154" s="284" t="s">
        <v>24</v>
      </c>
      <c r="F154" s="285" t="s">
        <v>186</v>
      </c>
      <c r="G154" s="283"/>
      <c r="H154" s="286">
        <v>335.56</v>
      </c>
      <c r="I154" s="287"/>
      <c r="J154" s="287"/>
      <c r="K154" s="283"/>
      <c r="L154" s="283"/>
      <c r="M154" s="288"/>
      <c r="N154" s="289"/>
      <c r="O154" s="290"/>
      <c r="P154" s="290"/>
      <c r="Q154" s="290"/>
      <c r="R154" s="290"/>
      <c r="S154" s="290"/>
      <c r="T154" s="290"/>
      <c r="U154" s="290"/>
      <c r="V154" s="290"/>
      <c r="W154" s="290"/>
      <c r="X154" s="291"/>
      <c r="AT154" s="292" t="s">
        <v>171</v>
      </c>
      <c r="AU154" s="292" t="s">
        <v>169</v>
      </c>
      <c r="AV154" s="14" t="s">
        <v>168</v>
      </c>
      <c r="AW154" s="14" t="s">
        <v>7</v>
      </c>
      <c r="AX154" s="14" t="s">
        <v>85</v>
      </c>
      <c r="AY154" s="292" t="s">
        <v>159</v>
      </c>
    </row>
    <row r="155" s="1" customFormat="1" ht="38.25" customHeight="1">
      <c r="B155" s="48"/>
      <c r="C155" s="248" t="s">
        <v>243</v>
      </c>
      <c r="D155" s="248" t="s">
        <v>163</v>
      </c>
      <c r="E155" s="249" t="s">
        <v>244</v>
      </c>
      <c r="F155" s="250" t="s">
        <v>245</v>
      </c>
      <c r="G155" s="251" t="s">
        <v>174</v>
      </c>
      <c r="H155" s="252">
        <v>167.78</v>
      </c>
      <c r="I155" s="253"/>
      <c r="J155" s="253"/>
      <c r="K155" s="254">
        <f>ROUND(P155*H155,2)</f>
        <v>0</v>
      </c>
      <c r="L155" s="250" t="s">
        <v>167</v>
      </c>
      <c r="M155" s="74"/>
      <c r="N155" s="255" t="s">
        <v>24</v>
      </c>
      <c r="O155" s="256" t="s">
        <v>47</v>
      </c>
      <c r="P155" s="176">
        <f>I155+J155</f>
        <v>0</v>
      </c>
      <c r="Q155" s="176">
        <f>ROUND(I155*H155,2)</f>
        <v>0</v>
      </c>
      <c r="R155" s="176">
        <f>ROUND(J155*H155,2)</f>
        <v>0</v>
      </c>
      <c r="S155" s="49"/>
      <c r="T155" s="257">
        <f>S155*H155</f>
        <v>0</v>
      </c>
      <c r="U155" s="257">
        <v>0</v>
      </c>
      <c r="V155" s="257">
        <f>U155*H155</f>
        <v>0</v>
      </c>
      <c r="W155" s="257">
        <v>0</v>
      </c>
      <c r="X155" s="258">
        <f>W155*H155</f>
        <v>0</v>
      </c>
      <c r="AR155" s="26" t="s">
        <v>168</v>
      </c>
      <c r="AT155" s="26" t="s">
        <v>163</v>
      </c>
      <c r="AU155" s="26" t="s">
        <v>169</v>
      </c>
      <c r="AY155" s="26" t="s">
        <v>159</v>
      </c>
      <c r="BE155" s="259">
        <f>IF(O155="základní",K155,0)</f>
        <v>0</v>
      </c>
      <c r="BF155" s="259">
        <f>IF(O155="snížená",K155,0)</f>
        <v>0</v>
      </c>
      <c r="BG155" s="259">
        <f>IF(O155="zákl. přenesená",K155,0)</f>
        <v>0</v>
      </c>
      <c r="BH155" s="259">
        <f>IF(O155="sníž. přenesená",K155,0)</f>
        <v>0</v>
      </c>
      <c r="BI155" s="259">
        <f>IF(O155="nulová",K155,0)</f>
        <v>0</v>
      </c>
      <c r="BJ155" s="26" t="s">
        <v>85</v>
      </c>
      <c r="BK155" s="259">
        <f>ROUND(P155*H155,2)</f>
        <v>0</v>
      </c>
      <c r="BL155" s="26" t="s">
        <v>168</v>
      </c>
      <c r="BM155" s="26" t="s">
        <v>246</v>
      </c>
    </row>
    <row r="156" s="12" customFormat="1">
      <c r="B156" s="260"/>
      <c r="C156" s="261"/>
      <c r="D156" s="262" t="s">
        <v>171</v>
      </c>
      <c r="E156" s="263" t="s">
        <v>24</v>
      </c>
      <c r="F156" s="264" t="s">
        <v>247</v>
      </c>
      <c r="G156" s="261"/>
      <c r="H156" s="265">
        <v>167.78</v>
      </c>
      <c r="I156" s="266"/>
      <c r="J156" s="266"/>
      <c r="K156" s="261"/>
      <c r="L156" s="261"/>
      <c r="M156" s="267"/>
      <c r="N156" s="268"/>
      <c r="O156" s="269"/>
      <c r="P156" s="269"/>
      <c r="Q156" s="269"/>
      <c r="R156" s="269"/>
      <c r="S156" s="269"/>
      <c r="T156" s="269"/>
      <c r="U156" s="269"/>
      <c r="V156" s="269"/>
      <c r="W156" s="269"/>
      <c r="X156" s="270"/>
      <c r="AT156" s="271" t="s">
        <v>171</v>
      </c>
      <c r="AU156" s="271" t="s">
        <v>169</v>
      </c>
      <c r="AV156" s="12" t="s">
        <v>87</v>
      </c>
      <c r="AW156" s="12" t="s">
        <v>7</v>
      </c>
      <c r="AX156" s="12" t="s">
        <v>85</v>
      </c>
      <c r="AY156" s="271" t="s">
        <v>159</v>
      </c>
    </row>
    <row r="157" s="1" customFormat="1" ht="16.5" customHeight="1">
      <c r="B157" s="48"/>
      <c r="C157" s="293" t="s">
        <v>11</v>
      </c>
      <c r="D157" s="293" t="s">
        <v>248</v>
      </c>
      <c r="E157" s="294" t="s">
        <v>249</v>
      </c>
      <c r="F157" s="295" t="s">
        <v>250</v>
      </c>
      <c r="G157" s="296" t="s">
        <v>251</v>
      </c>
      <c r="H157" s="297">
        <v>100.77</v>
      </c>
      <c r="I157" s="298"/>
      <c r="J157" s="299"/>
      <c r="K157" s="300">
        <f>ROUND(P157*H157,2)</f>
        <v>0</v>
      </c>
      <c r="L157" s="295" t="s">
        <v>167</v>
      </c>
      <c r="M157" s="301"/>
      <c r="N157" s="302" t="s">
        <v>24</v>
      </c>
      <c r="O157" s="256" t="s">
        <v>47</v>
      </c>
      <c r="P157" s="176">
        <f>I157+J157</f>
        <v>0</v>
      </c>
      <c r="Q157" s="176">
        <f>ROUND(I157*H157,2)</f>
        <v>0</v>
      </c>
      <c r="R157" s="176">
        <f>ROUND(J157*H157,2)</f>
        <v>0</v>
      </c>
      <c r="S157" s="49"/>
      <c r="T157" s="257">
        <f>S157*H157</f>
        <v>0</v>
      </c>
      <c r="U157" s="257">
        <v>1</v>
      </c>
      <c r="V157" s="257">
        <f>U157*H157</f>
        <v>100.77</v>
      </c>
      <c r="W157" s="257">
        <v>0</v>
      </c>
      <c r="X157" s="258">
        <f>W157*H157</f>
        <v>0</v>
      </c>
      <c r="AR157" s="26" t="s">
        <v>204</v>
      </c>
      <c r="AT157" s="26" t="s">
        <v>248</v>
      </c>
      <c r="AU157" s="26" t="s">
        <v>169</v>
      </c>
      <c r="AY157" s="26" t="s">
        <v>159</v>
      </c>
      <c r="BE157" s="259">
        <f>IF(O157="základní",K157,0)</f>
        <v>0</v>
      </c>
      <c r="BF157" s="259">
        <f>IF(O157="snížená",K157,0)</f>
        <v>0</v>
      </c>
      <c r="BG157" s="259">
        <f>IF(O157="zákl. přenesená",K157,0)</f>
        <v>0</v>
      </c>
      <c r="BH157" s="259">
        <f>IF(O157="sníž. přenesená",K157,0)</f>
        <v>0</v>
      </c>
      <c r="BI157" s="259">
        <f>IF(O157="nulová",K157,0)</f>
        <v>0</v>
      </c>
      <c r="BJ157" s="26" t="s">
        <v>85</v>
      </c>
      <c r="BK157" s="259">
        <f>ROUND(P157*H157,2)</f>
        <v>0</v>
      </c>
      <c r="BL157" s="26" t="s">
        <v>168</v>
      </c>
      <c r="BM157" s="26" t="s">
        <v>252</v>
      </c>
    </row>
    <row r="158" s="12" customFormat="1">
      <c r="B158" s="260"/>
      <c r="C158" s="261"/>
      <c r="D158" s="262" t="s">
        <v>171</v>
      </c>
      <c r="E158" s="263" t="s">
        <v>24</v>
      </c>
      <c r="F158" s="264" t="s">
        <v>253</v>
      </c>
      <c r="G158" s="261"/>
      <c r="H158" s="265">
        <v>100.77</v>
      </c>
      <c r="I158" s="266"/>
      <c r="J158" s="266"/>
      <c r="K158" s="261"/>
      <c r="L158" s="261"/>
      <c r="M158" s="267"/>
      <c r="N158" s="268"/>
      <c r="O158" s="269"/>
      <c r="P158" s="269"/>
      <c r="Q158" s="269"/>
      <c r="R158" s="269"/>
      <c r="S158" s="269"/>
      <c r="T158" s="269"/>
      <c r="U158" s="269"/>
      <c r="V158" s="269"/>
      <c r="W158" s="269"/>
      <c r="X158" s="270"/>
      <c r="AT158" s="271" t="s">
        <v>171</v>
      </c>
      <c r="AU158" s="271" t="s">
        <v>169</v>
      </c>
      <c r="AV158" s="12" t="s">
        <v>87</v>
      </c>
      <c r="AW158" s="12" t="s">
        <v>7</v>
      </c>
      <c r="AX158" s="12" t="s">
        <v>85</v>
      </c>
      <c r="AY158" s="271" t="s">
        <v>159</v>
      </c>
    </row>
    <row r="159" s="11" customFormat="1" ht="22.32" customHeight="1">
      <c r="B159" s="231"/>
      <c r="C159" s="232"/>
      <c r="D159" s="233" t="s">
        <v>77</v>
      </c>
      <c r="E159" s="246" t="s">
        <v>235</v>
      </c>
      <c r="F159" s="246" t="s">
        <v>254</v>
      </c>
      <c r="G159" s="232"/>
      <c r="H159" s="232"/>
      <c r="I159" s="235"/>
      <c r="J159" s="235"/>
      <c r="K159" s="247">
        <f>BK159</f>
        <v>0</v>
      </c>
      <c r="L159" s="232"/>
      <c r="M159" s="237"/>
      <c r="N159" s="238"/>
      <c r="O159" s="239"/>
      <c r="P159" s="239"/>
      <c r="Q159" s="240">
        <f>SUM(Q160:Q180)</f>
        <v>0</v>
      </c>
      <c r="R159" s="240">
        <f>SUM(R160:R180)</f>
        <v>0</v>
      </c>
      <c r="S159" s="239"/>
      <c r="T159" s="241">
        <f>SUM(T160:T180)</f>
        <v>0</v>
      </c>
      <c r="U159" s="239"/>
      <c r="V159" s="241">
        <f>SUM(V160:V180)</f>
        <v>0</v>
      </c>
      <c r="W159" s="239"/>
      <c r="X159" s="242">
        <f>SUM(X160:X180)</f>
        <v>0</v>
      </c>
      <c r="AR159" s="243" t="s">
        <v>85</v>
      </c>
      <c r="AT159" s="244" t="s">
        <v>77</v>
      </c>
      <c r="AU159" s="244" t="s">
        <v>87</v>
      </c>
      <c r="AY159" s="243" t="s">
        <v>159</v>
      </c>
      <c r="BK159" s="245">
        <f>SUM(BK160:BK180)</f>
        <v>0</v>
      </c>
    </row>
    <row r="160" s="1" customFormat="1" ht="25.5" customHeight="1">
      <c r="B160" s="48"/>
      <c r="C160" s="248" t="s">
        <v>255</v>
      </c>
      <c r="D160" s="248" t="s">
        <v>163</v>
      </c>
      <c r="E160" s="249" t="s">
        <v>256</v>
      </c>
      <c r="F160" s="250" t="s">
        <v>257</v>
      </c>
      <c r="G160" s="251" t="s">
        <v>174</v>
      </c>
      <c r="H160" s="252">
        <v>144.89599999999999</v>
      </c>
      <c r="I160" s="253"/>
      <c r="J160" s="253"/>
      <c r="K160" s="254">
        <f>ROUND(P160*H160,2)</f>
        <v>0</v>
      </c>
      <c r="L160" s="250" t="s">
        <v>167</v>
      </c>
      <c r="M160" s="74"/>
      <c r="N160" s="255" t="s">
        <v>24</v>
      </c>
      <c r="O160" s="256" t="s">
        <v>47</v>
      </c>
      <c r="P160" s="176">
        <f>I160+J160</f>
        <v>0</v>
      </c>
      <c r="Q160" s="176">
        <f>ROUND(I160*H160,2)</f>
        <v>0</v>
      </c>
      <c r="R160" s="176">
        <f>ROUND(J160*H160,2)</f>
        <v>0</v>
      </c>
      <c r="S160" s="49"/>
      <c r="T160" s="257">
        <f>S160*H160</f>
        <v>0</v>
      </c>
      <c r="U160" s="257">
        <v>0</v>
      </c>
      <c r="V160" s="257">
        <f>U160*H160</f>
        <v>0</v>
      </c>
      <c r="W160" s="257">
        <v>0</v>
      </c>
      <c r="X160" s="258">
        <f>W160*H160</f>
        <v>0</v>
      </c>
      <c r="AR160" s="26" t="s">
        <v>168</v>
      </c>
      <c r="AT160" s="26" t="s">
        <v>163</v>
      </c>
      <c r="AU160" s="26" t="s">
        <v>169</v>
      </c>
      <c r="AY160" s="26" t="s">
        <v>159</v>
      </c>
      <c r="BE160" s="259">
        <f>IF(O160="základní",K160,0)</f>
        <v>0</v>
      </c>
      <c r="BF160" s="259">
        <f>IF(O160="snížená",K160,0)</f>
        <v>0</v>
      </c>
      <c r="BG160" s="259">
        <f>IF(O160="zákl. přenesená",K160,0)</f>
        <v>0</v>
      </c>
      <c r="BH160" s="259">
        <f>IF(O160="sníž. přenesená",K160,0)</f>
        <v>0</v>
      </c>
      <c r="BI160" s="259">
        <f>IF(O160="nulová",K160,0)</f>
        <v>0</v>
      </c>
      <c r="BJ160" s="26" t="s">
        <v>85</v>
      </c>
      <c r="BK160" s="259">
        <f>ROUND(P160*H160,2)</f>
        <v>0</v>
      </c>
      <c r="BL160" s="26" t="s">
        <v>168</v>
      </c>
      <c r="BM160" s="26" t="s">
        <v>258</v>
      </c>
    </row>
    <row r="161" s="13" customFormat="1">
      <c r="B161" s="272"/>
      <c r="C161" s="273"/>
      <c r="D161" s="262" t="s">
        <v>171</v>
      </c>
      <c r="E161" s="274" t="s">
        <v>24</v>
      </c>
      <c r="F161" s="275" t="s">
        <v>259</v>
      </c>
      <c r="G161" s="273"/>
      <c r="H161" s="274" t="s">
        <v>24</v>
      </c>
      <c r="I161" s="276"/>
      <c r="J161" s="276"/>
      <c r="K161" s="273"/>
      <c r="L161" s="273"/>
      <c r="M161" s="277"/>
      <c r="N161" s="278"/>
      <c r="O161" s="279"/>
      <c r="P161" s="279"/>
      <c r="Q161" s="279"/>
      <c r="R161" s="279"/>
      <c r="S161" s="279"/>
      <c r="T161" s="279"/>
      <c r="U161" s="279"/>
      <c r="V161" s="279"/>
      <c r="W161" s="279"/>
      <c r="X161" s="280"/>
      <c r="AT161" s="281" t="s">
        <v>171</v>
      </c>
      <c r="AU161" s="281" t="s">
        <v>169</v>
      </c>
      <c r="AV161" s="13" t="s">
        <v>85</v>
      </c>
      <c r="AW161" s="13" t="s">
        <v>7</v>
      </c>
      <c r="AX161" s="13" t="s">
        <v>78</v>
      </c>
      <c r="AY161" s="281" t="s">
        <v>159</v>
      </c>
    </row>
    <row r="162" s="12" customFormat="1">
      <c r="B162" s="260"/>
      <c r="C162" s="261"/>
      <c r="D162" s="262" t="s">
        <v>171</v>
      </c>
      <c r="E162" s="263" t="s">
        <v>24</v>
      </c>
      <c r="F162" s="264" t="s">
        <v>260</v>
      </c>
      <c r="G162" s="261"/>
      <c r="H162" s="265">
        <v>144</v>
      </c>
      <c r="I162" s="266"/>
      <c r="J162" s="266"/>
      <c r="K162" s="261"/>
      <c r="L162" s="261"/>
      <c r="M162" s="267"/>
      <c r="N162" s="268"/>
      <c r="O162" s="269"/>
      <c r="P162" s="269"/>
      <c r="Q162" s="269"/>
      <c r="R162" s="269"/>
      <c r="S162" s="269"/>
      <c r="T162" s="269"/>
      <c r="U162" s="269"/>
      <c r="V162" s="269"/>
      <c r="W162" s="269"/>
      <c r="X162" s="270"/>
      <c r="AT162" s="271" t="s">
        <v>171</v>
      </c>
      <c r="AU162" s="271" t="s">
        <v>169</v>
      </c>
      <c r="AV162" s="12" t="s">
        <v>87</v>
      </c>
      <c r="AW162" s="12" t="s">
        <v>7</v>
      </c>
      <c r="AX162" s="12" t="s">
        <v>78</v>
      </c>
      <c r="AY162" s="271" t="s">
        <v>159</v>
      </c>
    </row>
    <row r="163" s="13" customFormat="1">
      <c r="B163" s="272"/>
      <c r="C163" s="273"/>
      <c r="D163" s="262" t="s">
        <v>171</v>
      </c>
      <c r="E163" s="274" t="s">
        <v>24</v>
      </c>
      <c r="F163" s="275" t="s">
        <v>261</v>
      </c>
      <c r="G163" s="273"/>
      <c r="H163" s="274" t="s">
        <v>24</v>
      </c>
      <c r="I163" s="276"/>
      <c r="J163" s="276"/>
      <c r="K163" s="273"/>
      <c r="L163" s="273"/>
      <c r="M163" s="277"/>
      <c r="N163" s="278"/>
      <c r="O163" s="279"/>
      <c r="P163" s="279"/>
      <c r="Q163" s="279"/>
      <c r="R163" s="279"/>
      <c r="S163" s="279"/>
      <c r="T163" s="279"/>
      <c r="U163" s="279"/>
      <c r="V163" s="279"/>
      <c r="W163" s="279"/>
      <c r="X163" s="280"/>
      <c r="AT163" s="281" t="s">
        <v>171</v>
      </c>
      <c r="AU163" s="281" t="s">
        <v>169</v>
      </c>
      <c r="AV163" s="13" t="s">
        <v>85</v>
      </c>
      <c r="AW163" s="13" t="s">
        <v>7</v>
      </c>
      <c r="AX163" s="13" t="s">
        <v>78</v>
      </c>
      <c r="AY163" s="281" t="s">
        <v>159</v>
      </c>
    </row>
    <row r="164" s="12" customFormat="1">
      <c r="B164" s="260"/>
      <c r="C164" s="261"/>
      <c r="D164" s="262" t="s">
        <v>171</v>
      </c>
      <c r="E164" s="263" t="s">
        <v>24</v>
      </c>
      <c r="F164" s="264" t="s">
        <v>262</v>
      </c>
      <c r="G164" s="261"/>
      <c r="H164" s="265">
        <v>0.89600000000000002</v>
      </c>
      <c r="I164" s="266"/>
      <c r="J164" s="266"/>
      <c r="K164" s="261"/>
      <c r="L164" s="261"/>
      <c r="M164" s="267"/>
      <c r="N164" s="268"/>
      <c r="O164" s="269"/>
      <c r="P164" s="269"/>
      <c r="Q164" s="269"/>
      <c r="R164" s="269"/>
      <c r="S164" s="269"/>
      <c r="T164" s="269"/>
      <c r="U164" s="269"/>
      <c r="V164" s="269"/>
      <c r="W164" s="269"/>
      <c r="X164" s="270"/>
      <c r="AT164" s="271" t="s">
        <v>171</v>
      </c>
      <c r="AU164" s="271" t="s">
        <v>169</v>
      </c>
      <c r="AV164" s="12" t="s">
        <v>87</v>
      </c>
      <c r="AW164" s="12" t="s">
        <v>7</v>
      </c>
      <c r="AX164" s="12" t="s">
        <v>78</v>
      </c>
      <c r="AY164" s="271" t="s">
        <v>159</v>
      </c>
    </row>
    <row r="165" s="14" customFormat="1">
      <c r="B165" s="282"/>
      <c r="C165" s="283"/>
      <c r="D165" s="262" t="s">
        <v>171</v>
      </c>
      <c r="E165" s="284" t="s">
        <v>24</v>
      </c>
      <c r="F165" s="285" t="s">
        <v>186</v>
      </c>
      <c r="G165" s="283"/>
      <c r="H165" s="286">
        <v>144.89599999999999</v>
      </c>
      <c r="I165" s="287"/>
      <c r="J165" s="287"/>
      <c r="K165" s="283"/>
      <c r="L165" s="283"/>
      <c r="M165" s="288"/>
      <c r="N165" s="289"/>
      <c r="O165" s="290"/>
      <c r="P165" s="290"/>
      <c r="Q165" s="290"/>
      <c r="R165" s="290"/>
      <c r="S165" s="290"/>
      <c r="T165" s="290"/>
      <c r="U165" s="290"/>
      <c r="V165" s="290"/>
      <c r="W165" s="290"/>
      <c r="X165" s="291"/>
      <c r="AT165" s="292" t="s">
        <v>171</v>
      </c>
      <c r="AU165" s="292" t="s">
        <v>169</v>
      </c>
      <c r="AV165" s="14" t="s">
        <v>168</v>
      </c>
      <c r="AW165" s="14" t="s">
        <v>7</v>
      </c>
      <c r="AX165" s="14" t="s">
        <v>85</v>
      </c>
      <c r="AY165" s="292" t="s">
        <v>159</v>
      </c>
    </row>
    <row r="166" s="1" customFormat="1" ht="25.5" customHeight="1">
      <c r="B166" s="48"/>
      <c r="C166" s="248" t="s">
        <v>263</v>
      </c>
      <c r="D166" s="248" t="s">
        <v>163</v>
      </c>
      <c r="E166" s="249" t="s">
        <v>264</v>
      </c>
      <c r="F166" s="250" t="s">
        <v>265</v>
      </c>
      <c r="G166" s="251" t="s">
        <v>174</v>
      </c>
      <c r="H166" s="252">
        <v>72.447999999999993</v>
      </c>
      <c r="I166" s="253"/>
      <c r="J166" s="253"/>
      <c r="K166" s="254">
        <f>ROUND(P166*H166,2)</f>
        <v>0</v>
      </c>
      <c r="L166" s="250" t="s">
        <v>167</v>
      </c>
      <c r="M166" s="74"/>
      <c r="N166" s="255" t="s">
        <v>24</v>
      </c>
      <c r="O166" s="256" t="s">
        <v>47</v>
      </c>
      <c r="P166" s="176">
        <f>I166+J166</f>
        <v>0</v>
      </c>
      <c r="Q166" s="176">
        <f>ROUND(I166*H166,2)</f>
        <v>0</v>
      </c>
      <c r="R166" s="176">
        <f>ROUND(J166*H166,2)</f>
        <v>0</v>
      </c>
      <c r="S166" s="49"/>
      <c r="T166" s="257">
        <f>S166*H166</f>
        <v>0</v>
      </c>
      <c r="U166" s="257">
        <v>0</v>
      </c>
      <c r="V166" s="257">
        <f>U166*H166</f>
        <v>0</v>
      </c>
      <c r="W166" s="257">
        <v>0</v>
      </c>
      <c r="X166" s="258">
        <f>W166*H166</f>
        <v>0</v>
      </c>
      <c r="AR166" s="26" t="s">
        <v>168</v>
      </c>
      <c r="AT166" s="26" t="s">
        <v>163</v>
      </c>
      <c r="AU166" s="26" t="s">
        <v>169</v>
      </c>
      <c r="AY166" s="26" t="s">
        <v>159</v>
      </c>
      <c r="BE166" s="259">
        <f>IF(O166="základní",K166,0)</f>
        <v>0</v>
      </c>
      <c r="BF166" s="259">
        <f>IF(O166="snížená",K166,0)</f>
        <v>0</v>
      </c>
      <c r="BG166" s="259">
        <f>IF(O166="zákl. přenesená",K166,0)</f>
        <v>0</v>
      </c>
      <c r="BH166" s="259">
        <f>IF(O166="sníž. přenesená",K166,0)</f>
        <v>0</v>
      </c>
      <c r="BI166" s="259">
        <f>IF(O166="nulová",K166,0)</f>
        <v>0</v>
      </c>
      <c r="BJ166" s="26" t="s">
        <v>85</v>
      </c>
      <c r="BK166" s="259">
        <f>ROUND(P166*H166,2)</f>
        <v>0</v>
      </c>
      <c r="BL166" s="26" t="s">
        <v>168</v>
      </c>
      <c r="BM166" s="26" t="s">
        <v>266</v>
      </c>
    </row>
    <row r="167" s="12" customFormat="1">
      <c r="B167" s="260"/>
      <c r="C167" s="261"/>
      <c r="D167" s="262" t="s">
        <v>171</v>
      </c>
      <c r="E167" s="263" t="s">
        <v>24</v>
      </c>
      <c r="F167" s="264" t="s">
        <v>267</v>
      </c>
      <c r="G167" s="261"/>
      <c r="H167" s="265">
        <v>72.447999999999993</v>
      </c>
      <c r="I167" s="266"/>
      <c r="J167" s="266"/>
      <c r="K167" s="261"/>
      <c r="L167" s="261"/>
      <c r="M167" s="267"/>
      <c r="N167" s="268"/>
      <c r="O167" s="269"/>
      <c r="P167" s="269"/>
      <c r="Q167" s="269"/>
      <c r="R167" s="269"/>
      <c r="S167" s="269"/>
      <c r="T167" s="269"/>
      <c r="U167" s="269"/>
      <c r="V167" s="269"/>
      <c r="W167" s="269"/>
      <c r="X167" s="270"/>
      <c r="AT167" s="271" t="s">
        <v>171</v>
      </c>
      <c r="AU167" s="271" t="s">
        <v>169</v>
      </c>
      <c r="AV167" s="12" t="s">
        <v>87</v>
      </c>
      <c r="AW167" s="12" t="s">
        <v>7</v>
      </c>
      <c r="AX167" s="12" t="s">
        <v>85</v>
      </c>
      <c r="AY167" s="271" t="s">
        <v>159</v>
      </c>
    </row>
    <row r="168" s="1" customFormat="1" ht="25.5" customHeight="1">
      <c r="B168" s="48"/>
      <c r="C168" s="248" t="s">
        <v>268</v>
      </c>
      <c r="D168" s="248" t="s">
        <v>163</v>
      </c>
      <c r="E168" s="249" t="s">
        <v>269</v>
      </c>
      <c r="F168" s="250" t="s">
        <v>270</v>
      </c>
      <c r="G168" s="251" t="s">
        <v>174</v>
      </c>
      <c r="H168" s="252">
        <v>135.57400000000001</v>
      </c>
      <c r="I168" s="253"/>
      <c r="J168" s="253"/>
      <c r="K168" s="254">
        <f>ROUND(P168*H168,2)</f>
        <v>0</v>
      </c>
      <c r="L168" s="250" t="s">
        <v>167</v>
      </c>
      <c r="M168" s="74"/>
      <c r="N168" s="255" t="s">
        <v>24</v>
      </c>
      <c r="O168" s="256" t="s">
        <v>47</v>
      </c>
      <c r="P168" s="176">
        <f>I168+J168</f>
        <v>0</v>
      </c>
      <c r="Q168" s="176">
        <f>ROUND(I168*H168,2)</f>
        <v>0</v>
      </c>
      <c r="R168" s="176">
        <f>ROUND(J168*H168,2)</f>
        <v>0</v>
      </c>
      <c r="S168" s="49"/>
      <c r="T168" s="257">
        <f>S168*H168</f>
        <v>0</v>
      </c>
      <c r="U168" s="257">
        <v>0</v>
      </c>
      <c r="V168" s="257">
        <f>U168*H168</f>
        <v>0</v>
      </c>
      <c r="W168" s="257">
        <v>0</v>
      </c>
      <c r="X168" s="258">
        <f>W168*H168</f>
        <v>0</v>
      </c>
      <c r="AR168" s="26" t="s">
        <v>168</v>
      </c>
      <c r="AT168" s="26" t="s">
        <v>163</v>
      </c>
      <c r="AU168" s="26" t="s">
        <v>169</v>
      </c>
      <c r="AY168" s="26" t="s">
        <v>159</v>
      </c>
      <c r="BE168" s="259">
        <f>IF(O168="základní",K168,0)</f>
        <v>0</v>
      </c>
      <c r="BF168" s="259">
        <f>IF(O168="snížená",K168,0)</f>
        <v>0</v>
      </c>
      <c r="BG168" s="259">
        <f>IF(O168="zákl. přenesená",K168,0)</f>
        <v>0</v>
      </c>
      <c r="BH168" s="259">
        <f>IF(O168="sníž. přenesená",K168,0)</f>
        <v>0</v>
      </c>
      <c r="BI168" s="259">
        <f>IF(O168="nulová",K168,0)</f>
        <v>0</v>
      </c>
      <c r="BJ168" s="26" t="s">
        <v>85</v>
      </c>
      <c r="BK168" s="259">
        <f>ROUND(P168*H168,2)</f>
        <v>0</v>
      </c>
      <c r="BL168" s="26" t="s">
        <v>168</v>
      </c>
      <c r="BM168" s="26" t="s">
        <v>271</v>
      </c>
    </row>
    <row r="169" s="13" customFormat="1">
      <c r="B169" s="272"/>
      <c r="C169" s="273"/>
      <c r="D169" s="262" t="s">
        <v>171</v>
      </c>
      <c r="E169" s="274" t="s">
        <v>24</v>
      </c>
      <c r="F169" s="275" t="s">
        <v>272</v>
      </c>
      <c r="G169" s="273"/>
      <c r="H169" s="274" t="s">
        <v>24</v>
      </c>
      <c r="I169" s="276"/>
      <c r="J169" s="276"/>
      <c r="K169" s="273"/>
      <c r="L169" s="273"/>
      <c r="M169" s="277"/>
      <c r="N169" s="278"/>
      <c r="O169" s="279"/>
      <c r="P169" s="279"/>
      <c r="Q169" s="279"/>
      <c r="R169" s="279"/>
      <c r="S169" s="279"/>
      <c r="T169" s="279"/>
      <c r="U169" s="279"/>
      <c r="V169" s="279"/>
      <c r="W169" s="279"/>
      <c r="X169" s="280"/>
      <c r="AT169" s="281" t="s">
        <v>171</v>
      </c>
      <c r="AU169" s="281" t="s">
        <v>169</v>
      </c>
      <c r="AV169" s="13" t="s">
        <v>85</v>
      </c>
      <c r="AW169" s="13" t="s">
        <v>7</v>
      </c>
      <c r="AX169" s="13" t="s">
        <v>78</v>
      </c>
      <c r="AY169" s="281" t="s">
        <v>159</v>
      </c>
    </row>
    <row r="170" s="12" customFormat="1">
      <c r="B170" s="260"/>
      <c r="C170" s="261"/>
      <c r="D170" s="262" t="s">
        <v>171</v>
      </c>
      <c r="E170" s="263" t="s">
        <v>24</v>
      </c>
      <c r="F170" s="264" t="s">
        <v>273</v>
      </c>
      <c r="G170" s="261"/>
      <c r="H170" s="265">
        <v>23.119</v>
      </c>
      <c r="I170" s="266"/>
      <c r="J170" s="266"/>
      <c r="K170" s="261"/>
      <c r="L170" s="261"/>
      <c r="M170" s="267"/>
      <c r="N170" s="268"/>
      <c r="O170" s="269"/>
      <c r="P170" s="269"/>
      <c r="Q170" s="269"/>
      <c r="R170" s="269"/>
      <c r="S170" s="269"/>
      <c r="T170" s="269"/>
      <c r="U170" s="269"/>
      <c r="V170" s="269"/>
      <c r="W170" s="269"/>
      <c r="X170" s="270"/>
      <c r="AT170" s="271" t="s">
        <v>171</v>
      </c>
      <c r="AU170" s="271" t="s">
        <v>169</v>
      </c>
      <c r="AV170" s="12" t="s">
        <v>87</v>
      </c>
      <c r="AW170" s="12" t="s">
        <v>7</v>
      </c>
      <c r="AX170" s="12" t="s">
        <v>78</v>
      </c>
      <c r="AY170" s="271" t="s">
        <v>159</v>
      </c>
    </row>
    <row r="171" s="12" customFormat="1">
      <c r="B171" s="260"/>
      <c r="C171" s="261"/>
      <c r="D171" s="262" t="s">
        <v>171</v>
      </c>
      <c r="E171" s="263" t="s">
        <v>24</v>
      </c>
      <c r="F171" s="264" t="s">
        <v>274</v>
      </c>
      <c r="G171" s="261"/>
      <c r="H171" s="265">
        <v>63.875</v>
      </c>
      <c r="I171" s="266"/>
      <c r="J171" s="266"/>
      <c r="K171" s="261"/>
      <c r="L171" s="261"/>
      <c r="M171" s="267"/>
      <c r="N171" s="268"/>
      <c r="O171" s="269"/>
      <c r="P171" s="269"/>
      <c r="Q171" s="269"/>
      <c r="R171" s="269"/>
      <c r="S171" s="269"/>
      <c r="T171" s="269"/>
      <c r="U171" s="269"/>
      <c r="V171" s="269"/>
      <c r="W171" s="269"/>
      <c r="X171" s="270"/>
      <c r="AT171" s="271" t="s">
        <v>171</v>
      </c>
      <c r="AU171" s="271" t="s">
        <v>169</v>
      </c>
      <c r="AV171" s="12" t="s">
        <v>87</v>
      </c>
      <c r="AW171" s="12" t="s">
        <v>7</v>
      </c>
      <c r="AX171" s="12" t="s">
        <v>78</v>
      </c>
      <c r="AY171" s="271" t="s">
        <v>159</v>
      </c>
    </row>
    <row r="172" s="12" customFormat="1">
      <c r="B172" s="260"/>
      <c r="C172" s="261"/>
      <c r="D172" s="262" t="s">
        <v>171</v>
      </c>
      <c r="E172" s="263" t="s">
        <v>24</v>
      </c>
      <c r="F172" s="264" t="s">
        <v>275</v>
      </c>
      <c r="G172" s="261"/>
      <c r="H172" s="265">
        <v>48.579999999999998</v>
      </c>
      <c r="I172" s="266"/>
      <c r="J172" s="266"/>
      <c r="K172" s="261"/>
      <c r="L172" s="261"/>
      <c r="M172" s="267"/>
      <c r="N172" s="268"/>
      <c r="O172" s="269"/>
      <c r="P172" s="269"/>
      <c r="Q172" s="269"/>
      <c r="R172" s="269"/>
      <c r="S172" s="269"/>
      <c r="T172" s="269"/>
      <c r="U172" s="269"/>
      <c r="V172" s="269"/>
      <c r="W172" s="269"/>
      <c r="X172" s="270"/>
      <c r="AT172" s="271" t="s">
        <v>171</v>
      </c>
      <c r="AU172" s="271" t="s">
        <v>169</v>
      </c>
      <c r="AV172" s="12" t="s">
        <v>87</v>
      </c>
      <c r="AW172" s="12" t="s">
        <v>7</v>
      </c>
      <c r="AX172" s="12" t="s">
        <v>78</v>
      </c>
      <c r="AY172" s="271" t="s">
        <v>159</v>
      </c>
    </row>
    <row r="173" s="14" customFormat="1">
      <c r="B173" s="282"/>
      <c r="C173" s="283"/>
      <c r="D173" s="262" t="s">
        <v>171</v>
      </c>
      <c r="E173" s="284" t="s">
        <v>24</v>
      </c>
      <c r="F173" s="285" t="s">
        <v>186</v>
      </c>
      <c r="G173" s="283"/>
      <c r="H173" s="286">
        <v>135.57400000000001</v>
      </c>
      <c r="I173" s="287"/>
      <c r="J173" s="287"/>
      <c r="K173" s="283"/>
      <c r="L173" s="283"/>
      <c r="M173" s="288"/>
      <c r="N173" s="289"/>
      <c r="O173" s="290"/>
      <c r="P173" s="290"/>
      <c r="Q173" s="290"/>
      <c r="R173" s="290"/>
      <c r="S173" s="290"/>
      <c r="T173" s="290"/>
      <c r="U173" s="290"/>
      <c r="V173" s="290"/>
      <c r="W173" s="290"/>
      <c r="X173" s="291"/>
      <c r="AT173" s="292" t="s">
        <v>171</v>
      </c>
      <c r="AU173" s="292" t="s">
        <v>169</v>
      </c>
      <c r="AV173" s="14" t="s">
        <v>168</v>
      </c>
      <c r="AW173" s="14" t="s">
        <v>7</v>
      </c>
      <c r="AX173" s="14" t="s">
        <v>85</v>
      </c>
      <c r="AY173" s="292" t="s">
        <v>159</v>
      </c>
    </row>
    <row r="174" s="1" customFormat="1" ht="38.25" customHeight="1">
      <c r="B174" s="48"/>
      <c r="C174" s="248" t="s">
        <v>276</v>
      </c>
      <c r="D174" s="248" t="s">
        <v>163</v>
      </c>
      <c r="E174" s="249" t="s">
        <v>277</v>
      </c>
      <c r="F174" s="250" t="s">
        <v>278</v>
      </c>
      <c r="G174" s="251" t="s">
        <v>174</v>
      </c>
      <c r="H174" s="252">
        <v>67.787000000000006</v>
      </c>
      <c r="I174" s="253"/>
      <c r="J174" s="253"/>
      <c r="K174" s="254">
        <f>ROUND(P174*H174,2)</f>
        <v>0</v>
      </c>
      <c r="L174" s="250" t="s">
        <v>167</v>
      </c>
      <c r="M174" s="74"/>
      <c r="N174" s="255" t="s">
        <v>24</v>
      </c>
      <c r="O174" s="256" t="s">
        <v>47</v>
      </c>
      <c r="P174" s="176">
        <f>I174+J174</f>
        <v>0</v>
      </c>
      <c r="Q174" s="176">
        <f>ROUND(I174*H174,2)</f>
        <v>0</v>
      </c>
      <c r="R174" s="176">
        <f>ROUND(J174*H174,2)</f>
        <v>0</v>
      </c>
      <c r="S174" s="49"/>
      <c r="T174" s="257">
        <f>S174*H174</f>
        <v>0</v>
      </c>
      <c r="U174" s="257">
        <v>0</v>
      </c>
      <c r="V174" s="257">
        <f>U174*H174</f>
        <v>0</v>
      </c>
      <c r="W174" s="257">
        <v>0</v>
      </c>
      <c r="X174" s="258">
        <f>W174*H174</f>
        <v>0</v>
      </c>
      <c r="AR174" s="26" t="s">
        <v>168</v>
      </c>
      <c r="AT174" s="26" t="s">
        <v>163</v>
      </c>
      <c r="AU174" s="26" t="s">
        <v>169</v>
      </c>
      <c r="AY174" s="26" t="s">
        <v>159</v>
      </c>
      <c r="BE174" s="259">
        <f>IF(O174="základní",K174,0)</f>
        <v>0</v>
      </c>
      <c r="BF174" s="259">
        <f>IF(O174="snížená",K174,0)</f>
        <v>0</v>
      </c>
      <c r="BG174" s="259">
        <f>IF(O174="zákl. přenesená",K174,0)</f>
        <v>0</v>
      </c>
      <c r="BH174" s="259">
        <f>IF(O174="sníž. přenesená",K174,0)</f>
        <v>0</v>
      </c>
      <c r="BI174" s="259">
        <f>IF(O174="nulová",K174,0)</f>
        <v>0</v>
      </c>
      <c r="BJ174" s="26" t="s">
        <v>85</v>
      </c>
      <c r="BK174" s="259">
        <f>ROUND(P174*H174,2)</f>
        <v>0</v>
      </c>
      <c r="BL174" s="26" t="s">
        <v>168</v>
      </c>
      <c r="BM174" s="26" t="s">
        <v>279</v>
      </c>
    </row>
    <row r="175" s="12" customFormat="1">
      <c r="B175" s="260"/>
      <c r="C175" s="261"/>
      <c r="D175" s="262" t="s">
        <v>171</v>
      </c>
      <c r="E175" s="263" t="s">
        <v>24</v>
      </c>
      <c r="F175" s="264" t="s">
        <v>280</v>
      </c>
      <c r="G175" s="261"/>
      <c r="H175" s="265">
        <v>67.787000000000006</v>
      </c>
      <c r="I175" s="266"/>
      <c r="J175" s="266"/>
      <c r="K175" s="261"/>
      <c r="L175" s="261"/>
      <c r="M175" s="267"/>
      <c r="N175" s="268"/>
      <c r="O175" s="269"/>
      <c r="P175" s="269"/>
      <c r="Q175" s="269"/>
      <c r="R175" s="269"/>
      <c r="S175" s="269"/>
      <c r="T175" s="269"/>
      <c r="U175" s="269"/>
      <c r="V175" s="269"/>
      <c r="W175" s="269"/>
      <c r="X175" s="270"/>
      <c r="AT175" s="271" t="s">
        <v>171</v>
      </c>
      <c r="AU175" s="271" t="s">
        <v>169</v>
      </c>
      <c r="AV175" s="12" t="s">
        <v>87</v>
      </c>
      <c r="AW175" s="12" t="s">
        <v>7</v>
      </c>
      <c r="AX175" s="12" t="s">
        <v>85</v>
      </c>
      <c r="AY175" s="271" t="s">
        <v>159</v>
      </c>
    </row>
    <row r="176" s="1" customFormat="1" ht="25.5" customHeight="1">
      <c r="B176" s="48"/>
      <c r="C176" s="248" t="s">
        <v>281</v>
      </c>
      <c r="D176" s="248" t="s">
        <v>163</v>
      </c>
      <c r="E176" s="249" t="s">
        <v>282</v>
      </c>
      <c r="F176" s="250" t="s">
        <v>283</v>
      </c>
      <c r="G176" s="251" t="s">
        <v>174</v>
      </c>
      <c r="H176" s="252">
        <v>72</v>
      </c>
      <c r="I176" s="253"/>
      <c r="J176" s="253"/>
      <c r="K176" s="254">
        <f>ROUND(P176*H176,2)</f>
        <v>0</v>
      </c>
      <c r="L176" s="250" t="s">
        <v>167</v>
      </c>
      <c r="M176" s="74"/>
      <c r="N176" s="255" t="s">
        <v>24</v>
      </c>
      <c r="O176" s="256" t="s">
        <v>47</v>
      </c>
      <c r="P176" s="176">
        <f>I176+J176</f>
        <v>0</v>
      </c>
      <c r="Q176" s="176">
        <f>ROUND(I176*H176,2)</f>
        <v>0</v>
      </c>
      <c r="R176" s="176">
        <f>ROUND(J176*H176,2)</f>
        <v>0</v>
      </c>
      <c r="S176" s="49"/>
      <c r="T176" s="257">
        <f>S176*H176</f>
        <v>0</v>
      </c>
      <c r="U176" s="257">
        <v>0</v>
      </c>
      <c r="V176" s="257">
        <f>U176*H176</f>
        <v>0</v>
      </c>
      <c r="W176" s="257">
        <v>0</v>
      </c>
      <c r="X176" s="258">
        <f>W176*H176</f>
        <v>0</v>
      </c>
      <c r="AR176" s="26" t="s">
        <v>168</v>
      </c>
      <c r="AT176" s="26" t="s">
        <v>163</v>
      </c>
      <c r="AU176" s="26" t="s">
        <v>169</v>
      </c>
      <c r="AY176" s="26" t="s">
        <v>159</v>
      </c>
      <c r="BE176" s="259">
        <f>IF(O176="základní",K176,0)</f>
        <v>0</v>
      </c>
      <c r="BF176" s="259">
        <f>IF(O176="snížená",K176,0)</f>
        <v>0</v>
      </c>
      <c r="BG176" s="259">
        <f>IF(O176="zákl. přenesená",K176,0)</f>
        <v>0</v>
      </c>
      <c r="BH176" s="259">
        <f>IF(O176="sníž. přenesená",K176,0)</f>
        <v>0</v>
      </c>
      <c r="BI176" s="259">
        <f>IF(O176="nulová",K176,0)</f>
        <v>0</v>
      </c>
      <c r="BJ176" s="26" t="s">
        <v>85</v>
      </c>
      <c r="BK176" s="259">
        <f>ROUND(P176*H176,2)</f>
        <v>0</v>
      </c>
      <c r="BL176" s="26" t="s">
        <v>168</v>
      </c>
      <c r="BM176" s="26" t="s">
        <v>284</v>
      </c>
    </row>
    <row r="177" s="13" customFormat="1">
      <c r="B177" s="272"/>
      <c r="C177" s="273"/>
      <c r="D177" s="262" t="s">
        <v>171</v>
      </c>
      <c r="E177" s="274" t="s">
        <v>24</v>
      </c>
      <c r="F177" s="275" t="s">
        <v>285</v>
      </c>
      <c r="G177" s="273"/>
      <c r="H177" s="274" t="s">
        <v>24</v>
      </c>
      <c r="I177" s="276"/>
      <c r="J177" s="276"/>
      <c r="K177" s="273"/>
      <c r="L177" s="273"/>
      <c r="M177" s="277"/>
      <c r="N177" s="278"/>
      <c r="O177" s="279"/>
      <c r="P177" s="279"/>
      <c r="Q177" s="279"/>
      <c r="R177" s="279"/>
      <c r="S177" s="279"/>
      <c r="T177" s="279"/>
      <c r="U177" s="279"/>
      <c r="V177" s="279"/>
      <c r="W177" s="279"/>
      <c r="X177" s="280"/>
      <c r="AT177" s="281" t="s">
        <v>171</v>
      </c>
      <c r="AU177" s="281" t="s">
        <v>169</v>
      </c>
      <c r="AV177" s="13" t="s">
        <v>85</v>
      </c>
      <c r="AW177" s="13" t="s">
        <v>7</v>
      </c>
      <c r="AX177" s="13" t="s">
        <v>78</v>
      </c>
      <c r="AY177" s="281" t="s">
        <v>159</v>
      </c>
    </row>
    <row r="178" s="12" customFormat="1">
      <c r="B178" s="260"/>
      <c r="C178" s="261"/>
      <c r="D178" s="262" t="s">
        <v>171</v>
      </c>
      <c r="E178" s="263" t="s">
        <v>24</v>
      </c>
      <c r="F178" s="264" t="s">
        <v>286</v>
      </c>
      <c r="G178" s="261"/>
      <c r="H178" s="265">
        <v>72</v>
      </c>
      <c r="I178" s="266"/>
      <c r="J178" s="266"/>
      <c r="K178" s="261"/>
      <c r="L178" s="261"/>
      <c r="M178" s="267"/>
      <c r="N178" s="268"/>
      <c r="O178" s="269"/>
      <c r="P178" s="269"/>
      <c r="Q178" s="269"/>
      <c r="R178" s="269"/>
      <c r="S178" s="269"/>
      <c r="T178" s="269"/>
      <c r="U178" s="269"/>
      <c r="V178" s="269"/>
      <c r="W178" s="269"/>
      <c r="X178" s="270"/>
      <c r="AT178" s="271" t="s">
        <v>171</v>
      </c>
      <c r="AU178" s="271" t="s">
        <v>169</v>
      </c>
      <c r="AV178" s="12" t="s">
        <v>87</v>
      </c>
      <c r="AW178" s="12" t="s">
        <v>7</v>
      </c>
      <c r="AX178" s="12" t="s">
        <v>85</v>
      </c>
      <c r="AY178" s="271" t="s">
        <v>159</v>
      </c>
    </row>
    <row r="179" s="1" customFormat="1" ht="38.25" customHeight="1">
      <c r="B179" s="48"/>
      <c r="C179" s="248" t="s">
        <v>10</v>
      </c>
      <c r="D179" s="248" t="s">
        <v>163</v>
      </c>
      <c r="E179" s="249" t="s">
        <v>287</v>
      </c>
      <c r="F179" s="250" t="s">
        <v>288</v>
      </c>
      <c r="G179" s="251" t="s">
        <v>174</v>
      </c>
      <c r="H179" s="252">
        <v>36</v>
      </c>
      <c r="I179" s="253"/>
      <c r="J179" s="253"/>
      <c r="K179" s="254">
        <f>ROUND(P179*H179,2)</f>
        <v>0</v>
      </c>
      <c r="L179" s="250" t="s">
        <v>167</v>
      </c>
      <c r="M179" s="74"/>
      <c r="N179" s="255" t="s">
        <v>24</v>
      </c>
      <c r="O179" s="256" t="s">
        <v>47</v>
      </c>
      <c r="P179" s="176">
        <f>I179+J179</f>
        <v>0</v>
      </c>
      <c r="Q179" s="176">
        <f>ROUND(I179*H179,2)</f>
        <v>0</v>
      </c>
      <c r="R179" s="176">
        <f>ROUND(J179*H179,2)</f>
        <v>0</v>
      </c>
      <c r="S179" s="49"/>
      <c r="T179" s="257">
        <f>S179*H179</f>
        <v>0</v>
      </c>
      <c r="U179" s="257">
        <v>0</v>
      </c>
      <c r="V179" s="257">
        <f>U179*H179</f>
        <v>0</v>
      </c>
      <c r="W179" s="257">
        <v>0</v>
      </c>
      <c r="X179" s="258">
        <f>W179*H179</f>
        <v>0</v>
      </c>
      <c r="AR179" s="26" t="s">
        <v>168</v>
      </c>
      <c r="AT179" s="26" t="s">
        <v>163</v>
      </c>
      <c r="AU179" s="26" t="s">
        <v>169</v>
      </c>
      <c r="AY179" s="26" t="s">
        <v>159</v>
      </c>
      <c r="BE179" s="259">
        <f>IF(O179="základní",K179,0)</f>
        <v>0</v>
      </c>
      <c r="BF179" s="259">
        <f>IF(O179="snížená",K179,0)</f>
        <v>0</v>
      </c>
      <c r="BG179" s="259">
        <f>IF(O179="zákl. přenesená",K179,0)</f>
        <v>0</v>
      </c>
      <c r="BH179" s="259">
        <f>IF(O179="sníž. přenesená",K179,0)</f>
        <v>0</v>
      </c>
      <c r="BI179" s="259">
        <f>IF(O179="nulová",K179,0)</f>
        <v>0</v>
      </c>
      <c r="BJ179" s="26" t="s">
        <v>85</v>
      </c>
      <c r="BK179" s="259">
        <f>ROUND(P179*H179,2)</f>
        <v>0</v>
      </c>
      <c r="BL179" s="26" t="s">
        <v>168</v>
      </c>
      <c r="BM179" s="26" t="s">
        <v>289</v>
      </c>
    </row>
    <row r="180" s="12" customFormat="1">
      <c r="B180" s="260"/>
      <c r="C180" s="261"/>
      <c r="D180" s="262" t="s">
        <v>171</v>
      </c>
      <c r="E180" s="263" t="s">
        <v>24</v>
      </c>
      <c r="F180" s="264" t="s">
        <v>290</v>
      </c>
      <c r="G180" s="261"/>
      <c r="H180" s="265">
        <v>36</v>
      </c>
      <c r="I180" s="266"/>
      <c r="J180" s="266"/>
      <c r="K180" s="261"/>
      <c r="L180" s="261"/>
      <c r="M180" s="267"/>
      <c r="N180" s="268"/>
      <c r="O180" s="269"/>
      <c r="P180" s="269"/>
      <c r="Q180" s="269"/>
      <c r="R180" s="269"/>
      <c r="S180" s="269"/>
      <c r="T180" s="269"/>
      <c r="U180" s="269"/>
      <c r="V180" s="269"/>
      <c r="W180" s="269"/>
      <c r="X180" s="270"/>
      <c r="AT180" s="271" t="s">
        <v>171</v>
      </c>
      <c r="AU180" s="271" t="s">
        <v>169</v>
      </c>
      <c r="AV180" s="12" t="s">
        <v>87</v>
      </c>
      <c r="AW180" s="12" t="s">
        <v>7</v>
      </c>
      <c r="AX180" s="12" t="s">
        <v>85</v>
      </c>
      <c r="AY180" s="271" t="s">
        <v>159</v>
      </c>
    </row>
    <row r="181" s="11" customFormat="1" ht="22.32" customHeight="1">
      <c r="B181" s="231"/>
      <c r="C181" s="232"/>
      <c r="D181" s="233" t="s">
        <v>77</v>
      </c>
      <c r="E181" s="246" t="s">
        <v>255</v>
      </c>
      <c r="F181" s="246" t="s">
        <v>291</v>
      </c>
      <c r="G181" s="232"/>
      <c r="H181" s="232"/>
      <c r="I181" s="235"/>
      <c r="J181" s="235"/>
      <c r="K181" s="247">
        <f>BK181</f>
        <v>0</v>
      </c>
      <c r="L181" s="232"/>
      <c r="M181" s="237"/>
      <c r="N181" s="238"/>
      <c r="O181" s="239"/>
      <c r="P181" s="239"/>
      <c r="Q181" s="240">
        <f>SUM(Q182:Q200)</f>
        <v>0</v>
      </c>
      <c r="R181" s="240">
        <f>SUM(R182:R200)</f>
        <v>0</v>
      </c>
      <c r="S181" s="239"/>
      <c r="T181" s="241">
        <f>SUM(T182:T200)</f>
        <v>0</v>
      </c>
      <c r="U181" s="239"/>
      <c r="V181" s="241">
        <f>SUM(V182:V200)</f>
        <v>344.31799999999998</v>
      </c>
      <c r="W181" s="239"/>
      <c r="X181" s="242">
        <f>SUM(X182:X200)</f>
        <v>0</v>
      </c>
      <c r="AR181" s="243" t="s">
        <v>85</v>
      </c>
      <c r="AT181" s="244" t="s">
        <v>77</v>
      </c>
      <c r="AU181" s="244" t="s">
        <v>87</v>
      </c>
      <c r="AY181" s="243" t="s">
        <v>159</v>
      </c>
      <c r="BK181" s="245">
        <f>SUM(BK182:BK200)</f>
        <v>0</v>
      </c>
    </row>
    <row r="182" s="1" customFormat="1" ht="38.25" customHeight="1">
      <c r="B182" s="48"/>
      <c r="C182" s="248" t="s">
        <v>292</v>
      </c>
      <c r="D182" s="248" t="s">
        <v>163</v>
      </c>
      <c r="E182" s="249" t="s">
        <v>293</v>
      </c>
      <c r="F182" s="250" t="s">
        <v>294</v>
      </c>
      <c r="G182" s="251" t="s">
        <v>174</v>
      </c>
      <c r="H182" s="252">
        <v>751.98000000000002</v>
      </c>
      <c r="I182" s="253"/>
      <c r="J182" s="253"/>
      <c r="K182" s="254">
        <f>ROUND(P182*H182,2)</f>
        <v>0</v>
      </c>
      <c r="L182" s="250" t="s">
        <v>167</v>
      </c>
      <c r="M182" s="74"/>
      <c r="N182" s="255" t="s">
        <v>24</v>
      </c>
      <c r="O182" s="256" t="s">
        <v>47</v>
      </c>
      <c r="P182" s="176">
        <f>I182+J182</f>
        <v>0</v>
      </c>
      <c r="Q182" s="176">
        <f>ROUND(I182*H182,2)</f>
        <v>0</v>
      </c>
      <c r="R182" s="176">
        <f>ROUND(J182*H182,2)</f>
        <v>0</v>
      </c>
      <c r="S182" s="49"/>
      <c r="T182" s="257">
        <f>S182*H182</f>
        <v>0</v>
      </c>
      <c r="U182" s="257">
        <v>0</v>
      </c>
      <c r="V182" s="257">
        <f>U182*H182</f>
        <v>0</v>
      </c>
      <c r="W182" s="257">
        <v>0</v>
      </c>
      <c r="X182" s="258">
        <f>W182*H182</f>
        <v>0</v>
      </c>
      <c r="AR182" s="26" t="s">
        <v>168</v>
      </c>
      <c r="AT182" s="26" t="s">
        <v>163</v>
      </c>
      <c r="AU182" s="26" t="s">
        <v>169</v>
      </c>
      <c r="AY182" s="26" t="s">
        <v>159</v>
      </c>
      <c r="BE182" s="259">
        <f>IF(O182="základní",K182,0)</f>
        <v>0</v>
      </c>
      <c r="BF182" s="259">
        <f>IF(O182="snížená",K182,0)</f>
        <v>0</v>
      </c>
      <c r="BG182" s="259">
        <f>IF(O182="zákl. přenesená",K182,0)</f>
        <v>0</v>
      </c>
      <c r="BH182" s="259">
        <f>IF(O182="sníž. přenesená",K182,0)</f>
        <v>0</v>
      </c>
      <c r="BI182" s="259">
        <f>IF(O182="nulová",K182,0)</f>
        <v>0</v>
      </c>
      <c r="BJ182" s="26" t="s">
        <v>85</v>
      </c>
      <c r="BK182" s="259">
        <f>ROUND(P182*H182,2)</f>
        <v>0</v>
      </c>
      <c r="BL182" s="26" t="s">
        <v>168</v>
      </c>
      <c r="BM182" s="26" t="s">
        <v>295</v>
      </c>
    </row>
    <row r="183" s="13" customFormat="1">
      <c r="B183" s="272"/>
      <c r="C183" s="273"/>
      <c r="D183" s="262" t="s">
        <v>171</v>
      </c>
      <c r="E183" s="274" t="s">
        <v>24</v>
      </c>
      <c r="F183" s="275" t="s">
        <v>296</v>
      </c>
      <c r="G183" s="273"/>
      <c r="H183" s="274" t="s">
        <v>24</v>
      </c>
      <c r="I183" s="276"/>
      <c r="J183" s="276"/>
      <c r="K183" s="273"/>
      <c r="L183" s="273"/>
      <c r="M183" s="277"/>
      <c r="N183" s="278"/>
      <c r="O183" s="279"/>
      <c r="P183" s="279"/>
      <c r="Q183" s="279"/>
      <c r="R183" s="279"/>
      <c r="S183" s="279"/>
      <c r="T183" s="279"/>
      <c r="U183" s="279"/>
      <c r="V183" s="279"/>
      <c r="W183" s="279"/>
      <c r="X183" s="280"/>
      <c r="AT183" s="281" t="s">
        <v>171</v>
      </c>
      <c r="AU183" s="281" t="s">
        <v>169</v>
      </c>
      <c r="AV183" s="13" t="s">
        <v>85</v>
      </c>
      <c r="AW183" s="13" t="s">
        <v>7</v>
      </c>
      <c r="AX183" s="13" t="s">
        <v>78</v>
      </c>
      <c r="AY183" s="281" t="s">
        <v>159</v>
      </c>
    </row>
    <row r="184" s="12" customFormat="1">
      <c r="B184" s="260"/>
      <c r="C184" s="261"/>
      <c r="D184" s="262" t="s">
        <v>171</v>
      </c>
      <c r="E184" s="263" t="s">
        <v>24</v>
      </c>
      <c r="F184" s="264" t="s">
        <v>253</v>
      </c>
      <c r="G184" s="261"/>
      <c r="H184" s="265">
        <v>100.77</v>
      </c>
      <c r="I184" s="266"/>
      <c r="J184" s="266"/>
      <c r="K184" s="261"/>
      <c r="L184" s="261"/>
      <c r="M184" s="267"/>
      <c r="N184" s="268"/>
      <c r="O184" s="269"/>
      <c r="P184" s="269"/>
      <c r="Q184" s="269"/>
      <c r="R184" s="269"/>
      <c r="S184" s="269"/>
      <c r="T184" s="269"/>
      <c r="U184" s="269"/>
      <c r="V184" s="269"/>
      <c r="W184" s="269"/>
      <c r="X184" s="270"/>
      <c r="AT184" s="271" t="s">
        <v>171</v>
      </c>
      <c r="AU184" s="271" t="s">
        <v>169</v>
      </c>
      <c r="AV184" s="12" t="s">
        <v>87</v>
      </c>
      <c r="AW184" s="12" t="s">
        <v>7</v>
      </c>
      <c r="AX184" s="12" t="s">
        <v>78</v>
      </c>
      <c r="AY184" s="271" t="s">
        <v>159</v>
      </c>
    </row>
    <row r="185" s="12" customFormat="1">
      <c r="B185" s="260"/>
      <c r="C185" s="261"/>
      <c r="D185" s="262" t="s">
        <v>171</v>
      </c>
      <c r="E185" s="263" t="s">
        <v>24</v>
      </c>
      <c r="F185" s="264" t="s">
        <v>297</v>
      </c>
      <c r="G185" s="261"/>
      <c r="H185" s="265">
        <v>688.02999999999997</v>
      </c>
      <c r="I185" s="266"/>
      <c r="J185" s="266"/>
      <c r="K185" s="261"/>
      <c r="L185" s="261"/>
      <c r="M185" s="267"/>
      <c r="N185" s="268"/>
      <c r="O185" s="269"/>
      <c r="P185" s="269"/>
      <c r="Q185" s="269"/>
      <c r="R185" s="269"/>
      <c r="S185" s="269"/>
      <c r="T185" s="269"/>
      <c r="U185" s="269"/>
      <c r="V185" s="269"/>
      <c r="W185" s="269"/>
      <c r="X185" s="270"/>
      <c r="AT185" s="271" t="s">
        <v>171</v>
      </c>
      <c r="AU185" s="271" t="s">
        <v>169</v>
      </c>
      <c r="AV185" s="12" t="s">
        <v>87</v>
      </c>
      <c r="AW185" s="12" t="s">
        <v>7</v>
      </c>
      <c r="AX185" s="12" t="s">
        <v>78</v>
      </c>
      <c r="AY185" s="271" t="s">
        <v>159</v>
      </c>
    </row>
    <row r="186" s="12" customFormat="1">
      <c r="B186" s="260"/>
      <c r="C186" s="261"/>
      <c r="D186" s="262" t="s">
        <v>171</v>
      </c>
      <c r="E186" s="263" t="s">
        <v>24</v>
      </c>
      <c r="F186" s="264" t="s">
        <v>298</v>
      </c>
      <c r="G186" s="261"/>
      <c r="H186" s="265">
        <v>-36.82</v>
      </c>
      <c r="I186" s="266"/>
      <c r="J186" s="266"/>
      <c r="K186" s="261"/>
      <c r="L186" s="261"/>
      <c r="M186" s="267"/>
      <c r="N186" s="268"/>
      <c r="O186" s="269"/>
      <c r="P186" s="269"/>
      <c r="Q186" s="269"/>
      <c r="R186" s="269"/>
      <c r="S186" s="269"/>
      <c r="T186" s="269"/>
      <c r="U186" s="269"/>
      <c r="V186" s="269"/>
      <c r="W186" s="269"/>
      <c r="X186" s="270"/>
      <c r="AT186" s="271" t="s">
        <v>171</v>
      </c>
      <c r="AU186" s="271" t="s">
        <v>169</v>
      </c>
      <c r="AV186" s="12" t="s">
        <v>87</v>
      </c>
      <c r="AW186" s="12" t="s">
        <v>7</v>
      </c>
      <c r="AX186" s="12" t="s">
        <v>78</v>
      </c>
      <c r="AY186" s="271" t="s">
        <v>159</v>
      </c>
    </row>
    <row r="187" s="14" customFormat="1">
      <c r="B187" s="282"/>
      <c r="C187" s="283"/>
      <c r="D187" s="262" t="s">
        <v>171</v>
      </c>
      <c r="E187" s="284" t="s">
        <v>24</v>
      </c>
      <c r="F187" s="285" t="s">
        <v>186</v>
      </c>
      <c r="G187" s="283"/>
      <c r="H187" s="286">
        <v>751.98000000000002</v>
      </c>
      <c r="I187" s="287"/>
      <c r="J187" s="287"/>
      <c r="K187" s="283"/>
      <c r="L187" s="283"/>
      <c r="M187" s="288"/>
      <c r="N187" s="289"/>
      <c r="O187" s="290"/>
      <c r="P187" s="290"/>
      <c r="Q187" s="290"/>
      <c r="R187" s="290"/>
      <c r="S187" s="290"/>
      <c r="T187" s="290"/>
      <c r="U187" s="290"/>
      <c r="V187" s="290"/>
      <c r="W187" s="290"/>
      <c r="X187" s="291"/>
      <c r="AT187" s="292" t="s">
        <v>171</v>
      </c>
      <c r="AU187" s="292" t="s">
        <v>169</v>
      </c>
      <c r="AV187" s="14" t="s">
        <v>168</v>
      </c>
      <c r="AW187" s="14" t="s">
        <v>7</v>
      </c>
      <c r="AX187" s="14" t="s">
        <v>85</v>
      </c>
      <c r="AY187" s="292" t="s">
        <v>159</v>
      </c>
    </row>
    <row r="188" s="1" customFormat="1" ht="25.5" customHeight="1">
      <c r="B188" s="48"/>
      <c r="C188" s="248" t="s">
        <v>299</v>
      </c>
      <c r="D188" s="248" t="s">
        <v>163</v>
      </c>
      <c r="E188" s="249" t="s">
        <v>300</v>
      </c>
      <c r="F188" s="250" t="s">
        <v>301</v>
      </c>
      <c r="G188" s="251" t="s">
        <v>174</v>
      </c>
      <c r="H188" s="252">
        <v>36.82</v>
      </c>
      <c r="I188" s="253"/>
      <c r="J188" s="253"/>
      <c r="K188" s="254">
        <f>ROUND(P188*H188,2)</f>
        <v>0</v>
      </c>
      <c r="L188" s="250" t="s">
        <v>167</v>
      </c>
      <c r="M188" s="74"/>
      <c r="N188" s="255" t="s">
        <v>24</v>
      </c>
      <c r="O188" s="256" t="s">
        <v>47</v>
      </c>
      <c r="P188" s="176">
        <f>I188+J188</f>
        <v>0</v>
      </c>
      <c r="Q188" s="176">
        <f>ROUND(I188*H188,2)</f>
        <v>0</v>
      </c>
      <c r="R188" s="176">
        <f>ROUND(J188*H188,2)</f>
        <v>0</v>
      </c>
      <c r="S188" s="49"/>
      <c r="T188" s="257">
        <f>S188*H188</f>
        <v>0</v>
      </c>
      <c r="U188" s="257">
        <v>0</v>
      </c>
      <c r="V188" s="257">
        <f>U188*H188</f>
        <v>0</v>
      </c>
      <c r="W188" s="257">
        <v>0</v>
      </c>
      <c r="X188" s="258">
        <f>W188*H188</f>
        <v>0</v>
      </c>
      <c r="AR188" s="26" t="s">
        <v>168</v>
      </c>
      <c r="AT188" s="26" t="s">
        <v>163</v>
      </c>
      <c r="AU188" s="26" t="s">
        <v>169</v>
      </c>
      <c r="AY188" s="26" t="s">
        <v>159</v>
      </c>
      <c r="BE188" s="259">
        <f>IF(O188="základní",K188,0)</f>
        <v>0</v>
      </c>
      <c r="BF188" s="259">
        <f>IF(O188="snížená",K188,0)</f>
        <v>0</v>
      </c>
      <c r="BG188" s="259">
        <f>IF(O188="zákl. přenesená",K188,0)</f>
        <v>0</v>
      </c>
      <c r="BH188" s="259">
        <f>IF(O188="sníž. přenesená",K188,0)</f>
        <v>0</v>
      </c>
      <c r="BI188" s="259">
        <f>IF(O188="nulová",K188,0)</f>
        <v>0</v>
      </c>
      <c r="BJ188" s="26" t="s">
        <v>85</v>
      </c>
      <c r="BK188" s="259">
        <f>ROUND(P188*H188,2)</f>
        <v>0</v>
      </c>
      <c r="BL188" s="26" t="s">
        <v>168</v>
      </c>
      <c r="BM188" s="26" t="s">
        <v>302</v>
      </c>
    </row>
    <row r="189" s="12" customFormat="1">
      <c r="B189" s="260"/>
      <c r="C189" s="261"/>
      <c r="D189" s="262" t="s">
        <v>171</v>
      </c>
      <c r="E189" s="263" t="s">
        <v>24</v>
      </c>
      <c r="F189" s="264" t="s">
        <v>303</v>
      </c>
      <c r="G189" s="261"/>
      <c r="H189" s="265">
        <v>36.82</v>
      </c>
      <c r="I189" s="266"/>
      <c r="J189" s="266"/>
      <c r="K189" s="261"/>
      <c r="L189" s="261"/>
      <c r="M189" s="267"/>
      <c r="N189" s="268"/>
      <c r="O189" s="269"/>
      <c r="P189" s="269"/>
      <c r="Q189" s="269"/>
      <c r="R189" s="269"/>
      <c r="S189" s="269"/>
      <c r="T189" s="269"/>
      <c r="U189" s="269"/>
      <c r="V189" s="269"/>
      <c r="W189" s="269"/>
      <c r="X189" s="270"/>
      <c r="AT189" s="271" t="s">
        <v>171</v>
      </c>
      <c r="AU189" s="271" t="s">
        <v>169</v>
      </c>
      <c r="AV189" s="12" t="s">
        <v>87</v>
      </c>
      <c r="AW189" s="12" t="s">
        <v>7</v>
      </c>
      <c r="AX189" s="12" t="s">
        <v>85</v>
      </c>
      <c r="AY189" s="271" t="s">
        <v>159</v>
      </c>
    </row>
    <row r="190" s="1" customFormat="1" ht="16.5" customHeight="1">
      <c r="B190" s="48"/>
      <c r="C190" s="248" t="s">
        <v>304</v>
      </c>
      <c r="D190" s="248" t="s">
        <v>163</v>
      </c>
      <c r="E190" s="249" t="s">
        <v>305</v>
      </c>
      <c r="F190" s="250" t="s">
        <v>306</v>
      </c>
      <c r="G190" s="251" t="s">
        <v>174</v>
      </c>
      <c r="H190" s="252">
        <v>751.98000000000002</v>
      </c>
      <c r="I190" s="253"/>
      <c r="J190" s="253"/>
      <c r="K190" s="254">
        <f>ROUND(P190*H190,2)</f>
        <v>0</v>
      </c>
      <c r="L190" s="250" t="s">
        <v>167</v>
      </c>
      <c r="M190" s="74"/>
      <c r="N190" s="255" t="s">
        <v>24</v>
      </c>
      <c r="O190" s="256" t="s">
        <v>47</v>
      </c>
      <c r="P190" s="176">
        <f>I190+J190</f>
        <v>0</v>
      </c>
      <c r="Q190" s="176">
        <f>ROUND(I190*H190,2)</f>
        <v>0</v>
      </c>
      <c r="R190" s="176">
        <f>ROUND(J190*H190,2)</f>
        <v>0</v>
      </c>
      <c r="S190" s="49"/>
      <c r="T190" s="257">
        <f>S190*H190</f>
        <v>0</v>
      </c>
      <c r="U190" s="257">
        <v>0</v>
      </c>
      <c r="V190" s="257">
        <f>U190*H190</f>
        <v>0</v>
      </c>
      <c r="W190" s="257">
        <v>0</v>
      </c>
      <c r="X190" s="258">
        <f>W190*H190</f>
        <v>0</v>
      </c>
      <c r="AR190" s="26" t="s">
        <v>168</v>
      </c>
      <c r="AT190" s="26" t="s">
        <v>163</v>
      </c>
      <c r="AU190" s="26" t="s">
        <v>169</v>
      </c>
      <c r="AY190" s="26" t="s">
        <v>159</v>
      </c>
      <c r="BE190" s="259">
        <f>IF(O190="základní",K190,0)</f>
        <v>0</v>
      </c>
      <c r="BF190" s="259">
        <f>IF(O190="snížená",K190,0)</f>
        <v>0</v>
      </c>
      <c r="BG190" s="259">
        <f>IF(O190="zákl. přenesená",K190,0)</f>
        <v>0</v>
      </c>
      <c r="BH190" s="259">
        <f>IF(O190="sníž. přenesená",K190,0)</f>
        <v>0</v>
      </c>
      <c r="BI190" s="259">
        <f>IF(O190="nulová",K190,0)</f>
        <v>0</v>
      </c>
      <c r="BJ190" s="26" t="s">
        <v>85</v>
      </c>
      <c r="BK190" s="259">
        <f>ROUND(P190*H190,2)</f>
        <v>0</v>
      </c>
      <c r="BL190" s="26" t="s">
        <v>168</v>
      </c>
      <c r="BM190" s="26" t="s">
        <v>307</v>
      </c>
    </row>
    <row r="191" s="12" customFormat="1">
      <c r="B191" s="260"/>
      <c r="C191" s="261"/>
      <c r="D191" s="262" t="s">
        <v>171</v>
      </c>
      <c r="E191" s="263" t="s">
        <v>24</v>
      </c>
      <c r="F191" s="264" t="s">
        <v>308</v>
      </c>
      <c r="G191" s="261"/>
      <c r="H191" s="265">
        <v>751.98000000000002</v>
      </c>
      <c r="I191" s="266"/>
      <c r="J191" s="266"/>
      <c r="K191" s="261"/>
      <c r="L191" s="261"/>
      <c r="M191" s="267"/>
      <c r="N191" s="268"/>
      <c r="O191" s="269"/>
      <c r="P191" s="269"/>
      <c r="Q191" s="269"/>
      <c r="R191" s="269"/>
      <c r="S191" s="269"/>
      <c r="T191" s="269"/>
      <c r="U191" s="269"/>
      <c r="V191" s="269"/>
      <c r="W191" s="269"/>
      <c r="X191" s="270"/>
      <c r="AT191" s="271" t="s">
        <v>171</v>
      </c>
      <c r="AU191" s="271" t="s">
        <v>169</v>
      </c>
      <c r="AV191" s="12" t="s">
        <v>87</v>
      </c>
      <c r="AW191" s="12" t="s">
        <v>7</v>
      </c>
      <c r="AX191" s="12" t="s">
        <v>85</v>
      </c>
      <c r="AY191" s="271" t="s">
        <v>159</v>
      </c>
    </row>
    <row r="192" s="1" customFormat="1" ht="16.5" customHeight="1">
      <c r="B192" s="48"/>
      <c r="C192" s="248" t="s">
        <v>309</v>
      </c>
      <c r="D192" s="248" t="s">
        <v>163</v>
      </c>
      <c r="E192" s="249" t="s">
        <v>310</v>
      </c>
      <c r="F192" s="250" t="s">
        <v>311</v>
      </c>
      <c r="G192" s="251" t="s">
        <v>251</v>
      </c>
      <c r="H192" s="252">
        <v>1172.1780000000001</v>
      </c>
      <c r="I192" s="253"/>
      <c r="J192" s="253"/>
      <c r="K192" s="254">
        <f>ROUND(P192*H192,2)</f>
        <v>0</v>
      </c>
      <c r="L192" s="250" t="s">
        <v>167</v>
      </c>
      <c r="M192" s="74"/>
      <c r="N192" s="255" t="s">
        <v>24</v>
      </c>
      <c r="O192" s="256" t="s">
        <v>47</v>
      </c>
      <c r="P192" s="176">
        <f>I192+J192</f>
        <v>0</v>
      </c>
      <c r="Q192" s="176">
        <f>ROUND(I192*H192,2)</f>
        <v>0</v>
      </c>
      <c r="R192" s="176">
        <f>ROUND(J192*H192,2)</f>
        <v>0</v>
      </c>
      <c r="S192" s="49"/>
      <c r="T192" s="257">
        <f>S192*H192</f>
        <v>0</v>
      </c>
      <c r="U192" s="257">
        <v>0</v>
      </c>
      <c r="V192" s="257">
        <f>U192*H192</f>
        <v>0</v>
      </c>
      <c r="W192" s="257">
        <v>0</v>
      </c>
      <c r="X192" s="258">
        <f>W192*H192</f>
        <v>0</v>
      </c>
      <c r="AR192" s="26" t="s">
        <v>168</v>
      </c>
      <c r="AT192" s="26" t="s">
        <v>163</v>
      </c>
      <c r="AU192" s="26" t="s">
        <v>169</v>
      </c>
      <c r="AY192" s="26" t="s">
        <v>159</v>
      </c>
      <c r="BE192" s="259">
        <f>IF(O192="základní",K192,0)</f>
        <v>0</v>
      </c>
      <c r="BF192" s="259">
        <f>IF(O192="snížená",K192,0)</f>
        <v>0</v>
      </c>
      <c r="BG192" s="259">
        <f>IF(O192="zákl. přenesená",K192,0)</f>
        <v>0</v>
      </c>
      <c r="BH192" s="259">
        <f>IF(O192="sníž. přenesená",K192,0)</f>
        <v>0</v>
      </c>
      <c r="BI192" s="259">
        <f>IF(O192="nulová",K192,0)</f>
        <v>0</v>
      </c>
      <c r="BJ192" s="26" t="s">
        <v>85</v>
      </c>
      <c r="BK192" s="259">
        <f>ROUND(P192*H192,2)</f>
        <v>0</v>
      </c>
      <c r="BL192" s="26" t="s">
        <v>168</v>
      </c>
      <c r="BM192" s="26" t="s">
        <v>312</v>
      </c>
    </row>
    <row r="193" s="12" customFormat="1">
      <c r="B193" s="260"/>
      <c r="C193" s="261"/>
      <c r="D193" s="262" t="s">
        <v>171</v>
      </c>
      <c r="E193" s="263" t="s">
        <v>24</v>
      </c>
      <c r="F193" s="264" t="s">
        <v>313</v>
      </c>
      <c r="G193" s="261"/>
      <c r="H193" s="265">
        <v>1172.1780000000001</v>
      </c>
      <c r="I193" s="266"/>
      <c r="J193" s="266"/>
      <c r="K193" s="261"/>
      <c r="L193" s="261"/>
      <c r="M193" s="267"/>
      <c r="N193" s="268"/>
      <c r="O193" s="269"/>
      <c r="P193" s="269"/>
      <c r="Q193" s="269"/>
      <c r="R193" s="269"/>
      <c r="S193" s="269"/>
      <c r="T193" s="269"/>
      <c r="U193" s="269"/>
      <c r="V193" s="269"/>
      <c r="W193" s="269"/>
      <c r="X193" s="270"/>
      <c r="AT193" s="271" t="s">
        <v>171</v>
      </c>
      <c r="AU193" s="271" t="s">
        <v>169</v>
      </c>
      <c r="AV193" s="12" t="s">
        <v>87</v>
      </c>
      <c r="AW193" s="12" t="s">
        <v>7</v>
      </c>
      <c r="AX193" s="12" t="s">
        <v>85</v>
      </c>
      <c r="AY193" s="271" t="s">
        <v>159</v>
      </c>
    </row>
    <row r="194" s="1" customFormat="1" ht="25.5" customHeight="1">
      <c r="B194" s="48"/>
      <c r="C194" s="248" t="s">
        <v>314</v>
      </c>
      <c r="D194" s="248" t="s">
        <v>163</v>
      </c>
      <c r="E194" s="249" t="s">
        <v>315</v>
      </c>
      <c r="F194" s="250" t="s">
        <v>316</v>
      </c>
      <c r="G194" s="251" t="s">
        <v>174</v>
      </c>
      <c r="H194" s="252">
        <v>191.28800000000001</v>
      </c>
      <c r="I194" s="253"/>
      <c r="J194" s="253"/>
      <c r="K194" s="254">
        <f>ROUND(P194*H194,2)</f>
        <v>0</v>
      </c>
      <c r="L194" s="250" t="s">
        <v>167</v>
      </c>
      <c r="M194" s="74"/>
      <c r="N194" s="255" t="s">
        <v>24</v>
      </c>
      <c r="O194" s="256" t="s">
        <v>47</v>
      </c>
      <c r="P194" s="176">
        <f>I194+J194</f>
        <v>0</v>
      </c>
      <c r="Q194" s="176">
        <f>ROUND(I194*H194,2)</f>
        <v>0</v>
      </c>
      <c r="R194" s="176">
        <f>ROUND(J194*H194,2)</f>
        <v>0</v>
      </c>
      <c r="S194" s="49"/>
      <c r="T194" s="257">
        <f>S194*H194</f>
        <v>0</v>
      </c>
      <c r="U194" s="257">
        <v>0</v>
      </c>
      <c r="V194" s="257">
        <f>U194*H194</f>
        <v>0</v>
      </c>
      <c r="W194" s="257">
        <v>0</v>
      </c>
      <c r="X194" s="258">
        <f>W194*H194</f>
        <v>0</v>
      </c>
      <c r="AR194" s="26" t="s">
        <v>168</v>
      </c>
      <c r="AT194" s="26" t="s">
        <v>163</v>
      </c>
      <c r="AU194" s="26" t="s">
        <v>169</v>
      </c>
      <c r="AY194" s="26" t="s">
        <v>159</v>
      </c>
      <c r="BE194" s="259">
        <f>IF(O194="základní",K194,0)</f>
        <v>0</v>
      </c>
      <c r="BF194" s="259">
        <f>IF(O194="snížená",K194,0)</f>
        <v>0</v>
      </c>
      <c r="BG194" s="259">
        <f>IF(O194="zákl. přenesená",K194,0)</f>
        <v>0</v>
      </c>
      <c r="BH194" s="259">
        <f>IF(O194="sníž. přenesená",K194,0)</f>
        <v>0</v>
      </c>
      <c r="BI194" s="259">
        <f>IF(O194="nulová",K194,0)</f>
        <v>0</v>
      </c>
      <c r="BJ194" s="26" t="s">
        <v>85</v>
      </c>
      <c r="BK194" s="259">
        <f>ROUND(P194*H194,2)</f>
        <v>0</v>
      </c>
      <c r="BL194" s="26" t="s">
        <v>168</v>
      </c>
      <c r="BM194" s="26" t="s">
        <v>317</v>
      </c>
    </row>
    <row r="195" s="12" customFormat="1">
      <c r="B195" s="260"/>
      <c r="C195" s="261"/>
      <c r="D195" s="262" t="s">
        <v>171</v>
      </c>
      <c r="E195" s="263" t="s">
        <v>24</v>
      </c>
      <c r="F195" s="264" t="s">
        <v>318</v>
      </c>
      <c r="G195" s="261"/>
      <c r="H195" s="265">
        <v>216</v>
      </c>
      <c r="I195" s="266"/>
      <c r="J195" s="266"/>
      <c r="K195" s="261"/>
      <c r="L195" s="261"/>
      <c r="M195" s="267"/>
      <c r="N195" s="268"/>
      <c r="O195" s="269"/>
      <c r="P195" s="269"/>
      <c r="Q195" s="269"/>
      <c r="R195" s="269"/>
      <c r="S195" s="269"/>
      <c r="T195" s="269"/>
      <c r="U195" s="269"/>
      <c r="V195" s="269"/>
      <c r="W195" s="269"/>
      <c r="X195" s="270"/>
      <c r="AT195" s="271" t="s">
        <v>171</v>
      </c>
      <c r="AU195" s="271" t="s">
        <v>169</v>
      </c>
      <c r="AV195" s="12" t="s">
        <v>87</v>
      </c>
      <c r="AW195" s="12" t="s">
        <v>7</v>
      </c>
      <c r="AX195" s="12" t="s">
        <v>78</v>
      </c>
      <c r="AY195" s="271" t="s">
        <v>159</v>
      </c>
    </row>
    <row r="196" s="12" customFormat="1">
      <c r="B196" s="260"/>
      <c r="C196" s="261"/>
      <c r="D196" s="262" t="s">
        <v>171</v>
      </c>
      <c r="E196" s="263" t="s">
        <v>24</v>
      </c>
      <c r="F196" s="264" t="s">
        <v>319</v>
      </c>
      <c r="G196" s="261"/>
      <c r="H196" s="265">
        <v>-6.7119999999999997</v>
      </c>
      <c r="I196" s="266"/>
      <c r="J196" s="266"/>
      <c r="K196" s="261"/>
      <c r="L196" s="261"/>
      <c r="M196" s="267"/>
      <c r="N196" s="268"/>
      <c r="O196" s="269"/>
      <c r="P196" s="269"/>
      <c r="Q196" s="269"/>
      <c r="R196" s="269"/>
      <c r="S196" s="269"/>
      <c r="T196" s="269"/>
      <c r="U196" s="269"/>
      <c r="V196" s="269"/>
      <c r="W196" s="269"/>
      <c r="X196" s="270"/>
      <c r="AT196" s="271" t="s">
        <v>171</v>
      </c>
      <c r="AU196" s="271" t="s">
        <v>169</v>
      </c>
      <c r="AV196" s="12" t="s">
        <v>87</v>
      </c>
      <c r="AW196" s="12" t="s">
        <v>7</v>
      </c>
      <c r="AX196" s="12" t="s">
        <v>78</v>
      </c>
      <c r="AY196" s="271" t="s">
        <v>159</v>
      </c>
    </row>
    <row r="197" s="12" customFormat="1">
      <c r="B197" s="260"/>
      <c r="C197" s="261"/>
      <c r="D197" s="262" t="s">
        <v>171</v>
      </c>
      <c r="E197" s="263" t="s">
        <v>24</v>
      </c>
      <c r="F197" s="264" t="s">
        <v>320</v>
      </c>
      <c r="G197" s="261"/>
      <c r="H197" s="265">
        <v>-18</v>
      </c>
      <c r="I197" s="266"/>
      <c r="J197" s="266"/>
      <c r="K197" s="261"/>
      <c r="L197" s="261"/>
      <c r="M197" s="267"/>
      <c r="N197" s="268"/>
      <c r="O197" s="269"/>
      <c r="P197" s="269"/>
      <c r="Q197" s="269"/>
      <c r="R197" s="269"/>
      <c r="S197" s="269"/>
      <c r="T197" s="269"/>
      <c r="U197" s="269"/>
      <c r="V197" s="269"/>
      <c r="W197" s="269"/>
      <c r="X197" s="270"/>
      <c r="AT197" s="271" t="s">
        <v>171</v>
      </c>
      <c r="AU197" s="271" t="s">
        <v>169</v>
      </c>
      <c r="AV197" s="12" t="s">
        <v>87</v>
      </c>
      <c r="AW197" s="12" t="s">
        <v>7</v>
      </c>
      <c r="AX197" s="12" t="s">
        <v>78</v>
      </c>
      <c r="AY197" s="271" t="s">
        <v>159</v>
      </c>
    </row>
    <row r="198" s="14" customFormat="1">
      <c r="B198" s="282"/>
      <c r="C198" s="283"/>
      <c r="D198" s="262" t="s">
        <v>171</v>
      </c>
      <c r="E198" s="284" t="s">
        <v>24</v>
      </c>
      <c r="F198" s="285" t="s">
        <v>186</v>
      </c>
      <c r="G198" s="283"/>
      <c r="H198" s="286">
        <v>191.28800000000001</v>
      </c>
      <c r="I198" s="287"/>
      <c r="J198" s="287"/>
      <c r="K198" s="283"/>
      <c r="L198" s="283"/>
      <c r="M198" s="288"/>
      <c r="N198" s="289"/>
      <c r="O198" s="290"/>
      <c r="P198" s="290"/>
      <c r="Q198" s="290"/>
      <c r="R198" s="290"/>
      <c r="S198" s="290"/>
      <c r="T198" s="290"/>
      <c r="U198" s="290"/>
      <c r="V198" s="290"/>
      <c r="W198" s="290"/>
      <c r="X198" s="291"/>
      <c r="AT198" s="292" t="s">
        <v>171</v>
      </c>
      <c r="AU198" s="292" t="s">
        <v>169</v>
      </c>
      <c r="AV198" s="14" t="s">
        <v>168</v>
      </c>
      <c r="AW198" s="14" t="s">
        <v>7</v>
      </c>
      <c r="AX198" s="14" t="s">
        <v>85</v>
      </c>
      <c r="AY198" s="292" t="s">
        <v>159</v>
      </c>
    </row>
    <row r="199" s="1" customFormat="1" ht="16.5" customHeight="1">
      <c r="B199" s="48"/>
      <c r="C199" s="293" t="s">
        <v>321</v>
      </c>
      <c r="D199" s="293" t="s">
        <v>248</v>
      </c>
      <c r="E199" s="294" t="s">
        <v>322</v>
      </c>
      <c r="F199" s="295" t="s">
        <v>323</v>
      </c>
      <c r="G199" s="296" t="s">
        <v>251</v>
      </c>
      <c r="H199" s="297">
        <v>344.31799999999998</v>
      </c>
      <c r="I199" s="298"/>
      <c r="J199" s="299"/>
      <c r="K199" s="300">
        <f>ROUND(P199*H199,2)</f>
        <v>0</v>
      </c>
      <c r="L199" s="295" t="s">
        <v>167</v>
      </c>
      <c r="M199" s="301"/>
      <c r="N199" s="302" t="s">
        <v>24</v>
      </c>
      <c r="O199" s="256" t="s">
        <v>47</v>
      </c>
      <c r="P199" s="176">
        <f>I199+J199</f>
        <v>0</v>
      </c>
      <c r="Q199" s="176">
        <f>ROUND(I199*H199,2)</f>
        <v>0</v>
      </c>
      <c r="R199" s="176">
        <f>ROUND(J199*H199,2)</f>
        <v>0</v>
      </c>
      <c r="S199" s="49"/>
      <c r="T199" s="257">
        <f>S199*H199</f>
        <v>0</v>
      </c>
      <c r="U199" s="257">
        <v>1</v>
      </c>
      <c r="V199" s="257">
        <f>U199*H199</f>
        <v>344.31799999999998</v>
      </c>
      <c r="W199" s="257">
        <v>0</v>
      </c>
      <c r="X199" s="258">
        <f>W199*H199</f>
        <v>0</v>
      </c>
      <c r="AR199" s="26" t="s">
        <v>204</v>
      </c>
      <c r="AT199" s="26" t="s">
        <v>248</v>
      </c>
      <c r="AU199" s="26" t="s">
        <v>169</v>
      </c>
      <c r="AY199" s="26" t="s">
        <v>159</v>
      </c>
      <c r="BE199" s="259">
        <f>IF(O199="základní",K199,0)</f>
        <v>0</v>
      </c>
      <c r="BF199" s="259">
        <f>IF(O199="snížená",K199,0)</f>
        <v>0</v>
      </c>
      <c r="BG199" s="259">
        <f>IF(O199="zákl. přenesená",K199,0)</f>
        <v>0</v>
      </c>
      <c r="BH199" s="259">
        <f>IF(O199="sníž. přenesená",K199,0)</f>
        <v>0</v>
      </c>
      <c r="BI199" s="259">
        <f>IF(O199="nulová",K199,0)</f>
        <v>0</v>
      </c>
      <c r="BJ199" s="26" t="s">
        <v>85</v>
      </c>
      <c r="BK199" s="259">
        <f>ROUND(P199*H199,2)</f>
        <v>0</v>
      </c>
      <c r="BL199" s="26" t="s">
        <v>168</v>
      </c>
      <c r="BM199" s="26" t="s">
        <v>324</v>
      </c>
    </row>
    <row r="200" s="12" customFormat="1">
      <c r="B200" s="260"/>
      <c r="C200" s="261"/>
      <c r="D200" s="262" t="s">
        <v>171</v>
      </c>
      <c r="E200" s="263" t="s">
        <v>24</v>
      </c>
      <c r="F200" s="264" t="s">
        <v>325</v>
      </c>
      <c r="G200" s="261"/>
      <c r="H200" s="265">
        <v>344.31799999999998</v>
      </c>
      <c r="I200" s="266"/>
      <c r="J200" s="266"/>
      <c r="K200" s="261"/>
      <c r="L200" s="261"/>
      <c r="M200" s="267"/>
      <c r="N200" s="268"/>
      <c r="O200" s="269"/>
      <c r="P200" s="269"/>
      <c r="Q200" s="269"/>
      <c r="R200" s="269"/>
      <c r="S200" s="269"/>
      <c r="T200" s="269"/>
      <c r="U200" s="269"/>
      <c r="V200" s="269"/>
      <c r="W200" s="269"/>
      <c r="X200" s="270"/>
      <c r="AT200" s="271" t="s">
        <v>171</v>
      </c>
      <c r="AU200" s="271" t="s">
        <v>169</v>
      </c>
      <c r="AV200" s="12" t="s">
        <v>87</v>
      </c>
      <c r="AW200" s="12" t="s">
        <v>7</v>
      </c>
      <c r="AX200" s="12" t="s">
        <v>85</v>
      </c>
      <c r="AY200" s="271" t="s">
        <v>159</v>
      </c>
    </row>
    <row r="201" s="11" customFormat="1" ht="22.32" customHeight="1">
      <c r="B201" s="231"/>
      <c r="C201" s="232"/>
      <c r="D201" s="233" t="s">
        <v>77</v>
      </c>
      <c r="E201" s="246" t="s">
        <v>268</v>
      </c>
      <c r="F201" s="246" t="s">
        <v>326</v>
      </c>
      <c r="G201" s="232"/>
      <c r="H201" s="232"/>
      <c r="I201" s="235"/>
      <c r="J201" s="235"/>
      <c r="K201" s="247">
        <f>BK201</f>
        <v>0</v>
      </c>
      <c r="L201" s="232"/>
      <c r="M201" s="237"/>
      <c r="N201" s="238"/>
      <c r="O201" s="239"/>
      <c r="P201" s="239"/>
      <c r="Q201" s="240">
        <f>SUM(Q202:Q224)</f>
        <v>0</v>
      </c>
      <c r="R201" s="240">
        <f>SUM(R202:R224)</f>
        <v>0</v>
      </c>
      <c r="S201" s="239"/>
      <c r="T201" s="241">
        <f>SUM(T202:T224)</f>
        <v>0</v>
      </c>
      <c r="U201" s="239"/>
      <c r="V201" s="241">
        <f>SUM(V202:V224)</f>
        <v>0.35960000000000003</v>
      </c>
      <c r="W201" s="239"/>
      <c r="X201" s="242">
        <f>SUM(X202:X224)</f>
        <v>0</v>
      </c>
      <c r="AR201" s="243" t="s">
        <v>85</v>
      </c>
      <c r="AT201" s="244" t="s">
        <v>77</v>
      </c>
      <c r="AU201" s="244" t="s">
        <v>87</v>
      </c>
      <c r="AY201" s="243" t="s">
        <v>159</v>
      </c>
      <c r="BK201" s="245">
        <f>SUM(BK202:BK224)</f>
        <v>0</v>
      </c>
    </row>
    <row r="202" s="1" customFormat="1" ht="25.5" customHeight="1">
      <c r="B202" s="48"/>
      <c r="C202" s="248" t="s">
        <v>327</v>
      </c>
      <c r="D202" s="248" t="s">
        <v>163</v>
      </c>
      <c r="E202" s="249" t="s">
        <v>328</v>
      </c>
      <c r="F202" s="250" t="s">
        <v>329</v>
      </c>
      <c r="G202" s="251" t="s">
        <v>166</v>
      </c>
      <c r="H202" s="252">
        <v>1005</v>
      </c>
      <c r="I202" s="253"/>
      <c r="J202" s="253"/>
      <c r="K202" s="254">
        <f>ROUND(P202*H202,2)</f>
        <v>0</v>
      </c>
      <c r="L202" s="250" t="s">
        <v>167</v>
      </c>
      <c r="M202" s="74"/>
      <c r="N202" s="255" t="s">
        <v>24</v>
      </c>
      <c r="O202" s="256" t="s">
        <v>47</v>
      </c>
      <c r="P202" s="176">
        <f>I202+J202</f>
        <v>0</v>
      </c>
      <c r="Q202" s="176">
        <f>ROUND(I202*H202,2)</f>
        <v>0</v>
      </c>
      <c r="R202" s="176">
        <f>ROUND(J202*H202,2)</f>
        <v>0</v>
      </c>
      <c r="S202" s="49"/>
      <c r="T202" s="257">
        <f>S202*H202</f>
        <v>0</v>
      </c>
      <c r="U202" s="257">
        <v>0</v>
      </c>
      <c r="V202" s="257">
        <f>U202*H202</f>
        <v>0</v>
      </c>
      <c r="W202" s="257">
        <v>0</v>
      </c>
      <c r="X202" s="258">
        <f>W202*H202</f>
        <v>0</v>
      </c>
      <c r="AR202" s="26" t="s">
        <v>168</v>
      </c>
      <c r="AT202" s="26" t="s">
        <v>163</v>
      </c>
      <c r="AU202" s="26" t="s">
        <v>169</v>
      </c>
      <c r="AY202" s="26" t="s">
        <v>159</v>
      </c>
      <c r="BE202" s="259">
        <f>IF(O202="základní",K202,0)</f>
        <v>0</v>
      </c>
      <c r="BF202" s="259">
        <f>IF(O202="snížená",K202,0)</f>
        <v>0</v>
      </c>
      <c r="BG202" s="259">
        <f>IF(O202="zákl. přenesená",K202,0)</f>
        <v>0</v>
      </c>
      <c r="BH202" s="259">
        <f>IF(O202="sníž. přenesená",K202,0)</f>
        <v>0</v>
      </c>
      <c r="BI202" s="259">
        <f>IF(O202="nulová",K202,0)</f>
        <v>0</v>
      </c>
      <c r="BJ202" s="26" t="s">
        <v>85</v>
      </c>
      <c r="BK202" s="259">
        <f>ROUND(P202*H202,2)</f>
        <v>0</v>
      </c>
      <c r="BL202" s="26" t="s">
        <v>168</v>
      </c>
      <c r="BM202" s="26" t="s">
        <v>330</v>
      </c>
    </row>
    <row r="203" s="12" customFormat="1">
      <c r="B203" s="260"/>
      <c r="C203" s="261"/>
      <c r="D203" s="262" t="s">
        <v>171</v>
      </c>
      <c r="E203" s="263" t="s">
        <v>24</v>
      </c>
      <c r="F203" s="264" t="s">
        <v>331</v>
      </c>
      <c r="G203" s="261"/>
      <c r="H203" s="265">
        <v>1005</v>
      </c>
      <c r="I203" s="266"/>
      <c r="J203" s="266"/>
      <c r="K203" s="261"/>
      <c r="L203" s="261"/>
      <c r="M203" s="267"/>
      <c r="N203" s="268"/>
      <c r="O203" s="269"/>
      <c r="P203" s="269"/>
      <c r="Q203" s="269"/>
      <c r="R203" s="269"/>
      <c r="S203" s="269"/>
      <c r="T203" s="269"/>
      <c r="U203" s="269"/>
      <c r="V203" s="269"/>
      <c r="W203" s="269"/>
      <c r="X203" s="270"/>
      <c r="AT203" s="271" t="s">
        <v>171</v>
      </c>
      <c r="AU203" s="271" t="s">
        <v>169</v>
      </c>
      <c r="AV203" s="12" t="s">
        <v>87</v>
      </c>
      <c r="AW203" s="12" t="s">
        <v>7</v>
      </c>
      <c r="AX203" s="12" t="s">
        <v>85</v>
      </c>
      <c r="AY203" s="271" t="s">
        <v>159</v>
      </c>
    </row>
    <row r="204" s="1" customFormat="1" ht="25.5" customHeight="1">
      <c r="B204" s="48"/>
      <c r="C204" s="248" t="s">
        <v>332</v>
      </c>
      <c r="D204" s="248" t="s">
        <v>163</v>
      </c>
      <c r="E204" s="249" t="s">
        <v>333</v>
      </c>
      <c r="F204" s="250" t="s">
        <v>334</v>
      </c>
      <c r="G204" s="251" t="s">
        <v>166</v>
      </c>
      <c r="H204" s="252">
        <v>1005</v>
      </c>
      <c r="I204" s="253"/>
      <c r="J204" s="253"/>
      <c r="K204" s="254">
        <f>ROUND(P204*H204,2)</f>
        <v>0</v>
      </c>
      <c r="L204" s="250" t="s">
        <v>167</v>
      </c>
      <c r="M204" s="74"/>
      <c r="N204" s="255" t="s">
        <v>24</v>
      </c>
      <c r="O204" s="256" t="s">
        <v>47</v>
      </c>
      <c r="P204" s="176">
        <f>I204+J204</f>
        <v>0</v>
      </c>
      <c r="Q204" s="176">
        <f>ROUND(I204*H204,2)</f>
        <v>0</v>
      </c>
      <c r="R204" s="176">
        <f>ROUND(J204*H204,2)</f>
        <v>0</v>
      </c>
      <c r="S204" s="49"/>
      <c r="T204" s="257">
        <f>S204*H204</f>
        <v>0</v>
      </c>
      <c r="U204" s="257">
        <v>0</v>
      </c>
      <c r="V204" s="257">
        <f>U204*H204</f>
        <v>0</v>
      </c>
      <c r="W204" s="257">
        <v>0</v>
      </c>
      <c r="X204" s="258">
        <f>W204*H204</f>
        <v>0</v>
      </c>
      <c r="AR204" s="26" t="s">
        <v>168</v>
      </c>
      <c r="AT204" s="26" t="s">
        <v>163</v>
      </c>
      <c r="AU204" s="26" t="s">
        <v>169</v>
      </c>
      <c r="AY204" s="26" t="s">
        <v>159</v>
      </c>
      <c r="BE204" s="259">
        <f>IF(O204="základní",K204,0)</f>
        <v>0</v>
      </c>
      <c r="BF204" s="259">
        <f>IF(O204="snížená",K204,0)</f>
        <v>0</v>
      </c>
      <c r="BG204" s="259">
        <f>IF(O204="zákl. přenesená",K204,0)</f>
        <v>0</v>
      </c>
      <c r="BH204" s="259">
        <f>IF(O204="sníž. přenesená",K204,0)</f>
        <v>0</v>
      </c>
      <c r="BI204" s="259">
        <f>IF(O204="nulová",K204,0)</f>
        <v>0</v>
      </c>
      <c r="BJ204" s="26" t="s">
        <v>85</v>
      </c>
      <c r="BK204" s="259">
        <f>ROUND(P204*H204,2)</f>
        <v>0</v>
      </c>
      <c r="BL204" s="26" t="s">
        <v>168</v>
      </c>
      <c r="BM204" s="26" t="s">
        <v>335</v>
      </c>
    </row>
    <row r="205" s="12" customFormat="1">
      <c r="B205" s="260"/>
      <c r="C205" s="261"/>
      <c r="D205" s="262" t="s">
        <v>171</v>
      </c>
      <c r="E205" s="263" t="s">
        <v>24</v>
      </c>
      <c r="F205" s="264" t="s">
        <v>331</v>
      </c>
      <c r="G205" s="261"/>
      <c r="H205" s="265">
        <v>1005</v>
      </c>
      <c r="I205" s="266"/>
      <c r="J205" s="266"/>
      <c r="K205" s="261"/>
      <c r="L205" s="261"/>
      <c r="M205" s="267"/>
      <c r="N205" s="268"/>
      <c r="O205" s="269"/>
      <c r="P205" s="269"/>
      <c r="Q205" s="269"/>
      <c r="R205" s="269"/>
      <c r="S205" s="269"/>
      <c r="T205" s="269"/>
      <c r="U205" s="269"/>
      <c r="V205" s="269"/>
      <c r="W205" s="269"/>
      <c r="X205" s="270"/>
      <c r="AT205" s="271" t="s">
        <v>171</v>
      </c>
      <c r="AU205" s="271" t="s">
        <v>169</v>
      </c>
      <c r="AV205" s="12" t="s">
        <v>87</v>
      </c>
      <c r="AW205" s="12" t="s">
        <v>7</v>
      </c>
      <c r="AX205" s="12" t="s">
        <v>85</v>
      </c>
      <c r="AY205" s="271" t="s">
        <v>159</v>
      </c>
    </row>
    <row r="206" s="1" customFormat="1" ht="16.5" customHeight="1">
      <c r="B206" s="48"/>
      <c r="C206" s="293" t="s">
        <v>336</v>
      </c>
      <c r="D206" s="293" t="s">
        <v>248</v>
      </c>
      <c r="E206" s="294" t="s">
        <v>337</v>
      </c>
      <c r="F206" s="295" t="s">
        <v>338</v>
      </c>
      <c r="G206" s="296" t="s">
        <v>339</v>
      </c>
      <c r="H206" s="297">
        <v>30.149999999999999</v>
      </c>
      <c r="I206" s="298"/>
      <c r="J206" s="299"/>
      <c r="K206" s="300">
        <f>ROUND(P206*H206,2)</f>
        <v>0</v>
      </c>
      <c r="L206" s="295" t="s">
        <v>167</v>
      </c>
      <c r="M206" s="301"/>
      <c r="N206" s="302" t="s">
        <v>24</v>
      </c>
      <c r="O206" s="256" t="s">
        <v>47</v>
      </c>
      <c r="P206" s="176">
        <f>I206+J206</f>
        <v>0</v>
      </c>
      <c r="Q206" s="176">
        <f>ROUND(I206*H206,2)</f>
        <v>0</v>
      </c>
      <c r="R206" s="176">
        <f>ROUND(J206*H206,2)</f>
        <v>0</v>
      </c>
      <c r="S206" s="49"/>
      <c r="T206" s="257">
        <f>S206*H206</f>
        <v>0</v>
      </c>
      <c r="U206" s="257">
        <v>0.001</v>
      </c>
      <c r="V206" s="257">
        <f>U206*H206</f>
        <v>0.03015</v>
      </c>
      <c r="W206" s="257">
        <v>0</v>
      </c>
      <c r="X206" s="258">
        <f>W206*H206</f>
        <v>0</v>
      </c>
      <c r="AR206" s="26" t="s">
        <v>204</v>
      </c>
      <c r="AT206" s="26" t="s">
        <v>248</v>
      </c>
      <c r="AU206" s="26" t="s">
        <v>169</v>
      </c>
      <c r="AY206" s="26" t="s">
        <v>159</v>
      </c>
      <c r="BE206" s="259">
        <f>IF(O206="základní",K206,0)</f>
        <v>0</v>
      </c>
      <c r="BF206" s="259">
        <f>IF(O206="snížená",K206,0)</f>
        <v>0</v>
      </c>
      <c r="BG206" s="259">
        <f>IF(O206="zákl. přenesená",K206,0)</f>
        <v>0</v>
      </c>
      <c r="BH206" s="259">
        <f>IF(O206="sníž. přenesená",K206,0)</f>
        <v>0</v>
      </c>
      <c r="BI206" s="259">
        <f>IF(O206="nulová",K206,0)</f>
        <v>0</v>
      </c>
      <c r="BJ206" s="26" t="s">
        <v>85</v>
      </c>
      <c r="BK206" s="259">
        <f>ROUND(P206*H206,2)</f>
        <v>0</v>
      </c>
      <c r="BL206" s="26" t="s">
        <v>168</v>
      </c>
      <c r="BM206" s="26" t="s">
        <v>340</v>
      </c>
    </row>
    <row r="207" s="12" customFormat="1">
      <c r="B207" s="260"/>
      <c r="C207" s="261"/>
      <c r="D207" s="262" t="s">
        <v>171</v>
      </c>
      <c r="E207" s="263" t="s">
        <v>24</v>
      </c>
      <c r="F207" s="264" t="s">
        <v>341</v>
      </c>
      <c r="G207" s="261"/>
      <c r="H207" s="265">
        <v>30.149999999999999</v>
      </c>
      <c r="I207" s="266"/>
      <c r="J207" s="266"/>
      <c r="K207" s="261"/>
      <c r="L207" s="261"/>
      <c r="M207" s="267"/>
      <c r="N207" s="268"/>
      <c r="O207" s="269"/>
      <c r="P207" s="269"/>
      <c r="Q207" s="269"/>
      <c r="R207" s="269"/>
      <c r="S207" s="269"/>
      <c r="T207" s="269"/>
      <c r="U207" s="269"/>
      <c r="V207" s="269"/>
      <c r="W207" s="269"/>
      <c r="X207" s="270"/>
      <c r="AT207" s="271" t="s">
        <v>171</v>
      </c>
      <c r="AU207" s="271" t="s">
        <v>169</v>
      </c>
      <c r="AV207" s="12" t="s">
        <v>87</v>
      </c>
      <c r="AW207" s="12" t="s">
        <v>7</v>
      </c>
      <c r="AX207" s="12" t="s">
        <v>85</v>
      </c>
      <c r="AY207" s="271" t="s">
        <v>159</v>
      </c>
    </row>
    <row r="208" s="1" customFormat="1" ht="25.5" customHeight="1">
      <c r="B208" s="48"/>
      <c r="C208" s="248" t="s">
        <v>342</v>
      </c>
      <c r="D208" s="248" t="s">
        <v>163</v>
      </c>
      <c r="E208" s="249" t="s">
        <v>343</v>
      </c>
      <c r="F208" s="250" t="s">
        <v>344</v>
      </c>
      <c r="G208" s="251" t="s">
        <v>166</v>
      </c>
      <c r="H208" s="252">
        <v>1005</v>
      </c>
      <c r="I208" s="253"/>
      <c r="J208" s="253"/>
      <c r="K208" s="254">
        <f>ROUND(P208*H208,2)</f>
        <v>0</v>
      </c>
      <c r="L208" s="250" t="s">
        <v>167</v>
      </c>
      <c r="M208" s="74"/>
      <c r="N208" s="255" t="s">
        <v>24</v>
      </c>
      <c r="O208" s="256" t="s">
        <v>47</v>
      </c>
      <c r="P208" s="176">
        <f>I208+J208</f>
        <v>0</v>
      </c>
      <c r="Q208" s="176">
        <f>ROUND(I208*H208,2)</f>
        <v>0</v>
      </c>
      <c r="R208" s="176">
        <f>ROUND(J208*H208,2)</f>
        <v>0</v>
      </c>
      <c r="S208" s="49"/>
      <c r="T208" s="257">
        <f>S208*H208</f>
        <v>0</v>
      </c>
      <c r="U208" s="257">
        <v>0</v>
      </c>
      <c r="V208" s="257">
        <f>U208*H208</f>
        <v>0</v>
      </c>
      <c r="W208" s="257">
        <v>0</v>
      </c>
      <c r="X208" s="258">
        <f>W208*H208</f>
        <v>0</v>
      </c>
      <c r="AR208" s="26" t="s">
        <v>168</v>
      </c>
      <c r="AT208" s="26" t="s">
        <v>163</v>
      </c>
      <c r="AU208" s="26" t="s">
        <v>169</v>
      </c>
      <c r="AY208" s="26" t="s">
        <v>159</v>
      </c>
      <c r="BE208" s="259">
        <f>IF(O208="základní",K208,0)</f>
        <v>0</v>
      </c>
      <c r="BF208" s="259">
        <f>IF(O208="snížená",K208,0)</f>
        <v>0</v>
      </c>
      <c r="BG208" s="259">
        <f>IF(O208="zákl. přenesená",K208,0)</f>
        <v>0</v>
      </c>
      <c r="BH208" s="259">
        <f>IF(O208="sníž. přenesená",K208,0)</f>
        <v>0</v>
      </c>
      <c r="BI208" s="259">
        <f>IF(O208="nulová",K208,0)</f>
        <v>0</v>
      </c>
      <c r="BJ208" s="26" t="s">
        <v>85</v>
      </c>
      <c r="BK208" s="259">
        <f>ROUND(P208*H208,2)</f>
        <v>0</v>
      </c>
      <c r="BL208" s="26" t="s">
        <v>168</v>
      </c>
      <c r="BM208" s="26" t="s">
        <v>345</v>
      </c>
    </row>
    <row r="209" s="12" customFormat="1">
      <c r="B209" s="260"/>
      <c r="C209" s="261"/>
      <c r="D209" s="262" t="s">
        <v>171</v>
      </c>
      <c r="E209" s="263" t="s">
        <v>24</v>
      </c>
      <c r="F209" s="264" t="s">
        <v>331</v>
      </c>
      <c r="G209" s="261"/>
      <c r="H209" s="265">
        <v>1005</v>
      </c>
      <c r="I209" s="266"/>
      <c r="J209" s="266"/>
      <c r="K209" s="261"/>
      <c r="L209" s="261"/>
      <c r="M209" s="267"/>
      <c r="N209" s="268"/>
      <c r="O209" s="269"/>
      <c r="P209" s="269"/>
      <c r="Q209" s="269"/>
      <c r="R209" s="269"/>
      <c r="S209" s="269"/>
      <c r="T209" s="269"/>
      <c r="U209" s="269"/>
      <c r="V209" s="269"/>
      <c r="W209" s="269"/>
      <c r="X209" s="270"/>
      <c r="AT209" s="271" t="s">
        <v>171</v>
      </c>
      <c r="AU209" s="271" t="s">
        <v>169</v>
      </c>
      <c r="AV209" s="12" t="s">
        <v>87</v>
      </c>
      <c r="AW209" s="12" t="s">
        <v>7</v>
      </c>
      <c r="AX209" s="12" t="s">
        <v>85</v>
      </c>
      <c r="AY209" s="271" t="s">
        <v>159</v>
      </c>
    </row>
    <row r="210" s="1" customFormat="1" ht="25.5" customHeight="1">
      <c r="B210" s="48"/>
      <c r="C210" s="248" t="s">
        <v>346</v>
      </c>
      <c r="D210" s="248" t="s">
        <v>163</v>
      </c>
      <c r="E210" s="249" t="s">
        <v>347</v>
      </c>
      <c r="F210" s="250" t="s">
        <v>348</v>
      </c>
      <c r="G210" s="251" t="s">
        <v>166</v>
      </c>
      <c r="H210" s="252">
        <v>1590</v>
      </c>
      <c r="I210" s="253"/>
      <c r="J210" s="253"/>
      <c r="K210" s="254">
        <f>ROUND(P210*H210,2)</f>
        <v>0</v>
      </c>
      <c r="L210" s="250" t="s">
        <v>167</v>
      </c>
      <c r="M210" s="74"/>
      <c r="N210" s="255" t="s">
        <v>24</v>
      </c>
      <c r="O210" s="256" t="s">
        <v>47</v>
      </c>
      <c r="P210" s="176">
        <f>I210+J210</f>
        <v>0</v>
      </c>
      <c r="Q210" s="176">
        <f>ROUND(I210*H210,2)</f>
        <v>0</v>
      </c>
      <c r="R210" s="176">
        <f>ROUND(J210*H210,2)</f>
        <v>0</v>
      </c>
      <c r="S210" s="49"/>
      <c r="T210" s="257">
        <f>S210*H210</f>
        <v>0</v>
      </c>
      <c r="U210" s="257">
        <v>0</v>
      </c>
      <c r="V210" s="257">
        <f>U210*H210</f>
        <v>0</v>
      </c>
      <c r="W210" s="257">
        <v>0</v>
      </c>
      <c r="X210" s="258">
        <f>W210*H210</f>
        <v>0</v>
      </c>
      <c r="AR210" s="26" t="s">
        <v>168</v>
      </c>
      <c r="AT210" s="26" t="s">
        <v>163</v>
      </c>
      <c r="AU210" s="26" t="s">
        <v>169</v>
      </c>
      <c r="AY210" s="26" t="s">
        <v>159</v>
      </c>
      <c r="BE210" s="259">
        <f>IF(O210="základní",K210,0)</f>
        <v>0</v>
      </c>
      <c r="BF210" s="259">
        <f>IF(O210="snížená",K210,0)</f>
        <v>0</v>
      </c>
      <c r="BG210" s="259">
        <f>IF(O210="zákl. přenesená",K210,0)</f>
        <v>0</v>
      </c>
      <c r="BH210" s="259">
        <f>IF(O210="sníž. přenesená",K210,0)</f>
        <v>0</v>
      </c>
      <c r="BI210" s="259">
        <f>IF(O210="nulová",K210,0)</f>
        <v>0</v>
      </c>
      <c r="BJ210" s="26" t="s">
        <v>85</v>
      </c>
      <c r="BK210" s="259">
        <f>ROUND(P210*H210,2)</f>
        <v>0</v>
      </c>
      <c r="BL210" s="26" t="s">
        <v>168</v>
      </c>
      <c r="BM210" s="26" t="s">
        <v>349</v>
      </c>
    </row>
    <row r="211" s="12" customFormat="1">
      <c r="B211" s="260"/>
      <c r="C211" s="261"/>
      <c r="D211" s="262" t="s">
        <v>171</v>
      </c>
      <c r="E211" s="263" t="s">
        <v>24</v>
      </c>
      <c r="F211" s="264" t="s">
        <v>350</v>
      </c>
      <c r="G211" s="261"/>
      <c r="H211" s="265">
        <v>1590</v>
      </c>
      <c r="I211" s="266"/>
      <c r="J211" s="266"/>
      <c r="K211" s="261"/>
      <c r="L211" s="261"/>
      <c r="M211" s="267"/>
      <c r="N211" s="268"/>
      <c r="O211" s="269"/>
      <c r="P211" s="269"/>
      <c r="Q211" s="269"/>
      <c r="R211" s="269"/>
      <c r="S211" s="269"/>
      <c r="T211" s="269"/>
      <c r="U211" s="269"/>
      <c r="V211" s="269"/>
      <c r="W211" s="269"/>
      <c r="X211" s="270"/>
      <c r="AT211" s="271" t="s">
        <v>171</v>
      </c>
      <c r="AU211" s="271" t="s">
        <v>169</v>
      </c>
      <c r="AV211" s="12" t="s">
        <v>87</v>
      </c>
      <c r="AW211" s="12" t="s">
        <v>7</v>
      </c>
      <c r="AX211" s="12" t="s">
        <v>85</v>
      </c>
      <c r="AY211" s="271" t="s">
        <v>159</v>
      </c>
    </row>
    <row r="212" s="1" customFormat="1" ht="25.5" customHeight="1">
      <c r="B212" s="48"/>
      <c r="C212" s="248" t="s">
        <v>351</v>
      </c>
      <c r="D212" s="248" t="s">
        <v>163</v>
      </c>
      <c r="E212" s="249" t="s">
        <v>352</v>
      </c>
      <c r="F212" s="250" t="s">
        <v>353</v>
      </c>
      <c r="G212" s="251" t="s">
        <v>166</v>
      </c>
      <c r="H212" s="252">
        <v>1005</v>
      </c>
      <c r="I212" s="253"/>
      <c r="J212" s="253"/>
      <c r="K212" s="254">
        <f>ROUND(P212*H212,2)</f>
        <v>0</v>
      </c>
      <c r="L212" s="250" t="s">
        <v>167</v>
      </c>
      <c r="M212" s="74"/>
      <c r="N212" s="255" t="s">
        <v>24</v>
      </c>
      <c r="O212" s="256" t="s">
        <v>47</v>
      </c>
      <c r="P212" s="176">
        <f>I212+J212</f>
        <v>0</v>
      </c>
      <c r="Q212" s="176">
        <f>ROUND(I212*H212,2)</f>
        <v>0</v>
      </c>
      <c r="R212" s="176">
        <f>ROUND(J212*H212,2)</f>
        <v>0</v>
      </c>
      <c r="S212" s="49"/>
      <c r="T212" s="257">
        <f>S212*H212</f>
        <v>0</v>
      </c>
      <c r="U212" s="257">
        <v>0</v>
      </c>
      <c r="V212" s="257">
        <f>U212*H212</f>
        <v>0</v>
      </c>
      <c r="W212" s="257">
        <v>0</v>
      </c>
      <c r="X212" s="258">
        <f>W212*H212</f>
        <v>0</v>
      </c>
      <c r="AR212" s="26" t="s">
        <v>168</v>
      </c>
      <c r="AT212" s="26" t="s">
        <v>163</v>
      </c>
      <c r="AU212" s="26" t="s">
        <v>169</v>
      </c>
      <c r="AY212" s="26" t="s">
        <v>159</v>
      </c>
      <c r="BE212" s="259">
        <f>IF(O212="základní",K212,0)</f>
        <v>0</v>
      </c>
      <c r="BF212" s="259">
        <f>IF(O212="snížená",K212,0)</f>
        <v>0</v>
      </c>
      <c r="BG212" s="259">
        <f>IF(O212="zákl. přenesená",K212,0)</f>
        <v>0</v>
      </c>
      <c r="BH212" s="259">
        <f>IF(O212="sníž. přenesená",K212,0)</f>
        <v>0</v>
      </c>
      <c r="BI212" s="259">
        <f>IF(O212="nulová",K212,0)</f>
        <v>0</v>
      </c>
      <c r="BJ212" s="26" t="s">
        <v>85</v>
      </c>
      <c r="BK212" s="259">
        <f>ROUND(P212*H212,2)</f>
        <v>0</v>
      </c>
      <c r="BL212" s="26" t="s">
        <v>168</v>
      </c>
      <c r="BM212" s="26" t="s">
        <v>354</v>
      </c>
    </row>
    <row r="213" s="12" customFormat="1">
      <c r="B213" s="260"/>
      <c r="C213" s="261"/>
      <c r="D213" s="262" t="s">
        <v>171</v>
      </c>
      <c r="E213" s="263" t="s">
        <v>24</v>
      </c>
      <c r="F213" s="264" t="s">
        <v>331</v>
      </c>
      <c r="G213" s="261"/>
      <c r="H213" s="265">
        <v>1005</v>
      </c>
      <c r="I213" s="266"/>
      <c r="J213" s="266"/>
      <c r="K213" s="261"/>
      <c r="L213" s="261"/>
      <c r="M213" s="267"/>
      <c r="N213" s="268"/>
      <c r="O213" s="269"/>
      <c r="P213" s="269"/>
      <c r="Q213" s="269"/>
      <c r="R213" s="269"/>
      <c r="S213" s="269"/>
      <c r="T213" s="269"/>
      <c r="U213" s="269"/>
      <c r="V213" s="269"/>
      <c r="W213" s="269"/>
      <c r="X213" s="270"/>
      <c r="AT213" s="271" t="s">
        <v>171</v>
      </c>
      <c r="AU213" s="271" t="s">
        <v>169</v>
      </c>
      <c r="AV213" s="12" t="s">
        <v>87</v>
      </c>
      <c r="AW213" s="12" t="s">
        <v>7</v>
      </c>
      <c r="AX213" s="12" t="s">
        <v>85</v>
      </c>
      <c r="AY213" s="271" t="s">
        <v>159</v>
      </c>
    </row>
    <row r="214" s="1" customFormat="1" ht="25.5" customHeight="1">
      <c r="B214" s="48"/>
      <c r="C214" s="248" t="s">
        <v>355</v>
      </c>
      <c r="D214" s="248" t="s">
        <v>163</v>
      </c>
      <c r="E214" s="249" t="s">
        <v>356</v>
      </c>
      <c r="F214" s="250" t="s">
        <v>357</v>
      </c>
      <c r="G214" s="251" t="s">
        <v>166</v>
      </c>
      <c r="H214" s="252">
        <v>1005</v>
      </c>
      <c r="I214" s="253"/>
      <c r="J214" s="253"/>
      <c r="K214" s="254">
        <f>ROUND(P214*H214,2)</f>
        <v>0</v>
      </c>
      <c r="L214" s="250" t="s">
        <v>167</v>
      </c>
      <c r="M214" s="74"/>
      <c r="N214" s="255" t="s">
        <v>24</v>
      </c>
      <c r="O214" s="256" t="s">
        <v>47</v>
      </c>
      <c r="P214" s="176">
        <f>I214+J214</f>
        <v>0</v>
      </c>
      <c r="Q214" s="176">
        <f>ROUND(I214*H214,2)</f>
        <v>0</v>
      </c>
      <c r="R214" s="176">
        <f>ROUND(J214*H214,2)</f>
        <v>0</v>
      </c>
      <c r="S214" s="49"/>
      <c r="T214" s="257">
        <f>S214*H214</f>
        <v>0</v>
      </c>
      <c r="U214" s="257">
        <v>0</v>
      </c>
      <c r="V214" s="257">
        <f>U214*H214</f>
        <v>0</v>
      </c>
      <c r="W214" s="257">
        <v>0</v>
      </c>
      <c r="X214" s="258">
        <f>W214*H214</f>
        <v>0</v>
      </c>
      <c r="AR214" s="26" t="s">
        <v>168</v>
      </c>
      <c r="AT214" s="26" t="s">
        <v>163</v>
      </c>
      <c r="AU214" s="26" t="s">
        <v>169</v>
      </c>
      <c r="AY214" s="26" t="s">
        <v>159</v>
      </c>
      <c r="BE214" s="259">
        <f>IF(O214="základní",K214,0)</f>
        <v>0</v>
      </c>
      <c r="BF214" s="259">
        <f>IF(O214="snížená",K214,0)</f>
        <v>0</v>
      </c>
      <c r="BG214" s="259">
        <f>IF(O214="zákl. přenesená",K214,0)</f>
        <v>0</v>
      </c>
      <c r="BH214" s="259">
        <f>IF(O214="sníž. přenesená",K214,0)</f>
        <v>0</v>
      </c>
      <c r="BI214" s="259">
        <f>IF(O214="nulová",K214,0)</f>
        <v>0</v>
      </c>
      <c r="BJ214" s="26" t="s">
        <v>85</v>
      </c>
      <c r="BK214" s="259">
        <f>ROUND(P214*H214,2)</f>
        <v>0</v>
      </c>
      <c r="BL214" s="26" t="s">
        <v>168</v>
      </c>
      <c r="BM214" s="26" t="s">
        <v>358</v>
      </c>
    </row>
    <row r="215" s="12" customFormat="1">
      <c r="B215" s="260"/>
      <c r="C215" s="261"/>
      <c r="D215" s="262" t="s">
        <v>171</v>
      </c>
      <c r="E215" s="263" t="s">
        <v>24</v>
      </c>
      <c r="F215" s="264" t="s">
        <v>331</v>
      </c>
      <c r="G215" s="261"/>
      <c r="H215" s="265">
        <v>1005</v>
      </c>
      <c r="I215" s="266"/>
      <c r="J215" s="266"/>
      <c r="K215" s="261"/>
      <c r="L215" s="261"/>
      <c r="M215" s="267"/>
      <c r="N215" s="268"/>
      <c r="O215" s="269"/>
      <c r="P215" s="269"/>
      <c r="Q215" s="269"/>
      <c r="R215" s="269"/>
      <c r="S215" s="269"/>
      <c r="T215" s="269"/>
      <c r="U215" s="269"/>
      <c r="V215" s="269"/>
      <c r="W215" s="269"/>
      <c r="X215" s="270"/>
      <c r="AT215" s="271" t="s">
        <v>171</v>
      </c>
      <c r="AU215" s="271" t="s">
        <v>169</v>
      </c>
      <c r="AV215" s="12" t="s">
        <v>87</v>
      </c>
      <c r="AW215" s="12" t="s">
        <v>7</v>
      </c>
      <c r="AX215" s="12" t="s">
        <v>85</v>
      </c>
      <c r="AY215" s="271" t="s">
        <v>159</v>
      </c>
    </row>
    <row r="216" s="1" customFormat="1" ht="16.5" customHeight="1">
      <c r="B216" s="48"/>
      <c r="C216" s="248" t="s">
        <v>359</v>
      </c>
      <c r="D216" s="248" t="s">
        <v>163</v>
      </c>
      <c r="E216" s="249" t="s">
        <v>360</v>
      </c>
      <c r="F216" s="250" t="s">
        <v>361</v>
      </c>
      <c r="G216" s="251" t="s">
        <v>166</v>
      </c>
      <c r="H216" s="252">
        <v>1005</v>
      </c>
      <c r="I216" s="253"/>
      <c r="J216" s="253"/>
      <c r="K216" s="254">
        <f>ROUND(P216*H216,2)</f>
        <v>0</v>
      </c>
      <c r="L216" s="250" t="s">
        <v>167</v>
      </c>
      <c r="M216" s="74"/>
      <c r="N216" s="255" t="s">
        <v>24</v>
      </c>
      <c r="O216" s="256" t="s">
        <v>47</v>
      </c>
      <c r="P216" s="176">
        <f>I216+J216</f>
        <v>0</v>
      </c>
      <c r="Q216" s="176">
        <f>ROUND(I216*H216,2)</f>
        <v>0</v>
      </c>
      <c r="R216" s="176">
        <f>ROUND(J216*H216,2)</f>
        <v>0</v>
      </c>
      <c r="S216" s="49"/>
      <c r="T216" s="257">
        <f>S216*H216</f>
        <v>0</v>
      </c>
      <c r="U216" s="257">
        <v>0</v>
      </c>
      <c r="V216" s="257">
        <f>U216*H216</f>
        <v>0</v>
      </c>
      <c r="W216" s="257">
        <v>0</v>
      </c>
      <c r="X216" s="258">
        <f>W216*H216</f>
        <v>0</v>
      </c>
      <c r="AR216" s="26" t="s">
        <v>168</v>
      </c>
      <c r="AT216" s="26" t="s">
        <v>163</v>
      </c>
      <c r="AU216" s="26" t="s">
        <v>169</v>
      </c>
      <c r="AY216" s="26" t="s">
        <v>159</v>
      </c>
      <c r="BE216" s="259">
        <f>IF(O216="základní",K216,0)</f>
        <v>0</v>
      </c>
      <c r="BF216" s="259">
        <f>IF(O216="snížená",K216,0)</f>
        <v>0</v>
      </c>
      <c r="BG216" s="259">
        <f>IF(O216="zákl. přenesená",K216,0)</f>
        <v>0</v>
      </c>
      <c r="BH216" s="259">
        <f>IF(O216="sníž. přenesená",K216,0)</f>
        <v>0</v>
      </c>
      <c r="BI216" s="259">
        <f>IF(O216="nulová",K216,0)</f>
        <v>0</v>
      </c>
      <c r="BJ216" s="26" t="s">
        <v>85</v>
      </c>
      <c r="BK216" s="259">
        <f>ROUND(P216*H216,2)</f>
        <v>0</v>
      </c>
      <c r="BL216" s="26" t="s">
        <v>168</v>
      </c>
      <c r="BM216" s="26" t="s">
        <v>362</v>
      </c>
    </row>
    <row r="217" s="12" customFormat="1">
      <c r="B217" s="260"/>
      <c r="C217" s="261"/>
      <c r="D217" s="262" t="s">
        <v>171</v>
      </c>
      <c r="E217" s="263" t="s">
        <v>24</v>
      </c>
      <c r="F217" s="264" t="s">
        <v>331</v>
      </c>
      <c r="G217" s="261"/>
      <c r="H217" s="265">
        <v>1005</v>
      </c>
      <c r="I217" s="266"/>
      <c r="J217" s="266"/>
      <c r="K217" s="261"/>
      <c r="L217" s="261"/>
      <c r="M217" s="267"/>
      <c r="N217" s="268"/>
      <c r="O217" s="269"/>
      <c r="P217" s="269"/>
      <c r="Q217" s="269"/>
      <c r="R217" s="269"/>
      <c r="S217" s="269"/>
      <c r="T217" s="269"/>
      <c r="U217" s="269"/>
      <c r="V217" s="269"/>
      <c r="W217" s="269"/>
      <c r="X217" s="270"/>
      <c r="AT217" s="271" t="s">
        <v>171</v>
      </c>
      <c r="AU217" s="271" t="s">
        <v>169</v>
      </c>
      <c r="AV217" s="12" t="s">
        <v>87</v>
      </c>
      <c r="AW217" s="12" t="s">
        <v>7</v>
      </c>
      <c r="AX217" s="12" t="s">
        <v>85</v>
      </c>
      <c r="AY217" s="271" t="s">
        <v>159</v>
      </c>
    </row>
    <row r="218" s="1" customFormat="1" ht="25.5" customHeight="1">
      <c r="B218" s="48"/>
      <c r="C218" s="248" t="s">
        <v>363</v>
      </c>
      <c r="D218" s="248" t="s">
        <v>163</v>
      </c>
      <c r="E218" s="249" t="s">
        <v>364</v>
      </c>
      <c r="F218" s="250" t="s">
        <v>365</v>
      </c>
      <c r="G218" s="251" t="s">
        <v>224</v>
      </c>
      <c r="H218" s="252">
        <v>10</v>
      </c>
      <c r="I218" s="253"/>
      <c r="J218" s="253"/>
      <c r="K218" s="254">
        <f>ROUND(P218*H218,2)</f>
        <v>0</v>
      </c>
      <c r="L218" s="250" t="s">
        <v>167</v>
      </c>
      <c r="M218" s="74"/>
      <c r="N218" s="255" t="s">
        <v>24</v>
      </c>
      <c r="O218" s="256" t="s">
        <v>47</v>
      </c>
      <c r="P218" s="176">
        <f>I218+J218</f>
        <v>0</v>
      </c>
      <c r="Q218" s="176">
        <f>ROUND(I218*H218,2)</f>
        <v>0</v>
      </c>
      <c r="R218" s="176">
        <f>ROUND(J218*H218,2)</f>
        <v>0</v>
      </c>
      <c r="S218" s="49"/>
      <c r="T218" s="257">
        <f>S218*H218</f>
        <v>0</v>
      </c>
      <c r="U218" s="257">
        <v>0</v>
      </c>
      <c r="V218" s="257">
        <f>U218*H218</f>
        <v>0</v>
      </c>
      <c r="W218" s="257">
        <v>0</v>
      </c>
      <c r="X218" s="258">
        <f>W218*H218</f>
        <v>0</v>
      </c>
      <c r="AR218" s="26" t="s">
        <v>168</v>
      </c>
      <c r="AT218" s="26" t="s">
        <v>163</v>
      </c>
      <c r="AU218" s="26" t="s">
        <v>169</v>
      </c>
      <c r="AY218" s="26" t="s">
        <v>159</v>
      </c>
      <c r="BE218" s="259">
        <f>IF(O218="základní",K218,0)</f>
        <v>0</v>
      </c>
      <c r="BF218" s="259">
        <f>IF(O218="snížená",K218,0)</f>
        <v>0</v>
      </c>
      <c r="BG218" s="259">
        <f>IF(O218="zákl. přenesená",K218,0)</f>
        <v>0</v>
      </c>
      <c r="BH218" s="259">
        <f>IF(O218="sníž. přenesená",K218,0)</f>
        <v>0</v>
      </c>
      <c r="BI218" s="259">
        <f>IF(O218="nulová",K218,0)</f>
        <v>0</v>
      </c>
      <c r="BJ218" s="26" t="s">
        <v>85</v>
      </c>
      <c r="BK218" s="259">
        <f>ROUND(P218*H218,2)</f>
        <v>0</v>
      </c>
      <c r="BL218" s="26" t="s">
        <v>168</v>
      </c>
      <c r="BM218" s="26" t="s">
        <v>366</v>
      </c>
    </row>
    <row r="219" s="12" customFormat="1">
      <c r="B219" s="260"/>
      <c r="C219" s="261"/>
      <c r="D219" s="262" t="s">
        <v>171</v>
      </c>
      <c r="E219" s="263" t="s">
        <v>24</v>
      </c>
      <c r="F219" s="264" t="s">
        <v>216</v>
      </c>
      <c r="G219" s="261"/>
      <c r="H219" s="265">
        <v>10</v>
      </c>
      <c r="I219" s="266"/>
      <c r="J219" s="266"/>
      <c r="K219" s="261"/>
      <c r="L219" s="261"/>
      <c r="M219" s="267"/>
      <c r="N219" s="268"/>
      <c r="O219" s="269"/>
      <c r="P219" s="269"/>
      <c r="Q219" s="269"/>
      <c r="R219" s="269"/>
      <c r="S219" s="269"/>
      <c r="T219" s="269"/>
      <c r="U219" s="269"/>
      <c r="V219" s="269"/>
      <c r="W219" s="269"/>
      <c r="X219" s="270"/>
      <c r="AT219" s="271" t="s">
        <v>171</v>
      </c>
      <c r="AU219" s="271" t="s">
        <v>169</v>
      </c>
      <c r="AV219" s="12" t="s">
        <v>87</v>
      </c>
      <c r="AW219" s="12" t="s">
        <v>7</v>
      </c>
      <c r="AX219" s="12" t="s">
        <v>85</v>
      </c>
      <c r="AY219" s="271" t="s">
        <v>159</v>
      </c>
    </row>
    <row r="220" s="1" customFormat="1" ht="16.5" customHeight="1">
      <c r="B220" s="48"/>
      <c r="C220" s="293" t="s">
        <v>367</v>
      </c>
      <c r="D220" s="293" t="s">
        <v>248</v>
      </c>
      <c r="E220" s="294" t="s">
        <v>368</v>
      </c>
      <c r="F220" s="295" t="s">
        <v>369</v>
      </c>
      <c r="G220" s="296" t="s">
        <v>224</v>
      </c>
      <c r="H220" s="297">
        <v>10</v>
      </c>
      <c r="I220" s="298"/>
      <c r="J220" s="299"/>
      <c r="K220" s="300">
        <f>ROUND(P220*H220,2)</f>
        <v>0</v>
      </c>
      <c r="L220" s="295" t="s">
        <v>167</v>
      </c>
      <c r="M220" s="301"/>
      <c r="N220" s="302" t="s">
        <v>24</v>
      </c>
      <c r="O220" s="256" t="s">
        <v>47</v>
      </c>
      <c r="P220" s="176">
        <f>I220+J220</f>
        <v>0</v>
      </c>
      <c r="Q220" s="176">
        <f>ROUND(I220*H220,2)</f>
        <v>0</v>
      </c>
      <c r="R220" s="176">
        <f>ROUND(J220*H220,2)</f>
        <v>0</v>
      </c>
      <c r="S220" s="49"/>
      <c r="T220" s="257">
        <f>S220*H220</f>
        <v>0</v>
      </c>
      <c r="U220" s="257">
        <v>0.017999999999999999</v>
      </c>
      <c r="V220" s="257">
        <f>U220*H220</f>
        <v>0.17999999999999999</v>
      </c>
      <c r="W220" s="257">
        <v>0</v>
      </c>
      <c r="X220" s="258">
        <f>W220*H220</f>
        <v>0</v>
      </c>
      <c r="AR220" s="26" t="s">
        <v>204</v>
      </c>
      <c r="AT220" s="26" t="s">
        <v>248</v>
      </c>
      <c r="AU220" s="26" t="s">
        <v>169</v>
      </c>
      <c r="AY220" s="26" t="s">
        <v>159</v>
      </c>
      <c r="BE220" s="259">
        <f>IF(O220="základní",K220,0)</f>
        <v>0</v>
      </c>
      <c r="BF220" s="259">
        <f>IF(O220="snížená",K220,0)</f>
        <v>0</v>
      </c>
      <c r="BG220" s="259">
        <f>IF(O220="zákl. přenesená",K220,0)</f>
        <v>0</v>
      </c>
      <c r="BH220" s="259">
        <f>IF(O220="sníž. přenesená",K220,0)</f>
        <v>0</v>
      </c>
      <c r="BI220" s="259">
        <f>IF(O220="nulová",K220,0)</f>
        <v>0</v>
      </c>
      <c r="BJ220" s="26" t="s">
        <v>85</v>
      </c>
      <c r="BK220" s="259">
        <f>ROUND(P220*H220,2)</f>
        <v>0</v>
      </c>
      <c r="BL220" s="26" t="s">
        <v>168</v>
      </c>
      <c r="BM220" s="26" t="s">
        <v>370</v>
      </c>
    </row>
    <row r="221" s="13" customFormat="1">
      <c r="B221" s="272"/>
      <c r="C221" s="273"/>
      <c r="D221" s="262" t="s">
        <v>171</v>
      </c>
      <c r="E221" s="274" t="s">
        <v>24</v>
      </c>
      <c r="F221" s="275" t="s">
        <v>371</v>
      </c>
      <c r="G221" s="273"/>
      <c r="H221" s="274" t="s">
        <v>24</v>
      </c>
      <c r="I221" s="276"/>
      <c r="J221" s="276"/>
      <c r="K221" s="273"/>
      <c r="L221" s="273"/>
      <c r="M221" s="277"/>
      <c r="N221" s="278"/>
      <c r="O221" s="279"/>
      <c r="P221" s="279"/>
      <c r="Q221" s="279"/>
      <c r="R221" s="279"/>
      <c r="S221" s="279"/>
      <c r="T221" s="279"/>
      <c r="U221" s="279"/>
      <c r="V221" s="279"/>
      <c r="W221" s="279"/>
      <c r="X221" s="280"/>
      <c r="AT221" s="281" t="s">
        <v>171</v>
      </c>
      <c r="AU221" s="281" t="s">
        <v>169</v>
      </c>
      <c r="AV221" s="13" t="s">
        <v>85</v>
      </c>
      <c r="AW221" s="13" t="s">
        <v>7</v>
      </c>
      <c r="AX221" s="13" t="s">
        <v>78</v>
      </c>
      <c r="AY221" s="281" t="s">
        <v>159</v>
      </c>
    </row>
    <row r="222" s="12" customFormat="1">
      <c r="B222" s="260"/>
      <c r="C222" s="261"/>
      <c r="D222" s="262" t="s">
        <v>171</v>
      </c>
      <c r="E222" s="263" t="s">
        <v>24</v>
      </c>
      <c r="F222" s="264" t="s">
        <v>216</v>
      </c>
      <c r="G222" s="261"/>
      <c r="H222" s="265">
        <v>10</v>
      </c>
      <c r="I222" s="266"/>
      <c r="J222" s="266"/>
      <c r="K222" s="261"/>
      <c r="L222" s="261"/>
      <c r="M222" s="267"/>
      <c r="N222" s="268"/>
      <c r="O222" s="269"/>
      <c r="P222" s="269"/>
      <c r="Q222" s="269"/>
      <c r="R222" s="269"/>
      <c r="S222" s="269"/>
      <c r="T222" s="269"/>
      <c r="U222" s="269"/>
      <c r="V222" s="269"/>
      <c r="W222" s="269"/>
      <c r="X222" s="270"/>
      <c r="AT222" s="271" t="s">
        <v>171</v>
      </c>
      <c r="AU222" s="271" t="s">
        <v>169</v>
      </c>
      <c r="AV222" s="12" t="s">
        <v>87</v>
      </c>
      <c r="AW222" s="12" t="s">
        <v>7</v>
      </c>
      <c r="AX222" s="12" t="s">
        <v>85</v>
      </c>
      <c r="AY222" s="271" t="s">
        <v>159</v>
      </c>
    </row>
    <row r="223" s="1" customFormat="1" ht="38.25" customHeight="1">
      <c r="B223" s="48"/>
      <c r="C223" s="248" t="s">
        <v>372</v>
      </c>
      <c r="D223" s="248" t="s">
        <v>163</v>
      </c>
      <c r="E223" s="249" t="s">
        <v>373</v>
      </c>
      <c r="F223" s="250" t="s">
        <v>374</v>
      </c>
      <c r="G223" s="251" t="s">
        <v>224</v>
      </c>
      <c r="H223" s="252">
        <v>7</v>
      </c>
      <c r="I223" s="253"/>
      <c r="J223" s="253"/>
      <c r="K223" s="254">
        <f>ROUND(P223*H223,2)</f>
        <v>0</v>
      </c>
      <c r="L223" s="250" t="s">
        <v>167</v>
      </c>
      <c r="M223" s="74"/>
      <c r="N223" s="255" t="s">
        <v>24</v>
      </c>
      <c r="O223" s="256" t="s">
        <v>47</v>
      </c>
      <c r="P223" s="176">
        <f>I223+J223</f>
        <v>0</v>
      </c>
      <c r="Q223" s="176">
        <f>ROUND(I223*H223,2)</f>
        <v>0</v>
      </c>
      <c r="R223" s="176">
        <f>ROUND(J223*H223,2)</f>
        <v>0</v>
      </c>
      <c r="S223" s="49"/>
      <c r="T223" s="257">
        <f>S223*H223</f>
        <v>0</v>
      </c>
      <c r="U223" s="257">
        <v>0.021350000000000001</v>
      </c>
      <c r="V223" s="257">
        <f>U223*H223</f>
        <v>0.14945</v>
      </c>
      <c r="W223" s="257">
        <v>0</v>
      </c>
      <c r="X223" s="258">
        <f>W223*H223</f>
        <v>0</v>
      </c>
      <c r="AR223" s="26" t="s">
        <v>168</v>
      </c>
      <c r="AT223" s="26" t="s">
        <v>163</v>
      </c>
      <c r="AU223" s="26" t="s">
        <v>169</v>
      </c>
      <c r="AY223" s="26" t="s">
        <v>159</v>
      </c>
      <c r="BE223" s="259">
        <f>IF(O223="základní",K223,0)</f>
        <v>0</v>
      </c>
      <c r="BF223" s="259">
        <f>IF(O223="snížená",K223,0)</f>
        <v>0</v>
      </c>
      <c r="BG223" s="259">
        <f>IF(O223="zákl. přenesená",K223,0)</f>
        <v>0</v>
      </c>
      <c r="BH223" s="259">
        <f>IF(O223="sníž. přenesená",K223,0)</f>
        <v>0</v>
      </c>
      <c r="BI223" s="259">
        <f>IF(O223="nulová",K223,0)</f>
        <v>0</v>
      </c>
      <c r="BJ223" s="26" t="s">
        <v>85</v>
      </c>
      <c r="BK223" s="259">
        <f>ROUND(P223*H223,2)</f>
        <v>0</v>
      </c>
      <c r="BL223" s="26" t="s">
        <v>168</v>
      </c>
      <c r="BM223" s="26" t="s">
        <v>375</v>
      </c>
    </row>
    <row r="224" s="12" customFormat="1">
      <c r="B224" s="260"/>
      <c r="C224" s="261"/>
      <c r="D224" s="262" t="s">
        <v>171</v>
      </c>
      <c r="E224" s="263" t="s">
        <v>24</v>
      </c>
      <c r="F224" s="264" t="s">
        <v>199</v>
      </c>
      <c r="G224" s="261"/>
      <c r="H224" s="265">
        <v>7</v>
      </c>
      <c r="I224" s="266"/>
      <c r="J224" s="266"/>
      <c r="K224" s="261"/>
      <c r="L224" s="261"/>
      <c r="M224" s="267"/>
      <c r="N224" s="268"/>
      <c r="O224" s="269"/>
      <c r="P224" s="269"/>
      <c r="Q224" s="269"/>
      <c r="R224" s="269"/>
      <c r="S224" s="269"/>
      <c r="T224" s="269"/>
      <c r="U224" s="269"/>
      <c r="V224" s="269"/>
      <c r="W224" s="269"/>
      <c r="X224" s="270"/>
      <c r="AT224" s="271" t="s">
        <v>171</v>
      </c>
      <c r="AU224" s="271" t="s">
        <v>169</v>
      </c>
      <c r="AV224" s="12" t="s">
        <v>87</v>
      </c>
      <c r="AW224" s="12" t="s">
        <v>7</v>
      </c>
      <c r="AX224" s="12" t="s">
        <v>85</v>
      </c>
      <c r="AY224" s="271" t="s">
        <v>159</v>
      </c>
    </row>
    <row r="225" s="11" customFormat="1" ht="29.88" customHeight="1">
      <c r="B225" s="231"/>
      <c r="C225" s="232"/>
      <c r="D225" s="233" t="s">
        <v>77</v>
      </c>
      <c r="E225" s="246" t="s">
        <v>87</v>
      </c>
      <c r="F225" s="246" t="s">
        <v>376</v>
      </c>
      <c r="G225" s="232"/>
      <c r="H225" s="232"/>
      <c r="I225" s="235"/>
      <c r="J225" s="235"/>
      <c r="K225" s="247">
        <f>BK225</f>
        <v>0</v>
      </c>
      <c r="L225" s="232"/>
      <c r="M225" s="237"/>
      <c r="N225" s="238"/>
      <c r="O225" s="239"/>
      <c r="P225" s="239"/>
      <c r="Q225" s="240">
        <f>Q226</f>
        <v>0</v>
      </c>
      <c r="R225" s="240">
        <f>R226</f>
        <v>0</v>
      </c>
      <c r="S225" s="239"/>
      <c r="T225" s="241">
        <f>T226</f>
        <v>0</v>
      </c>
      <c r="U225" s="239"/>
      <c r="V225" s="241">
        <f>V226</f>
        <v>8.0847346400000006</v>
      </c>
      <c r="W225" s="239"/>
      <c r="X225" s="242">
        <f>X226</f>
        <v>0</v>
      </c>
      <c r="AR225" s="243" t="s">
        <v>85</v>
      </c>
      <c r="AT225" s="244" t="s">
        <v>77</v>
      </c>
      <c r="AU225" s="244" t="s">
        <v>85</v>
      </c>
      <c r="AY225" s="243" t="s">
        <v>159</v>
      </c>
      <c r="BK225" s="245">
        <f>BK226</f>
        <v>0</v>
      </c>
    </row>
    <row r="226" s="11" customFormat="1" ht="14.88" customHeight="1">
      <c r="B226" s="231"/>
      <c r="C226" s="232"/>
      <c r="D226" s="233" t="s">
        <v>77</v>
      </c>
      <c r="E226" s="246" t="s">
        <v>321</v>
      </c>
      <c r="F226" s="246" t="s">
        <v>377</v>
      </c>
      <c r="G226" s="232"/>
      <c r="H226" s="232"/>
      <c r="I226" s="235"/>
      <c r="J226" s="235"/>
      <c r="K226" s="247">
        <f>BK226</f>
        <v>0</v>
      </c>
      <c r="L226" s="232"/>
      <c r="M226" s="237"/>
      <c r="N226" s="238"/>
      <c r="O226" s="239"/>
      <c r="P226" s="239"/>
      <c r="Q226" s="240">
        <f>SUM(Q227:Q244)</f>
        <v>0</v>
      </c>
      <c r="R226" s="240">
        <f>SUM(R227:R244)</f>
        <v>0</v>
      </c>
      <c r="S226" s="239"/>
      <c r="T226" s="241">
        <f>SUM(T227:T244)</f>
        <v>0</v>
      </c>
      <c r="U226" s="239"/>
      <c r="V226" s="241">
        <f>SUM(V227:V244)</f>
        <v>8.0847346400000006</v>
      </c>
      <c r="W226" s="239"/>
      <c r="X226" s="242">
        <f>SUM(X227:X244)</f>
        <v>0</v>
      </c>
      <c r="AR226" s="243" t="s">
        <v>85</v>
      </c>
      <c r="AT226" s="244" t="s">
        <v>77</v>
      </c>
      <c r="AU226" s="244" t="s">
        <v>87</v>
      </c>
      <c r="AY226" s="243" t="s">
        <v>159</v>
      </c>
      <c r="BK226" s="245">
        <f>SUM(BK227:BK244)</f>
        <v>0</v>
      </c>
    </row>
    <row r="227" s="1" customFormat="1" ht="16.5" customHeight="1">
      <c r="B227" s="48"/>
      <c r="C227" s="248" t="s">
        <v>378</v>
      </c>
      <c r="D227" s="248" t="s">
        <v>163</v>
      </c>
      <c r="E227" s="249" t="s">
        <v>379</v>
      </c>
      <c r="F227" s="250" t="s">
        <v>380</v>
      </c>
      <c r="G227" s="251" t="s">
        <v>174</v>
      </c>
      <c r="H227" s="252">
        <v>3.6000000000000001</v>
      </c>
      <c r="I227" s="253"/>
      <c r="J227" s="253"/>
      <c r="K227" s="254">
        <f>ROUND(P227*H227,2)</f>
        <v>0</v>
      </c>
      <c r="L227" s="250" t="s">
        <v>167</v>
      </c>
      <c r="M227" s="74"/>
      <c r="N227" s="255" t="s">
        <v>24</v>
      </c>
      <c r="O227" s="256" t="s">
        <v>47</v>
      </c>
      <c r="P227" s="176">
        <f>I227+J227</f>
        <v>0</v>
      </c>
      <c r="Q227" s="176">
        <f>ROUND(I227*H227,2)</f>
        <v>0</v>
      </c>
      <c r="R227" s="176">
        <f>ROUND(J227*H227,2)</f>
        <v>0</v>
      </c>
      <c r="S227" s="49"/>
      <c r="T227" s="257">
        <f>S227*H227</f>
        <v>0</v>
      </c>
      <c r="U227" s="257">
        <v>1.6299999999999999</v>
      </c>
      <c r="V227" s="257">
        <f>U227*H227</f>
        <v>5.8679999999999994</v>
      </c>
      <c r="W227" s="257">
        <v>0</v>
      </c>
      <c r="X227" s="258">
        <f>W227*H227</f>
        <v>0</v>
      </c>
      <c r="AR227" s="26" t="s">
        <v>168</v>
      </c>
      <c r="AT227" s="26" t="s">
        <v>163</v>
      </c>
      <c r="AU227" s="26" t="s">
        <v>169</v>
      </c>
      <c r="AY227" s="26" t="s">
        <v>159</v>
      </c>
      <c r="BE227" s="259">
        <f>IF(O227="základní",K227,0)</f>
        <v>0</v>
      </c>
      <c r="BF227" s="259">
        <f>IF(O227="snížená",K227,0)</f>
        <v>0</v>
      </c>
      <c r="BG227" s="259">
        <f>IF(O227="zákl. přenesená",K227,0)</f>
        <v>0</v>
      </c>
      <c r="BH227" s="259">
        <f>IF(O227="sníž. přenesená",K227,0)</f>
        <v>0</v>
      </c>
      <c r="BI227" s="259">
        <f>IF(O227="nulová",K227,0)</f>
        <v>0</v>
      </c>
      <c r="BJ227" s="26" t="s">
        <v>85</v>
      </c>
      <c r="BK227" s="259">
        <f>ROUND(P227*H227,2)</f>
        <v>0</v>
      </c>
      <c r="BL227" s="26" t="s">
        <v>168</v>
      </c>
      <c r="BM227" s="26" t="s">
        <v>381</v>
      </c>
    </row>
    <row r="228" s="13" customFormat="1">
      <c r="B228" s="272"/>
      <c r="C228" s="273"/>
      <c r="D228" s="262" t="s">
        <v>171</v>
      </c>
      <c r="E228" s="274" t="s">
        <v>24</v>
      </c>
      <c r="F228" s="275" t="s">
        <v>382</v>
      </c>
      <c r="G228" s="273"/>
      <c r="H228" s="274" t="s">
        <v>24</v>
      </c>
      <c r="I228" s="276"/>
      <c r="J228" s="276"/>
      <c r="K228" s="273"/>
      <c r="L228" s="273"/>
      <c r="M228" s="277"/>
      <c r="N228" s="278"/>
      <c r="O228" s="279"/>
      <c r="P228" s="279"/>
      <c r="Q228" s="279"/>
      <c r="R228" s="279"/>
      <c r="S228" s="279"/>
      <c r="T228" s="279"/>
      <c r="U228" s="279"/>
      <c r="V228" s="279"/>
      <c r="W228" s="279"/>
      <c r="X228" s="280"/>
      <c r="AT228" s="281" t="s">
        <v>171</v>
      </c>
      <c r="AU228" s="281" t="s">
        <v>169</v>
      </c>
      <c r="AV228" s="13" t="s">
        <v>85</v>
      </c>
      <c r="AW228" s="13" t="s">
        <v>7</v>
      </c>
      <c r="AX228" s="13" t="s">
        <v>78</v>
      </c>
      <c r="AY228" s="281" t="s">
        <v>159</v>
      </c>
    </row>
    <row r="229" s="12" customFormat="1">
      <c r="B229" s="260"/>
      <c r="C229" s="261"/>
      <c r="D229" s="262" t="s">
        <v>171</v>
      </c>
      <c r="E229" s="263" t="s">
        <v>24</v>
      </c>
      <c r="F229" s="264" t="s">
        <v>383</v>
      </c>
      <c r="G229" s="261"/>
      <c r="H229" s="265">
        <v>3.6000000000000001</v>
      </c>
      <c r="I229" s="266"/>
      <c r="J229" s="266"/>
      <c r="K229" s="261"/>
      <c r="L229" s="261"/>
      <c r="M229" s="267"/>
      <c r="N229" s="268"/>
      <c r="O229" s="269"/>
      <c r="P229" s="269"/>
      <c r="Q229" s="269"/>
      <c r="R229" s="269"/>
      <c r="S229" s="269"/>
      <c r="T229" s="269"/>
      <c r="U229" s="269"/>
      <c r="V229" s="269"/>
      <c r="W229" s="269"/>
      <c r="X229" s="270"/>
      <c r="AT229" s="271" t="s">
        <v>171</v>
      </c>
      <c r="AU229" s="271" t="s">
        <v>169</v>
      </c>
      <c r="AV229" s="12" t="s">
        <v>87</v>
      </c>
      <c r="AW229" s="12" t="s">
        <v>7</v>
      </c>
      <c r="AX229" s="12" t="s">
        <v>85</v>
      </c>
      <c r="AY229" s="271" t="s">
        <v>159</v>
      </c>
    </row>
    <row r="230" s="1" customFormat="1" ht="16.5" customHeight="1">
      <c r="B230" s="48"/>
      <c r="C230" s="248" t="s">
        <v>384</v>
      </c>
      <c r="D230" s="248" t="s">
        <v>163</v>
      </c>
      <c r="E230" s="249" t="s">
        <v>385</v>
      </c>
      <c r="F230" s="250" t="s">
        <v>386</v>
      </c>
      <c r="G230" s="251" t="s">
        <v>213</v>
      </c>
      <c r="H230" s="252">
        <v>18</v>
      </c>
      <c r="I230" s="253"/>
      <c r="J230" s="253"/>
      <c r="K230" s="254">
        <f>ROUND(P230*H230,2)</f>
        <v>0</v>
      </c>
      <c r="L230" s="250" t="s">
        <v>167</v>
      </c>
      <c r="M230" s="74"/>
      <c r="N230" s="255" t="s">
        <v>24</v>
      </c>
      <c r="O230" s="256" t="s">
        <v>47</v>
      </c>
      <c r="P230" s="176">
        <f>I230+J230</f>
        <v>0</v>
      </c>
      <c r="Q230" s="176">
        <f>ROUND(I230*H230,2)</f>
        <v>0</v>
      </c>
      <c r="R230" s="176">
        <f>ROUND(J230*H230,2)</f>
        <v>0</v>
      </c>
      <c r="S230" s="49"/>
      <c r="T230" s="257">
        <f>S230*H230</f>
        <v>0</v>
      </c>
      <c r="U230" s="257">
        <v>0.00116</v>
      </c>
      <c r="V230" s="257">
        <f>U230*H230</f>
        <v>0.020879999999999999</v>
      </c>
      <c r="W230" s="257">
        <v>0</v>
      </c>
      <c r="X230" s="258">
        <f>W230*H230</f>
        <v>0</v>
      </c>
      <c r="AR230" s="26" t="s">
        <v>168</v>
      </c>
      <c r="AT230" s="26" t="s">
        <v>163</v>
      </c>
      <c r="AU230" s="26" t="s">
        <v>169</v>
      </c>
      <c r="AY230" s="26" t="s">
        <v>159</v>
      </c>
      <c r="BE230" s="259">
        <f>IF(O230="základní",K230,0)</f>
        <v>0</v>
      </c>
      <c r="BF230" s="259">
        <f>IF(O230="snížená",K230,0)</f>
        <v>0</v>
      </c>
      <c r="BG230" s="259">
        <f>IF(O230="zákl. přenesená",K230,0)</f>
        <v>0</v>
      </c>
      <c r="BH230" s="259">
        <f>IF(O230="sníž. přenesená",K230,0)</f>
        <v>0</v>
      </c>
      <c r="BI230" s="259">
        <f>IF(O230="nulová",K230,0)</f>
        <v>0</v>
      </c>
      <c r="BJ230" s="26" t="s">
        <v>85</v>
      </c>
      <c r="BK230" s="259">
        <f>ROUND(P230*H230,2)</f>
        <v>0</v>
      </c>
      <c r="BL230" s="26" t="s">
        <v>168</v>
      </c>
      <c r="BM230" s="26" t="s">
        <v>387</v>
      </c>
    </row>
    <row r="231" s="12" customFormat="1">
      <c r="B231" s="260"/>
      <c r="C231" s="261"/>
      <c r="D231" s="262" t="s">
        <v>171</v>
      </c>
      <c r="E231" s="263" t="s">
        <v>24</v>
      </c>
      <c r="F231" s="264" t="s">
        <v>388</v>
      </c>
      <c r="G231" s="261"/>
      <c r="H231" s="265">
        <v>18</v>
      </c>
      <c r="I231" s="266"/>
      <c r="J231" s="266"/>
      <c r="K231" s="261"/>
      <c r="L231" s="261"/>
      <c r="M231" s="267"/>
      <c r="N231" s="268"/>
      <c r="O231" s="269"/>
      <c r="P231" s="269"/>
      <c r="Q231" s="269"/>
      <c r="R231" s="269"/>
      <c r="S231" s="269"/>
      <c r="T231" s="269"/>
      <c r="U231" s="269"/>
      <c r="V231" s="269"/>
      <c r="W231" s="269"/>
      <c r="X231" s="270"/>
      <c r="AT231" s="271" t="s">
        <v>171</v>
      </c>
      <c r="AU231" s="271" t="s">
        <v>169</v>
      </c>
      <c r="AV231" s="12" t="s">
        <v>87</v>
      </c>
      <c r="AW231" s="12" t="s">
        <v>7</v>
      </c>
      <c r="AX231" s="12" t="s">
        <v>85</v>
      </c>
      <c r="AY231" s="271" t="s">
        <v>159</v>
      </c>
    </row>
    <row r="232" s="1" customFormat="1" ht="25.5" customHeight="1">
      <c r="B232" s="48"/>
      <c r="C232" s="248" t="s">
        <v>389</v>
      </c>
      <c r="D232" s="248" t="s">
        <v>163</v>
      </c>
      <c r="E232" s="249" t="s">
        <v>390</v>
      </c>
      <c r="F232" s="250" t="s">
        <v>391</v>
      </c>
      <c r="G232" s="251" t="s">
        <v>174</v>
      </c>
      <c r="H232" s="252">
        <v>0.89600000000000002</v>
      </c>
      <c r="I232" s="253"/>
      <c r="J232" s="253"/>
      <c r="K232" s="254">
        <f>ROUND(P232*H232,2)</f>
        <v>0</v>
      </c>
      <c r="L232" s="250" t="s">
        <v>167</v>
      </c>
      <c r="M232" s="74"/>
      <c r="N232" s="255" t="s">
        <v>24</v>
      </c>
      <c r="O232" s="256" t="s">
        <v>47</v>
      </c>
      <c r="P232" s="176">
        <f>I232+J232</f>
        <v>0</v>
      </c>
      <c r="Q232" s="176">
        <f>ROUND(I232*H232,2)</f>
        <v>0</v>
      </c>
      <c r="R232" s="176">
        <f>ROUND(J232*H232,2)</f>
        <v>0</v>
      </c>
      <c r="S232" s="49"/>
      <c r="T232" s="257">
        <f>S232*H232</f>
        <v>0</v>
      </c>
      <c r="U232" s="257">
        <v>2.2563399999999998</v>
      </c>
      <c r="V232" s="257">
        <f>U232*H232</f>
        <v>2.02168064</v>
      </c>
      <c r="W232" s="257">
        <v>0</v>
      </c>
      <c r="X232" s="258">
        <f>W232*H232</f>
        <v>0</v>
      </c>
      <c r="AR232" s="26" t="s">
        <v>168</v>
      </c>
      <c r="AT232" s="26" t="s">
        <v>163</v>
      </c>
      <c r="AU232" s="26" t="s">
        <v>169</v>
      </c>
      <c r="AY232" s="26" t="s">
        <v>159</v>
      </c>
      <c r="BE232" s="259">
        <f>IF(O232="základní",K232,0)</f>
        <v>0</v>
      </c>
      <c r="BF232" s="259">
        <f>IF(O232="snížená",K232,0)</f>
        <v>0</v>
      </c>
      <c r="BG232" s="259">
        <f>IF(O232="zákl. přenesená",K232,0)</f>
        <v>0</v>
      </c>
      <c r="BH232" s="259">
        <f>IF(O232="sníž. přenesená",K232,0)</f>
        <v>0</v>
      </c>
      <c r="BI232" s="259">
        <f>IF(O232="nulová",K232,0)</f>
        <v>0</v>
      </c>
      <c r="BJ232" s="26" t="s">
        <v>85</v>
      </c>
      <c r="BK232" s="259">
        <f>ROUND(P232*H232,2)</f>
        <v>0</v>
      </c>
      <c r="BL232" s="26" t="s">
        <v>168</v>
      </c>
      <c r="BM232" s="26" t="s">
        <v>392</v>
      </c>
    </row>
    <row r="233" s="13" customFormat="1">
      <c r="B233" s="272"/>
      <c r="C233" s="273"/>
      <c r="D233" s="262" t="s">
        <v>171</v>
      </c>
      <c r="E233" s="274" t="s">
        <v>24</v>
      </c>
      <c r="F233" s="275" t="s">
        <v>393</v>
      </c>
      <c r="G233" s="273"/>
      <c r="H233" s="274" t="s">
        <v>24</v>
      </c>
      <c r="I233" s="276"/>
      <c r="J233" s="276"/>
      <c r="K233" s="273"/>
      <c r="L233" s="273"/>
      <c r="M233" s="277"/>
      <c r="N233" s="278"/>
      <c r="O233" s="279"/>
      <c r="P233" s="279"/>
      <c r="Q233" s="279"/>
      <c r="R233" s="279"/>
      <c r="S233" s="279"/>
      <c r="T233" s="279"/>
      <c r="U233" s="279"/>
      <c r="V233" s="279"/>
      <c r="W233" s="279"/>
      <c r="X233" s="280"/>
      <c r="AT233" s="281" t="s">
        <v>171</v>
      </c>
      <c r="AU233" s="281" t="s">
        <v>169</v>
      </c>
      <c r="AV233" s="13" t="s">
        <v>85</v>
      </c>
      <c r="AW233" s="13" t="s">
        <v>7</v>
      </c>
      <c r="AX233" s="13" t="s">
        <v>78</v>
      </c>
      <c r="AY233" s="281" t="s">
        <v>159</v>
      </c>
    </row>
    <row r="234" s="12" customFormat="1">
      <c r="B234" s="260"/>
      <c r="C234" s="261"/>
      <c r="D234" s="262" t="s">
        <v>171</v>
      </c>
      <c r="E234" s="263" t="s">
        <v>24</v>
      </c>
      <c r="F234" s="264" t="s">
        <v>262</v>
      </c>
      <c r="G234" s="261"/>
      <c r="H234" s="265">
        <v>0.89600000000000002</v>
      </c>
      <c r="I234" s="266"/>
      <c r="J234" s="266"/>
      <c r="K234" s="261"/>
      <c r="L234" s="261"/>
      <c r="M234" s="267"/>
      <c r="N234" s="268"/>
      <c r="O234" s="269"/>
      <c r="P234" s="269"/>
      <c r="Q234" s="269"/>
      <c r="R234" s="269"/>
      <c r="S234" s="269"/>
      <c r="T234" s="269"/>
      <c r="U234" s="269"/>
      <c r="V234" s="269"/>
      <c r="W234" s="269"/>
      <c r="X234" s="270"/>
      <c r="AT234" s="271" t="s">
        <v>171</v>
      </c>
      <c r="AU234" s="271" t="s">
        <v>169</v>
      </c>
      <c r="AV234" s="12" t="s">
        <v>87</v>
      </c>
      <c r="AW234" s="12" t="s">
        <v>7</v>
      </c>
      <c r="AX234" s="12" t="s">
        <v>85</v>
      </c>
      <c r="AY234" s="271" t="s">
        <v>159</v>
      </c>
    </row>
    <row r="235" s="1" customFormat="1" ht="38.25" customHeight="1">
      <c r="B235" s="48"/>
      <c r="C235" s="248" t="s">
        <v>394</v>
      </c>
      <c r="D235" s="248" t="s">
        <v>163</v>
      </c>
      <c r="E235" s="249" t="s">
        <v>395</v>
      </c>
      <c r="F235" s="250" t="s">
        <v>396</v>
      </c>
      <c r="G235" s="251" t="s">
        <v>224</v>
      </c>
      <c r="H235" s="252">
        <v>7</v>
      </c>
      <c r="I235" s="253"/>
      <c r="J235" s="253"/>
      <c r="K235" s="254">
        <f>ROUND(P235*H235,2)</f>
        <v>0</v>
      </c>
      <c r="L235" s="250" t="s">
        <v>167</v>
      </c>
      <c r="M235" s="74"/>
      <c r="N235" s="255" t="s">
        <v>24</v>
      </c>
      <c r="O235" s="256" t="s">
        <v>47</v>
      </c>
      <c r="P235" s="176">
        <f>I235+J235</f>
        <v>0</v>
      </c>
      <c r="Q235" s="176">
        <f>ROUND(I235*H235,2)</f>
        <v>0</v>
      </c>
      <c r="R235" s="176">
        <f>ROUND(J235*H235,2)</f>
        <v>0</v>
      </c>
      <c r="S235" s="49"/>
      <c r="T235" s="257">
        <f>S235*H235</f>
        <v>0</v>
      </c>
      <c r="U235" s="257">
        <v>0.022769999999999999</v>
      </c>
      <c r="V235" s="257">
        <f>U235*H235</f>
        <v>0.15938999999999998</v>
      </c>
      <c r="W235" s="257">
        <v>0</v>
      </c>
      <c r="X235" s="258">
        <f>W235*H235</f>
        <v>0</v>
      </c>
      <c r="AR235" s="26" t="s">
        <v>168</v>
      </c>
      <c r="AT235" s="26" t="s">
        <v>163</v>
      </c>
      <c r="AU235" s="26" t="s">
        <v>169</v>
      </c>
      <c r="AY235" s="26" t="s">
        <v>159</v>
      </c>
      <c r="BE235" s="259">
        <f>IF(O235="základní",K235,0)</f>
        <v>0</v>
      </c>
      <c r="BF235" s="259">
        <f>IF(O235="snížená",K235,0)</f>
        <v>0</v>
      </c>
      <c r="BG235" s="259">
        <f>IF(O235="zákl. přenesená",K235,0)</f>
        <v>0</v>
      </c>
      <c r="BH235" s="259">
        <f>IF(O235="sníž. přenesená",K235,0)</f>
        <v>0</v>
      </c>
      <c r="BI235" s="259">
        <f>IF(O235="nulová",K235,0)</f>
        <v>0</v>
      </c>
      <c r="BJ235" s="26" t="s">
        <v>85</v>
      </c>
      <c r="BK235" s="259">
        <f>ROUND(P235*H235,2)</f>
        <v>0</v>
      </c>
      <c r="BL235" s="26" t="s">
        <v>168</v>
      </c>
      <c r="BM235" s="26" t="s">
        <v>397</v>
      </c>
    </row>
    <row r="236" s="12" customFormat="1">
      <c r="B236" s="260"/>
      <c r="C236" s="261"/>
      <c r="D236" s="262" t="s">
        <v>171</v>
      </c>
      <c r="E236" s="263" t="s">
        <v>24</v>
      </c>
      <c r="F236" s="264" t="s">
        <v>199</v>
      </c>
      <c r="G236" s="261"/>
      <c r="H236" s="265">
        <v>7</v>
      </c>
      <c r="I236" s="266"/>
      <c r="J236" s="266"/>
      <c r="K236" s="261"/>
      <c r="L236" s="261"/>
      <c r="M236" s="267"/>
      <c r="N236" s="268"/>
      <c r="O236" s="269"/>
      <c r="P236" s="269"/>
      <c r="Q236" s="269"/>
      <c r="R236" s="269"/>
      <c r="S236" s="269"/>
      <c r="T236" s="269"/>
      <c r="U236" s="269"/>
      <c r="V236" s="269"/>
      <c r="W236" s="269"/>
      <c r="X236" s="270"/>
      <c r="AT236" s="271" t="s">
        <v>171</v>
      </c>
      <c r="AU236" s="271" t="s">
        <v>169</v>
      </c>
      <c r="AV236" s="12" t="s">
        <v>87</v>
      </c>
      <c r="AW236" s="12" t="s">
        <v>7</v>
      </c>
      <c r="AX236" s="12" t="s">
        <v>85</v>
      </c>
      <c r="AY236" s="271" t="s">
        <v>159</v>
      </c>
    </row>
    <row r="237" s="1" customFormat="1" ht="25.5" customHeight="1">
      <c r="B237" s="48"/>
      <c r="C237" s="248" t="s">
        <v>398</v>
      </c>
      <c r="D237" s="248" t="s">
        <v>163</v>
      </c>
      <c r="E237" s="249" t="s">
        <v>399</v>
      </c>
      <c r="F237" s="250" t="s">
        <v>400</v>
      </c>
      <c r="G237" s="251" t="s">
        <v>213</v>
      </c>
      <c r="H237" s="252">
        <v>20</v>
      </c>
      <c r="I237" s="253"/>
      <c r="J237" s="253"/>
      <c r="K237" s="254">
        <f>ROUND(P237*H237,2)</f>
        <v>0</v>
      </c>
      <c r="L237" s="250" t="s">
        <v>24</v>
      </c>
      <c r="M237" s="74"/>
      <c r="N237" s="255" t="s">
        <v>24</v>
      </c>
      <c r="O237" s="256" t="s">
        <v>47</v>
      </c>
      <c r="P237" s="176">
        <f>I237+J237</f>
        <v>0</v>
      </c>
      <c r="Q237" s="176">
        <f>ROUND(I237*H237,2)</f>
        <v>0</v>
      </c>
      <c r="R237" s="176">
        <f>ROUND(J237*H237,2)</f>
        <v>0</v>
      </c>
      <c r="S237" s="49"/>
      <c r="T237" s="257">
        <f>S237*H237</f>
        <v>0</v>
      </c>
      <c r="U237" s="257">
        <v>0</v>
      </c>
      <c r="V237" s="257">
        <f>U237*H237</f>
        <v>0</v>
      </c>
      <c r="W237" s="257">
        <v>0</v>
      </c>
      <c r="X237" s="258">
        <f>W237*H237</f>
        <v>0</v>
      </c>
      <c r="AR237" s="26" t="s">
        <v>168</v>
      </c>
      <c r="AT237" s="26" t="s">
        <v>163</v>
      </c>
      <c r="AU237" s="26" t="s">
        <v>169</v>
      </c>
      <c r="AY237" s="26" t="s">
        <v>159</v>
      </c>
      <c r="BE237" s="259">
        <f>IF(O237="základní",K237,0)</f>
        <v>0</v>
      </c>
      <c r="BF237" s="259">
        <f>IF(O237="snížená",K237,0)</f>
        <v>0</v>
      </c>
      <c r="BG237" s="259">
        <f>IF(O237="zákl. přenesená",K237,0)</f>
        <v>0</v>
      </c>
      <c r="BH237" s="259">
        <f>IF(O237="sníž. přenesená",K237,0)</f>
        <v>0</v>
      </c>
      <c r="BI237" s="259">
        <f>IF(O237="nulová",K237,0)</f>
        <v>0</v>
      </c>
      <c r="BJ237" s="26" t="s">
        <v>85</v>
      </c>
      <c r="BK237" s="259">
        <f>ROUND(P237*H237,2)</f>
        <v>0</v>
      </c>
      <c r="BL237" s="26" t="s">
        <v>168</v>
      </c>
      <c r="BM237" s="26" t="s">
        <v>401</v>
      </c>
    </row>
    <row r="238" s="13" customFormat="1">
      <c r="B238" s="272"/>
      <c r="C238" s="273"/>
      <c r="D238" s="262" t="s">
        <v>171</v>
      </c>
      <c r="E238" s="274" t="s">
        <v>24</v>
      </c>
      <c r="F238" s="275" t="s">
        <v>402</v>
      </c>
      <c r="G238" s="273"/>
      <c r="H238" s="274" t="s">
        <v>24</v>
      </c>
      <c r="I238" s="276"/>
      <c r="J238" s="276"/>
      <c r="K238" s="273"/>
      <c r="L238" s="273"/>
      <c r="M238" s="277"/>
      <c r="N238" s="278"/>
      <c r="O238" s="279"/>
      <c r="P238" s="279"/>
      <c r="Q238" s="279"/>
      <c r="R238" s="279"/>
      <c r="S238" s="279"/>
      <c r="T238" s="279"/>
      <c r="U238" s="279"/>
      <c r="V238" s="279"/>
      <c r="W238" s="279"/>
      <c r="X238" s="280"/>
      <c r="AT238" s="281" t="s">
        <v>171</v>
      </c>
      <c r="AU238" s="281" t="s">
        <v>169</v>
      </c>
      <c r="AV238" s="13" t="s">
        <v>85</v>
      </c>
      <c r="AW238" s="13" t="s">
        <v>7</v>
      </c>
      <c r="AX238" s="13" t="s">
        <v>78</v>
      </c>
      <c r="AY238" s="281" t="s">
        <v>159</v>
      </c>
    </row>
    <row r="239" s="13" customFormat="1">
      <c r="B239" s="272"/>
      <c r="C239" s="273"/>
      <c r="D239" s="262" t="s">
        <v>171</v>
      </c>
      <c r="E239" s="274" t="s">
        <v>24</v>
      </c>
      <c r="F239" s="275" t="s">
        <v>403</v>
      </c>
      <c r="G239" s="273"/>
      <c r="H239" s="274" t="s">
        <v>24</v>
      </c>
      <c r="I239" s="276"/>
      <c r="J239" s="276"/>
      <c r="K239" s="273"/>
      <c r="L239" s="273"/>
      <c r="M239" s="277"/>
      <c r="N239" s="278"/>
      <c r="O239" s="279"/>
      <c r="P239" s="279"/>
      <c r="Q239" s="279"/>
      <c r="R239" s="279"/>
      <c r="S239" s="279"/>
      <c r="T239" s="279"/>
      <c r="U239" s="279"/>
      <c r="V239" s="279"/>
      <c r="W239" s="279"/>
      <c r="X239" s="280"/>
      <c r="AT239" s="281" t="s">
        <v>171</v>
      </c>
      <c r="AU239" s="281" t="s">
        <v>169</v>
      </c>
      <c r="AV239" s="13" t="s">
        <v>85</v>
      </c>
      <c r="AW239" s="13" t="s">
        <v>7</v>
      </c>
      <c r="AX239" s="13" t="s">
        <v>78</v>
      </c>
      <c r="AY239" s="281" t="s">
        <v>159</v>
      </c>
    </row>
    <row r="240" s="12" customFormat="1">
      <c r="B240" s="260"/>
      <c r="C240" s="261"/>
      <c r="D240" s="262" t="s">
        <v>171</v>
      </c>
      <c r="E240" s="263" t="s">
        <v>24</v>
      </c>
      <c r="F240" s="264" t="s">
        <v>281</v>
      </c>
      <c r="G240" s="261"/>
      <c r="H240" s="265">
        <v>20</v>
      </c>
      <c r="I240" s="266"/>
      <c r="J240" s="266"/>
      <c r="K240" s="261"/>
      <c r="L240" s="261"/>
      <c r="M240" s="267"/>
      <c r="N240" s="268"/>
      <c r="O240" s="269"/>
      <c r="P240" s="269"/>
      <c r="Q240" s="269"/>
      <c r="R240" s="269"/>
      <c r="S240" s="269"/>
      <c r="T240" s="269"/>
      <c r="U240" s="269"/>
      <c r="V240" s="269"/>
      <c r="W240" s="269"/>
      <c r="X240" s="270"/>
      <c r="AT240" s="271" t="s">
        <v>171</v>
      </c>
      <c r="AU240" s="271" t="s">
        <v>169</v>
      </c>
      <c r="AV240" s="12" t="s">
        <v>87</v>
      </c>
      <c r="AW240" s="12" t="s">
        <v>7</v>
      </c>
      <c r="AX240" s="12" t="s">
        <v>85</v>
      </c>
      <c r="AY240" s="271" t="s">
        <v>159</v>
      </c>
    </row>
    <row r="241" s="1" customFormat="1" ht="16.5" customHeight="1">
      <c r="B241" s="48"/>
      <c r="C241" s="248" t="s">
        <v>404</v>
      </c>
      <c r="D241" s="248" t="s">
        <v>163</v>
      </c>
      <c r="E241" s="249" t="s">
        <v>405</v>
      </c>
      <c r="F241" s="250" t="s">
        <v>406</v>
      </c>
      <c r="G241" s="251" t="s">
        <v>166</v>
      </c>
      <c r="H241" s="252">
        <v>5.5999999999999996</v>
      </c>
      <c r="I241" s="253"/>
      <c r="J241" s="253"/>
      <c r="K241" s="254">
        <f>ROUND(P241*H241,2)</f>
        <v>0</v>
      </c>
      <c r="L241" s="250" t="s">
        <v>167</v>
      </c>
      <c r="M241" s="74"/>
      <c r="N241" s="255" t="s">
        <v>24</v>
      </c>
      <c r="O241" s="256" t="s">
        <v>47</v>
      </c>
      <c r="P241" s="176">
        <f>I241+J241</f>
        <v>0</v>
      </c>
      <c r="Q241" s="176">
        <f>ROUND(I241*H241,2)</f>
        <v>0</v>
      </c>
      <c r="R241" s="176">
        <f>ROUND(J241*H241,2)</f>
        <v>0</v>
      </c>
      <c r="S241" s="49"/>
      <c r="T241" s="257">
        <f>S241*H241</f>
        <v>0</v>
      </c>
      <c r="U241" s="257">
        <v>0.00264</v>
      </c>
      <c r="V241" s="257">
        <f>U241*H241</f>
        <v>0.014783999999999999</v>
      </c>
      <c r="W241" s="257">
        <v>0</v>
      </c>
      <c r="X241" s="258">
        <f>W241*H241</f>
        <v>0</v>
      </c>
      <c r="AR241" s="26" t="s">
        <v>168</v>
      </c>
      <c r="AT241" s="26" t="s">
        <v>163</v>
      </c>
      <c r="AU241" s="26" t="s">
        <v>169</v>
      </c>
      <c r="AY241" s="26" t="s">
        <v>159</v>
      </c>
      <c r="BE241" s="259">
        <f>IF(O241="základní",K241,0)</f>
        <v>0</v>
      </c>
      <c r="BF241" s="259">
        <f>IF(O241="snížená",K241,0)</f>
        <v>0</v>
      </c>
      <c r="BG241" s="259">
        <f>IF(O241="zákl. přenesená",K241,0)</f>
        <v>0</v>
      </c>
      <c r="BH241" s="259">
        <f>IF(O241="sníž. přenesená",K241,0)</f>
        <v>0</v>
      </c>
      <c r="BI241" s="259">
        <f>IF(O241="nulová",K241,0)</f>
        <v>0</v>
      </c>
      <c r="BJ241" s="26" t="s">
        <v>85</v>
      </c>
      <c r="BK241" s="259">
        <f>ROUND(P241*H241,2)</f>
        <v>0</v>
      </c>
      <c r="BL241" s="26" t="s">
        <v>168</v>
      </c>
      <c r="BM241" s="26" t="s">
        <v>407</v>
      </c>
    </row>
    <row r="242" s="12" customFormat="1">
      <c r="B242" s="260"/>
      <c r="C242" s="261"/>
      <c r="D242" s="262" t="s">
        <v>171</v>
      </c>
      <c r="E242" s="263" t="s">
        <v>24</v>
      </c>
      <c r="F242" s="264" t="s">
        <v>408</v>
      </c>
      <c r="G242" s="261"/>
      <c r="H242" s="265">
        <v>5.5999999999999996</v>
      </c>
      <c r="I242" s="266"/>
      <c r="J242" s="266"/>
      <c r="K242" s="261"/>
      <c r="L242" s="261"/>
      <c r="M242" s="267"/>
      <c r="N242" s="268"/>
      <c r="O242" s="269"/>
      <c r="P242" s="269"/>
      <c r="Q242" s="269"/>
      <c r="R242" s="269"/>
      <c r="S242" s="269"/>
      <c r="T242" s="269"/>
      <c r="U242" s="269"/>
      <c r="V242" s="269"/>
      <c r="W242" s="269"/>
      <c r="X242" s="270"/>
      <c r="AT242" s="271" t="s">
        <v>171</v>
      </c>
      <c r="AU242" s="271" t="s">
        <v>169</v>
      </c>
      <c r="AV242" s="12" t="s">
        <v>87</v>
      </c>
      <c r="AW242" s="12" t="s">
        <v>7</v>
      </c>
      <c r="AX242" s="12" t="s">
        <v>85</v>
      </c>
      <c r="AY242" s="271" t="s">
        <v>159</v>
      </c>
    </row>
    <row r="243" s="1" customFormat="1" ht="16.5" customHeight="1">
      <c r="B243" s="48"/>
      <c r="C243" s="248" t="s">
        <v>409</v>
      </c>
      <c r="D243" s="248" t="s">
        <v>163</v>
      </c>
      <c r="E243" s="249" t="s">
        <v>410</v>
      </c>
      <c r="F243" s="250" t="s">
        <v>411</v>
      </c>
      <c r="G243" s="251" t="s">
        <v>166</v>
      </c>
      <c r="H243" s="252">
        <v>5.5999999999999996</v>
      </c>
      <c r="I243" s="253"/>
      <c r="J243" s="253"/>
      <c r="K243" s="254">
        <f>ROUND(P243*H243,2)</f>
        <v>0</v>
      </c>
      <c r="L243" s="250" t="s">
        <v>167</v>
      </c>
      <c r="M243" s="74"/>
      <c r="N243" s="255" t="s">
        <v>24</v>
      </c>
      <c r="O243" s="256" t="s">
        <v>47</v>
      </c>
      <c r="P243" s="176">
        <f>I243+J243</f>
        <v>0</v>
      </c>
      <c r="Q243" s="176">
        <f>ROUND(I243*H243,2)</f>
        <v>0</v>
      </c>
      <c r="R243" s="176">
        <f>ROUND(J243*H243,2)</f>
        <v>0</v>
      </c>
      <c r="S243" s="49"/>
      <c r="T243" s="257">
        <f>S243*H243</f>
        <v>0</v>
      </c>
      <c r="U243" s="257">
        <v>0</v>
      </c>
      <c r="V243" s="257">
        <f>U243*H243</f>
        <v>0</v>
      </c>
      <c r="W243" s="257">
        <v>0</v>
      </c>
      <c r="X243" s="258">
        <f>W243*H243</f>
        <v>0</v>
      </c>
      <c r="AR243" s="26" t="s">
        <v>168</v>
      </c>
      <c r="AT243" s="26" t="s">
        <v>163</v>
      </c>
      <c r="AU243" s="26" t="s">
        <v>169</v>
      </c>
      <c r="AY243" s="26" t="s">
        <v>159</v>
      </c>
      <c r="BE243" s="259">
        <f>IF(O243="základní",K243,0)</f>
        <v>0</v>
      </c>
      <c r="BF243" s="259">
        <f>IF(O243="snížená",K243,0)</f>
        <v>0</v>
      </c>
      <c r="BG243" s="259">
        <f>IF(O243="zákl. přenesená",K243,0)</f>
        <v>0</v>
      </c>
      <c r="BH243" s="259">
        <f>IF(O243="sníž. přenesená",K243,0)</f>
        <v>0</v>
      </c>
      <c r="BI243" s="259">
        <f>IF(O243="nulová",K243,0)</f>
        <v>0</v>
      </c>
      <c r="BJ243" s="26" t="s">
        <v>85</v>
      </c>
      <c r="BK243" s="259">
        <f>ROUND(P243*H243,2)</f>
        <v>0</v>
      </c>
      <c r="BL243" s="26" t="s">
        <v>168</v>
      </c>
      <c r="BM243" s="26" t="s">
        <v>412</v>
      </c>
    </row>
    <row r="244" s="12" customFormat="1">
      <c r="B244" s="260"/>
      <c r="C244" s="261"/>
      <c r="D244" s="262" t="s">
        <v>171</v>
      </c>
      <c r="E244" s="263" t="s">
        <v>24</v>
      </c>
      <c r="F244" s="264" t="s">
        <v>413</v>
      </c>
      <c r="G244" s="261"/>
      <c r="H244" s="265">
        <v>5.5999999999999996</v>
      </c>
      <c r="I244" s="266"/>
      <c r="J244" s="266"/>
      <c r="K244" s="261"/>
      <c r="L244" s="261"/>
      <c r="M244" s="267"/>
      <c r="N244" s="268"/>
      <c r="O244" s="269"/>
      <c r="P244" s="269"/>
      <c r="Q244" s="269"/>
      <c r="R244" s="269"/>
      <c r="S244" s="269"/>
      <c r="T244" s="269"/>
      <c r="U244" s="269"/>
      <c r="V244" s="269"/>
      <c r="W244" s="269"/>
      <c r="X244" s="270"/>
      <c r="AT244" s="271" t="s">
        <v>171</v>
      </c>
      <c r="AU244" s="271" t="s">
        <v>169</v>
      </c>
      <c r="AV244" s="12" t="s">
        <v>87</v>
      </c>
      <c r="AW244" s="12" t="s">
        <v>7</v>
      </c>
      <c r="AX244" s="12" t="s">
        <v>85</v>
      </c>
      <c r="AY244" s="271" t="s">
        <v>159</v>
      </c>
    </row>
    <row r="245" s="11" customFormat="1" ht="29.88" customHeight="1">
      <c r="B245" s="231"/>
      <c r="C245" s="232"/>
      <c r="D245" s="233" t="s">
        <v>77</v>
      </c>
      <c r="E245" s="246" t="s">
        <v>168</v>
      </c>
      <c r="F245" s="246" t="s">
        <v>414</v>
      </c>
      <c r="G245" s="232"/>
      <c r="H245" s="232"/>
      <c r="I245" s="235"/>
      <c r="J245" s="235"/>
      <c r="K245" s="247">
        <f>BK245</f>
        <v>0</v>
      </c>
      <c r="L245" s="232"/>
      <c r="M245" s="237"/>
      <c r="N245" s="238"/>
      <c r="O245" s="239"/>
      <c r="P245" s="239"/>
      <c r="Q245" s="240">
        <f>Q246</f>
        <v>0</v>
      </c>
      <c r="R245" s="240">
        <f>R246</f>
        <v>0</v>
      </c>
      <c r="S245" s="239"/>
      <c r="T245" s="241">
        <f>T246</f>
        <v>0</v>
      </c>
      <c r="U245" s="239"/>
      <c r="V245" s="241">
        <f>V246</f>
        <v>34.033860000000004</v>
      </c>
      <c r="W245" s="239"/>
      <c r="X245" s="242">
        <f>X246</f>
        <v>0</v>
      </c>
      <c r="AR245" s="243" t="s">
        <v>85</v>
      </c>
      <c r="AT245" s="244" t="s">
        <v>77</v>
      </c>
      <c r="AU245" s="244" t="s">
        <v>85</v>
      </c>
      <c r="AY245" s="243" t="s">
        <v>159</v>
      </c>
      <c r="BK245" s="245">
        <f>BK246</f>
        <v>0</v>
      </c>
    </row>
    <row r="246" s="11" customFormat="1" ht="14.88" customHeight="1">
      <c r="B246" s="231"/>
      <c r="C246" s="232"/>
      <c r="D246" s="233" t="s">
        <v>77</v>
      </c>
      <c r="E246" s="246" t="s">
        <v>409</v>
      </c>
      <c r="F246" s="246" t="s">
        <v>415</v>
      </c>
      <c r="G246" s="232"/>
      <c r="H246" s="232"/>
      <c r="I246" s="235"/>
      <c r="J246" s="235"/>
      <c r="K246" s="247">
        <f>BK246</f>
        <v>0</v>
      </c>
      <c r="L246" s="232"/>
      <c r="M246" s="237"/>
      <c r="N246" s="238"/>
      <c r="O246" s="239"/>
      <c r="P246" s="239"/>
      <c r="Q246" s="240">
        <f>SUM(Q247:Q249)</f>
        <v>0</v>
      </c>
      <c r="R246" s="240">
        <f>SUM(R247:R249)</f>
        <v>0</v>
      </c>
      <c r="S246" s="239"/>
      <c r="T246" s="241">
        <f>SUM(T247:T249)</f>
        <v>0</v>
      </c>
      <c r="U246" s="239"/>
      <c r="V246" s="241">
        <f>SUM(V247:V249)</f>
        <v>34.033860000000004</v>
      </c>
      <c r="W246" s="239"/>
      <c r="X246" s="242">
        <f>SUM(X247:X249)</f>
        <v>0</v>
      </c>
      <c r="AR246" s="243" t="s">
        <v>85</v>
      </c>
      <c r="AT246" s="244" t="s">
        <v>77</v>
      </c>
      <c r="AU246" s="244" t="s">
        <v>87</v>
      </c>
      <c r="AY246" s="243" t="s">
        <v>159</v>
      </c>
      <c r="BK246" s="245">
        <f>SUM(BK247:BK249)</f>
        <v>0</v>
      </c>
    </row>
    <row r="247" s="1" customFormat="1" ht="25.5" customHeight="1">
      <c r="B247" s="48"/>
      <c r="C247" s="248" t="s">
        <v>416</v>
      </c>
      <c r="D247" s="248" t="s">
        <v>163</v>
      </c>
      <c r="E247" s="249" t="s">
        <v>417</v>
      </c>
      <c r="F247" s="250" t="s">
        <v>418</v>
      </c>
      <c r="G247" s="251" t="s">
        <v>174</v>
      </c>
      <c r="H247" s="252">
        <v>18</v>
      </c>
      <c r="I247" s="253"/>
      <c r="J247" s="253"/>
      <c r="K247" s="254">
        <f>ROUND(P247*H247,2)</f>
        <v>0</v>
      </c>
      <c r="L247" s="250" t="s">
        <v>167</v>
      </c>
      <c r="M247" s="74"/>
      <c r="N247" s="255" t="s">
        <v>24</v>
      </c>
      <c r="O247" s="256" t="s">
        <v>47</v>
      </c>
      <c r="P247" s="176">
        <f>I247+J247</f>
        <v>0</v>
      </c>
      <c r="Q247" s="176">
        <f>ROUND(I247*H247,2)</f>
        <v>0</v>
      </c>
      <c r="R247" s="176">
        <f>ROUND(J247*H247,2)</f>
        <v>0</v>
      </c>
      <c r="S247" s="49"/>
      <c r="T247" s="257">
        <f>S247*H247</f>
        <v>0</v>
      </c>
      <c r="U247" s="257">
        <v>1.8907700000000001</v>
      </c>
      <c r="V247" s="257">
        <f>U247*H247</f>
        <v>34.033860000000004</v>
      </c>
      <c r="W247" s="257">
        <v>0</v>
      </c>
      <c r="X247" s="258">
        <f>W247*H247</f>
        <v>0</v>
      </c>
      <c r="AR247" s="26" t="s">
        <v>168</v>
      </c>
      <c r="AT247" s="26" t="s">
        <v>163</v>
      </c>
      <c r="AU247" s="26" t="s">
        <v>169</v>
      </c>
      <c r="AY247" s="26" t="s">
        <v>159</v>
      </c>
      <c r="BE247" s="259">
        <f>IF(O247="základní",K247,0)</f>
        <v>0</v>
      </c>
      <c r="BF247" s="259">
        <f>IF(O247="snížená",K247,0)</f>
        <v>0</v>
      </c>
      <c r="BG247" s="259">
        <f>IF(O247="zákl. přenesená",K247,0)</f>
        <v>0</v>
      </c>
      <c r="BH247" s="259">
        <f>IF(O247="sníž. přenesená",K247,0)</f>
        <v>0</v>
      </c>
      <c r="BI247" s="259">
        <f>IF(O247="nulová",K247,0)</f>
        <v>0</v>
      </c>
      <c r="BJ247" s="26" t="s">
        <v>85</v>
      </c>
      <c r="BK247" s="259">
        <f>ROUND(P247*H247,2)</f>
        <v>0</v>
      </c>
      <c r="BL247" s="26" t="s">
        <v>168</v>
      </c>
      <c r="BM247" s="26" t="s">
        <v>419</v>
      </c>
    </row>
    <row r="248" s="13" customFormat="1">
      <c r="B248" s="272"/>
      <c r="C248" s="273"/>
      <c r="D248" s="262" t="s">
        <v>171</v>
      </c>
      <c r="E248" s="274" t="s">
        <v>24</v>
      </c>
      <c r="F248" s="275" t="s">
        <v>420</v>
      </c>
      <c r="G248" s="273"/>
      <c r="H248" s="274" t="s">
        <v>24</v>
      </c>
      <c r="I248" s="276"/>
      <c r="J248" s="276"/>
      <c r="K248" s="273"/>
      <c r="L248" s="273"/>
      <c r="M248" s="277"/>
      <c r="N248" s="278"/>
      <c r="O248" s="279"/>
      <c r="P248" s="279"/>
      <c r="Q248" s="279"/>
      <c r="R248" s="279"/>
      <c r="S248" s="279"/>
      <c r="T248" s="279"/>
      <c r="U248" s="279"/>
      <c r="V248" s="279"/>
      <c r="W248" s="279"/>
      <c r="X248" s="280"/>
      <c r="AT248" s="281" t="s">
        <v>171</v>
      </c>
      <c r="AU248" s="281" t="s">
        <v>169</v>
      </c>
      <c r="AV248" s="13" t="s">
        <v>85</v>
      </c>
      <c r="AW248" s="13" t="s">
        <v>7</v>
      </c>
      <c r="AX248" s="13" t="s">
        <v>78</v>
      </c>
      <c r="AY248" s="281" t="s">
        <v>159</v>
      </c>
    </row>
    <row r="249" s="12" customFormat="1">
      <c r="B249" s="260"/>
      <c r="C249" s="261"/>
      <c r="D249" s="262" t="s">
        <v>171</v>
      </c>
      <c r="E249" s="263" t="s">
        <v>24</v>
      </c>
      <c r="F249" s="264" t="s">
        <v>421</v>
      </c>
      <c r="G249" s="261"/>
      <c r="H249" s="265">
        <v>18</v>
      </c>
      <c r="I249" s="266"/>
      <c r="J249" s="266"/>
      <c r="K249" s="261"/>
      <c r="L249" s="261"/>
      <c r="M249" s="267"/>
      <c r="N249" s="268"/>
      <c r="O249" s="269"/>
      <c r="P249" s="269"/>
      <c r="Q249" s="269"/>
      <c r="R249" s="269"/>
      <c r="S249" s="269"/>
      <c r="T249" s="269"/>
      <c r="U249" s="269"/>
      <c r="V249" s="269"/>
      <c r="W249" s="269"/>
      <c r="X249" s="270"/>
      <c r="AT249" s="271" t="s">
        <v>171</v>
      </c>
      <c r="AU249" s="271" t="s">
        <v>169</v>
      </c>
      <c r="AV249" s="12" t="s">
        <v>87</v>
      </c>
      <c r="AW249" s="12" t="s">
        <v>7</v>
      </c>
      <c r="AX249" s="12" t="s">
        <v>85</v>
      </c>
      <c r="AY249" s="271" t="s">
        <v>159</v>
      </c>
    </row>
    <row r="250" s="11" customFormat="1" ht="29.88" customHeight="1">
      <c r="B250" s="231"/>
      <c r="C250" s="232"/>
      <c r="D250" s="233" t="s">
        <v>77</v>
      </c>
      <c r="E250" s="246" t="s">
        <v>187</v>
      </c>
      <c r="F250" s="246" t="s">
        <v>422</v>
      </c>
      <c r="G250" s="232"/>
      <c r="H250" s="232"/>
      <c r="I250" s="235"/>
      <c r="J250" s="235"/>
      <c r="K250" s="247">
        <f>BK250</f>
        <v>0</v>
      </c>
      <c r="L250" s="232"/>
      <c r="M250" s="237"/>
      <c r="N250" s="238"/>
      <c r="O250" s="239"/>
      <c r="P250" s="239"/>
      <c r="Q250" s="240">
        <f>Q251+Q269+Q277</f>
        <v>0</v>
      </c>
      <c r="R250" s="240">
        <f>R251+R269+R277</f>
        <v>0</v>
      </c>
      <c r="S250" s="239"/>
      <c r="T250" s="241">
        <f>T251+T269+T277</f>
        <v>0</v>
      </c>
      <c r="U250" s="239"/>
      <c r="V250" s="241">
        <f>V251+V269+V277</f>
        <v>1265.09499185</v>
      </c>
      <c r="W250" s="239"/>
      <c r="X250" s="242">
        <f>X251+X269+X277</f>
        <v>0</v>
      </c>
      <c r="AR250" s="243" t="s">
        <v>85</v>
      </c>
      <c r="AT250" s="244" t="s">
        <v>77</v>
      </c>
      <c r="AU250" s="244" t="s">
        <v>85</v>
      </c>
      <c r="AY250" s="243" t="s">
        <v>159</v>
      </c>
      <c r="BK250" s="245">
        <f>BK251+BK269+BK277</f>
        <v>0</v>
      </c>
    </row>
    <row r="251" s="11" customFormat="1" ht="14.88" customHeight="1">
      <c r="B251" s="231"/>
      <c r="C251" s="232"/>
      <c r="D251" s="233" t="s">
        <v>77</v>
      </c>
      <c r="E251" s="246" t="s">
        <v>423</v>
      </c>
      <c r="F251" s="246" t="s">
        <v>424</v>
      </c>
      <c r="G251" s="232"/>
      <c r="H251" s="232"/>
      <c r="I251" s="235"/>
      <c r="J251" s="235"/>
      <c r="K251" s="247">
        <f>BK251</f>
        <v>0</v>
      </c>
      <c r="L251" s="232"/>
      <c r="M251" s="237"/>
      <c r="N251" s="238"/>
      <c r="O251" s="239"/>
      <c r="P251" s="239"/>
      <c r="Q251" s="240">
        <f>SUM(Q252:Q268)</f>
        <v>0</v>
      </c>
      <c r="R251" s="240">
        <f>SUM(R252:R268)</f>
        <v>0</v>
      </c>
      <c r="S251" s="239"/>
      <c r="T251" s="241">
        <f>SUM(T252:T268)</f>
        <v>0</v>
      </c>
      <c r="U251" s="239"/>
      <c r="V251" s="241">
        <f>SUM(V252:V268)</f>
        <v>912.39430199999993</v>
      </c>
      <c r="W251" s="239"/>
      <c r="X251" s="242">
        <f>SUM(X252:X268)</f>
        <v>0</v>
      </c>
      <c r="AR251" s="243" t="s">
        <v>85</v>
      </c>
      <c r="AT251" s="244" t="s">
        <v>77</v>
      </c>
      <c r="AU251" s="244" t="s">
        <v>87</v>
      </c>
      <c r="AY251" s="243" t="s">
        <v>159</v>
      </c>
      <c r="BK251" s="245">
        <f>SUM(BK252:BK268)</f>
        <v>0</v>
      </c>
    </row>
    <row r="252" s="1" customFormat="1" ht="25.5" customHeight="1">
      <c r="B252" s="48"/>
      <c r="C252" s="248" t="s">
        <v>425</v>
      </c>
      <c r="D252" s="248" t="s">
        <v>163</v>
      </c>
      <c r="E252" s="249" t="s">
        <v>426</v>
      </c>
      <c r="F252" s="250" t="s">
        <v>427</v>
      </c>
      <c r="G252" s="251" t="s">
        <v>166</v>
      </c>
      <c r="H252" s="252">
        <v>654</v>
      </c>
      <c r="I252" s="253"/>
      <c r="J252" s="253"/>
      <c r="K252" s="254">
        <f>ROUND(P252*H252,2)</f>
        <v>0</v>
      </c>
      <c r="L252" s="250" t="s">
        <v>428</v>
      </c>
      <c r="M252" s="74"/>
      <c r="N252" s="255" t="s">
        <v>24</v>
      </c>
      <c r="O252" s="256" t="s">
        <v>47</v>
      </c>
      <c r="P252" s="176">
        <f>I252+J252</f>
        <v>0</v>
      </c>
      <c r="Q252" s="176">
        <f>ROUND(I252*H252,2)</f>
        <v>0</v>
      </c>
      <c r="R252" s="176">
        <f>ROUND(J252*H252,2)</f>
        <v>0</v>
      </c>
      <c r="S252" s="49"/>
      <c r="T252" s="257">
        <f>S252*H252</f>
        <v>0</v>
      </c>
      <c r="U252" s="257">
        <v>0</v>
      </c>
      <c r="V252" s="257">
        <f>U252*H252</f>
        <v>0</v>
      </c>
      <c r="W252" s="257">
        <v>0</v>
      </c>
      <c r="X252" s="258">
        <f>W252*H252</f>
        <v>0</v>
      </c>
      <c r="AR252" s="26" t="s">
        <v>168</v>
      </c>
      <c r="AT252" s="26" t="s">
        <v>163</v>
      </c>
      <c r="AU252" s="26" t="s">
        <v>169</v>
      </c>
      <c r="AY252" s="26" t="s">
        <v>159</v>
      </c>
      <c r="BE252" s="259">
        <f>IF(O252="základní",K252,0)</f>
        <v>0</v>
      </c>
      <c r="BF252" s="259">
        <f>IF(O252="snížená",K252,0)</f>
        <v>0</v>
      </c>
      <c r="BG252" s="259">
        <f>IF(O252="zákl. přenesená",K252,0)</f>
        <v>0</v>
      </c>
      <c r="BH252" s="259">
        <f>IF(O252="sníž. přenesená",K252,0)</f>
        <v>0</v>
      </c>
      <c r="BI252" s="259">
        <f>IF(O252="nulová",K252,0)</f>
        <v>0</v>
      </c>
      <c r="BJ252" s="26" t="s">
        <v>85</v>
      </c>
      <c r="BK252" s="259">
        <f>ROUND(P252*H252,2)</f>
        <v>0</v>
      </c>
      <c r="BL252" s="26" t="s">
        <v>168</v>
      </c>
      <c r="BM252" s="26" t="s">
        <v>429</v>
      </c>
    </row>
    <row r="253" s="12" customFormat="1">
      <c r="B253" s="260"/>
      <c r="C253" s="261"/>
      <c r="D253" s="262" t="s">
        <v>171</v>
      </c>
      <c r="E253" s="263" t="s">
        <v>24</v>
      </c>
      <c r="F253" s="264" t="s">
        <v>430</v>
      </c>
      <c r="G253" s="261"/>
      <c r="H253" s="265">
        <v>654</v>
      </c>
      <c r="I253" s="266"/>
      <c r="J253" s="266"/>
      <c r="K253" s="261"/>
      <c r="L253" s="261"/>
      <c r="M253" s="267"/>
      <c r="N253" s="268"/>
      <c r="O253" s="269"/>
      <c r="P253" s="269"/>
      <c r="Q253" s="269"/>
      <c r="R253" s="269"/>
      <c r="S253" s="269"/>
      <c r="T253" s="269"/>
      <c r="U253" s="269"/>
      <c r="V253" s="269"/>
      <c r="W253" s="269"/>
      <c r="X253" s="270"/>
      <c r="AT253" s="271" t="s">
        <v>171</v>
      </c>
      <c r="AU253" s="271" t="s">
        <v>169</v>
      </c>
      <c r="AV253" s="12" t="s">
        <v>87</v>
      </c>
      <c r="AW253" s="12" t="s">
        <v>7</v>
      </c>
      <c r="AX253" s="12" t="s">
        <v>85</v>
      </c>
      <c r="AY253" s="271" t="s">
        <v>159</v>
      </c>
    </row>
    <row r="254" s="1" customFormat="1" ht="25.5" customHeight="1">
      <c r="B254" s="48"/>
      <c r="C254" s="248" t="s">
        <v>431</v>
      </c>
      <c r="D254" s="248" t="s">
        <v>163</v>
      </c>
      <c r="E254" s="249" t="s">
        <v>432</v>
      </c>
      <c r="F254" s="250" t="s">
        <v>433</v>
      </c>
      <c r="G254" s="251" t="s">
        <v>166</v>
      </c>
      <c r="H254" s="252">
        <v>918</v>
      </c>
      <c r="I254" s="253"/>
      <c r="J254" s="253"/>
      <c r="K254" s="254">
        <f>ROUND(P254*H254,2)</f>
        <v>0</v>
      </c>
      <c r="L254" s="250" t="s">
        <v>167</v>
      </c>
      <c r="M254" s="74"/>
      <c r="N254" s="255" t="s">
        <v>24</v>
      </c>
      <c r="O254" s="256" t="s">
        <v>47</v>
      </c>
      <c r="P254" s="176">
        <f>I254+J254</f>
        <v>0</v>
      </c>
      <c r="Q254" s="176">
        <f>ROUND(I254*H254,2)</f>
        <v>0</v>
      </c>
      <c r="R254" s="176">
        <f>ROUND(J254*H254,2)</f>
        <v>0</v>
      </c>
      <c r="S254" s="49"/>
      <c r="T254" s="257">
        <f>S254*H254</f>
        <v>0</v>
      </c>
      <c r="U254" s="257">
        <v>0.378</v>
      </c>
      <c r="V254" s="257">
        <f>U254*H254</f>
        <v>347.00400000000002</v>
      </c>
      <c r="W254" s="257">
        <v>0</v>
      </c>
      <c r="X254" s="258">
        <f>W254*H254</f>
        <v>0</v>
      </c>
      <c r="AR254" s="26" t="s">
        <v>168</v>
      </c>
      <c r="AT254" s="26" t="s">
        <v>163</v>
      </c>
      <c r="AU254" s="26" t="s">
        <v>169</v>
      </c>
      <c r="AY254" s="26" t="s">
        <v>159</v>
      </c>
      <c r="BE254" s="259">
        <f>IF(O254="základní",K254,0)</f>
        <v>0</v>
      </c>
      <c r="BF254" s="259">
        <f>IF(O254="snížená",K254,0)</f>
        <v>0</v>
      </c>
      <c r="BG254" s="259">
        <f>IF(O254="zákl. přenesená",K254,0)</f>
        <v>0</v>
      </c>
      <c r="BH254" s="259">
        <f>IF(O254="sníž. přenesená",K254,0)</f>
        <v>0</v>
      </c>
      <c r="BI254" s="259">
        <f>IF(O254="nulová",K254,0)</f>
        <v>0</v>
      </c>
      <c r="BJ254" s="26" t="s">
        <v>85</v>
      </c>
      <c r="BK254" s="259">
        <f>ROUND(P254*H254,2)</f>
        <v>0</v>
      </c>
      <c r="BL254" s="26" t="s">
        <v>168</v>
      </c>
      <c r="BM254" s="26" t="s">
        <v>434</v>
      </c>
    </row>
    <row r="255" s="12" customFormat="1">
      <c r="B255" s="260"/>
      <c r="C255" s="261"/>
      <c r="D255" s="262" t="s">
        <v>171</v>
      </c>
      <c r="E255" s="263" t="s">
        <v>24</v>
      </c>
      <c r="F255" s="264" t="s">
        <v>435</v>
      </c>
      <c r="G255" s="261"/>
      <c r="H255" s="265">
        <v>918</v>
      </c>
      <c r="I255" s="266"/>
      <c r="J255" s="266"/>
      <c r="K255" s="261"/>
      <c r="L255" s="261"/>
      <c r="M255" s="267"/>
      <c r="N255" s="268"/>
      <c r="O255" s="269"/>
      <c r="P255" s="269"/>
      <c r="Q255" s="269"/>
      <c r="R255" s="269"/>
      <c r="S255" s="269"/>
      <c r="T255" s="269"/>
      <c r="U255" s="269"/>
      <c r="V255" s="269"/>
      <c r="W255" s="269"/>
      <c r="X255" s="270"/>
      <c r="AT255" s="271" t="s">
        <v>171</v>
      </c>
      <c r="AU255" s="271" t="s">
        <v>169</v>
      </c>
      <c r="AV255" s="12" t="s">
        <v>87</v>
      </c>
      <c r="AW255" s="12" t="s">
        <v>7</v>
      </c>
      <c r="AX255" s="12" t="s">
        <v>85</v>
      </c>
      <c r="AY255" s="271" t="s">
        <v>159</v>
      </c>
    </row>
    <row r="256" s="1" customFormat="1" ht="25.5" customHeight="1">
      <c r="B256" s="48"/>
      <c r="C256" s="248" t="s">
        <v>436</v>
      </c>
      <c r="D256" s="248" t="s">
        <v>163</v>
      </c>
      <c r="E256" s="249" t="s">
        <v>437</v>
      </c>
      <c r="F256" s="250" t="s">
        <v>438</v>
      </c>
      <c r="G256" s="251" t="s">
        <v>166</v>
      </c>
      <c r="H256" s="252">
        <v>150</v>
      </c>
      <c r="I256" s="253"/>
      <c r="J256" s="253"/>
      <c r="K256" s="254">
        <f>ROUND(P256*H256,2)</f>
        <v>0</v>
      </c>
      <c r="L256" s="250" t="s">
        <v>167</v>
      </c>
      <c r="M256" s="74"/>
      <c r="N256" s="255" t="s">
        <v>24</v>
      </c>
      <c r="O256" s="256" t="s">
        <v>47</v>
      </c>
      <c r="P256" s="176">
        <f>I256+J256</f>
        <v>0</v>
      </c>
      <c r="Q256" s="176">
        <f>ROUND(I256*H256,2)</f>
        <v>0</v>
      </c>
      <c r="R256" s="176">
        <f>ROUND(J256*H256,2)</f>
        <v>0</v>
      </c>
      <c r="S256" s="49"/>
      <c r="T256" s="257">
        <f>S256*H256</f>
        <v>0</v>
      </c>
      <c r="U256" s="257">
        <v>0.13188</v>
      </c>
      <c r="V256" s="257">
        <f>U256*H256</f>
        <v>19.782</v>
      </c>
      <c r="W256" s="257">
        <v>0</v>
      </c>
      <c r="X256" s="258">
        <f>W256*H256</f>
        <v>0</v>
      </c>
      <c r="AR256" s="26" t="s">
        <v>168</v>
      </c>
      <c r="AT256" s="26" t="s">
        <v>163</v>
      </c>
      <c r="AU256" s="26" t="s">
        <v>169</v>
      </c>
      <c r="AY256" s="26" t="s">
        <v>159</v>
      </c>
      <c r="BE256" s="259">
        <f>IF(O256="základní",K256,0)</f>
        <v>0</v>
      </c>
      <c r="BF256" s="259">
        <f>IF(O256="snížená",K256,0)</f>
        <v>0</v>
      </c>
      <c r="BG256" s="259">
        <f>IF(O256="zákl. přenesená",K256,0)</f>
        <v>0</v>
      </c>
      <c r="BH256" s="259">
        <f>IF(O256="sníž. přenesená",K256,0)</f>
        <v>0</v>
      </c>
      <c r="BI256" s="259">
        <f>IF(O256="nulová",K256,0)</f>
        <v>0</v>
      </c>
      <c r="BJ256" s="26" t="s">
        <v>85</v>
      </c>
      <c r="BK256" s="259">
        <f>ROUND(P256*H256,2)</f>
        <v>0</v>
      </c>
      <c r="BL256" s="26" t="s">
        <v>168</v>
      </c>
      <c r="BM256" s="26" t="s">
        <v>439</v>
      </c>
    </row>
    <row r="257" s="12" customFormat="1">
      <c r="B257" s="260"/>
      <c r="C257" s="261"/>
      <c r="D257" s="262" t="s">
        <v>171</v>
      </c>
      <c r="E257" s="263" t="s">
        <v>24</v>
      </c>
      <c r="F257" s="264" t="s">
        <v>440</v>
      </c>
      <c r="G257" s="261"/>
      <c r="H257" s="265">
        <v>150</v>
      </c>
      <c r="I257" s="266"/>
      <c r="J257" s="266"/>
      <c r="K257" s="261"/>
      <c r="L257" s="261"/>
      <c r="M257" s="267"/>
      <c r="N257" s="268"/>
      <c r="O257" s="269"/>
      <c r="P257" s="269"/>
      <c r="Q257" s="269"/>
      <c r="R257" s="269"/>
      <c r="S257" s="269"/>
      <c r="T257" s="269"/>
      <c r="U257" s="269"/>
      <c r="V257" s="269"/>
      <c r="W257" s="269"/>
      <c r="X257" s="270"/>
      <c r="AT257" s="271" t="s">
        <v>171</v>
      </c>
      <c r="AU257" s="271" t="s">
        <v>169</v>
      </c>
      <c r="AV257" s="12" t="s">
        <v>87</v>
      </c>
      <c r="AW257" s="12" t="s">
        <v>7</v>
      </c>
      <c r="AX257" s="12" t="s">
        <v>85</v>
      </c>
      <c r="AY257" s="271" t="s">
        <v>159</v>
      </c>
    </row>
    <row r="258" s="1" customFormat="1" ht="25.5" customHeight="1">
      <c r="B258" s="48"/>
      <c r="C258" s="248" t="s">
        <v>441</v>
      </c>
      <c r="D258" s="248" t="s">
        <v>163</v>
      </c>
      <c r="E258" s="249" t="s">
        <v>442</v>
      </c>
      <c r="F258" s="250" t="s">
        <v>443</v>
      </c>
      <c r="G258" s="251" t="s">
        <v>166</v>
      </c>
      <c r="H258" s="252">
        <v>1740</v>
      </c>
      <c r="I258" s="253"/>
      <c r="J258" s="253"/>
      <c r="K258" s="254">
        <f>ROUND(P258*H258,2)</f>
        <v>0</v>
      </c>
      <c r="L258" s="250" t="s">
        <v>167</v>
      </c>
      <c r="M258" s="74"/>
      <c r="N258" s="255" t="s">
        <v>24</v>
      </c>
      <c r="O258" s="256" t="s">
        <v>47</v>
      </c>
      <c r="P258" s="176">
        <f>I258+J258</f>
        <v>0</v>
      </c>
      <c r="Q258" s="176">
        <f>ROUND(I258*H258,2)</f>
        <v>0</v>
      </c>
      <c r="R258" s="176">
        <f>ROUND(J258*H258,2)</f>
        <v>0</v>
      </c>
      <c r="S258" s="49"/>
      <c r="T258" s="257">
        <f>S258*H258</f>
        <v>0</v>
      </c>
      <c r="U258" s="257">
        <v>0.00031</v>
      </c>
      <c r="V258" s="257">
        <f>U258*H258</f>
        <v>0.53939999999999999</v>
      </c>
      <c r="W258" s="257">
        <v>0</v>
      </c>
      <c r="X258" s="258">
        <f>W258*H258</f>
        <v>0</v>
      </c>
      <c r="AR258" s="26" t="s">
        <v>168</v>
      </c>
      <c r="AT258" s="26" t="s">
        <v>163</v>
      </c>
      <c r="AU258" s="26" t="s">
        <v>169</v>
      </c>
      <c r="AY258" s="26" t="s">
        <v>159</v>
      </c>
      <c r="BE258" s="259">
        <f>IF(O258="základní",K258,0)</f>
        <v>0</v>
      </c>
      <c r="BF258" s="259">
        <f>IF(O258="snížená",K258,0)</f>
        <v>0</v>
      </c>
      <c r="BG258" s="259">
        <f>IF(O258="zákl. přenesená",K258,0)</f>
        <v>0</v>
      </c>
      <c r="BH258" s="259">
        <f>IF(O258="sníž. přenesená",K258,0)</f>
        <v>0</v>
      </c>
      <c r="BI258" s="259">
        <f>IF(O258="nulová",K258,0)</f>
        <v>0</v>
      </c>
      <c r="BJ258" s="26" t="s">
        <v>85</v>
      </c>
      <c r="BK258" s="259">
        <f>ROUND(P258*H258,2)</f>
        <v>0</v>
      </c>
      <c r="BL258" s="26" t="s">
        <v>168</v>
      </c>
      <c r="BM258" s="26" t="s">
        <v>444</v>
      </c>
    </row>
    <row r="259" s="12" customFormat="1">
      <c r="B259" s="260"/>
      <c r="C259" s="261"/>
      <c r="D259" s="262" t="s">
        <v>171</v>
      </c>
      <c r="E259" s="263" t="s">
        <v>24</v>
      </c>
      <c r="F259" s="264" t="s">
        <v>445</v>
      </c>
      <c r="G259" s="261"/>
      <c r="H259" s="265">
        <v>1740</v>
      </c>
      <c r="I259" s="266"/>
      <c r="J259" s="266"/>
      <c r="K259" s="261"/>
      <c r="L259" s="261"/>
      <c r="M259" s="267"/>
      <c r="N259" s="268"/>
      <c r="O259" s="269"/>
      <c r="P259" s="269"/>
      <c r="Q259" s="269"/>
      <c r="R259" s="269"/>
      <c r="S259" s="269"/>
      <c r="T259" s="269"/>
      <c r="U259" s="269"/>
      <c r="V259" s="269"/>
      <c r="W259" s="269"/>
      <c r="X259" s="270"/>
      <c r="AT259" s="271" t="s">
        <v>171</v>
      </c>
      <c r="AU259" s="271" t="s">
        <v>169</v>
      </c>
      <c r="AV259" s="12" t="s">
        <v>87</v>
      </c>
      <c r="AW259" s="12" t="s">
        <v>7</v>
      </c>
      <c r="AX259" s="12" t="s">
        <v>85</v>
      </c>
      <c r="AY259" s="271" t="s">
        <v>159</v>
      </c>
    </row>
    <row r="260" s="1" customFormat="1" ht="25.5" customHeight="1">
      <c r="B260" s="48"/>
      <c r="C260" s="248" t="s">
        <v>446</v>
      </c>
      <c r="D260" s="248" t="s">
        <v>163</v>
      </c>
      <c r="E260" s="249" t="s">
        <v>447</v>
      </c>
      <c r="F260" s="250" t="s">
        <v>448</v>
      </c>
      <c r="G260" s="251" t="s">
        <v>166</v>
      </c>
      <c r="H260" s="252">
        <v>1740</v>
      </c>
      <c r="I260" s="253"/>
      <c r="J260" s="253"/>
      <c r="K260" s="254">
        <f>ROUND(P260*H260,2)</f>
        <v>0</v>
      </c>
      <c r="L260" s="250" t="s">
        <v>167</v>
      </c>
      <c r="M260" s="74"/>
      <c r="N260" s="255" t="s">
        <v>24</v>
      </c>
      <c r="O260" s="256" t="s">
        <v>47</v>
      </c>
      <c r="P260" s="176">
        <f>I260+J260</f>
        <v>0</v>
      </c>
      <c r="Q260" s="176">
        <f>ROUND(I260*H260,2)</f>
        <v>0</v>
      </c>
      <c r="R260" s="176">
        <f>ROUND(J260*H260,2)</f>
        <v>0</v>
      </c>
      <c r="S260" s="49"/>
      <c r="T260" s="257">
        <f>S260*H260</f>
        <v>0</v>
      </c>
      <c r="U260" s="257">
        <v>0.00060999999999999997</v>
      </c>
      <c r="V260" s="257">
        <f>U260*H260</f>
        <v>1.0613999999999999</v>
      </c>
      <c r="W260" s="257">
        <v>0</v>
      </c>
      <c r="X260" s="258">
        <f>W260*H260</f>
        <v>0</v>
      </c>
      <c r="AR260" s="26" t="s">
        <v>168</v>
      </c>
      <c r="AT260" s="26" t="s">
        <v>163</v>
      </c>
      <c r="AU260" s="26" t="s">
        <v>169</v>
      </c>
      <c r="AY260" s="26" t="s">
        <v>159</v>
      </c>
      <c r="BE260" s="259">
        <f>IF(O260="základní",K260,0)</f>
        <v>0</v>
      </c>
      <c r="BF260" s="259">
        <f>IF(O260="snížená",K260,0)</f>
        <v>0</v>
      </c>
      <c r="BG260" s="259">
        <f>IF(O260="zákl. přenesená",K260,0)</f>
        <v>0</v>
      </c>
      <c r="BH260" s="259">
        <f>IF(O260="sníž. přenesená",K260,0)</f>
        <v>0</v>
      </c>
      <c r="BI260" s="259">
        <f>IF(O260="nulová",K260,0)</f>
        <v>0</v>
      </c>
      <c r="BJ260" s="26" t="s">
        <v>85</v>
      </c>
      <c r="BK260" s="259">
        <f>ROUND(P260*H260,2)</f>
        <v>0</v>
      </c>
      <c r="BL260" s="26" t="s">
        <v>168</v>
      </c>
      <c r="BM260" s="26" t="s">
        <v>449</v>
      </c>
    </row>
    <row r="261" s="12" customFormat="1">
      <c r="B261" s="260"/>
      <c r="C261" s="261"/>
      <c r="D261" s="262" t="s">
        <v>171</v>
      </c>
      <c r="E261" s="263" t="s">
        <v>24</v>
      </c>
      <c r="F261" s="264" t="s">
        <v>445</v>
      </c>
      <c r="G261" s="261"/>
      <c r="H261" s="265">
        <v>1740</v>
      </c>
      <c r="I261" s="266"/>
      <c r="J261" s="266"/>
      <c r="K261" s="261"/>
      <c r="L261" s="261"/>
      <c r="M261" s="267"/>
      <c r="N261" s="268"/>
      <c r="O261" s="269"/>
      <c r="P261" s="269"/>
      <c r="Q261" s="269"/>
      <c r="R261" s="269"/>
      <c r="S261" s="269"/>
      <c r="T261" s="269"/>
      <c r="U261" s="269"/>
      <c r="V261" s="269"/>
      <c r="W261" s="269"/>
      <c r="X261" s="270"/>
      <c r="AT261" s="271" t="s">
        <v>171</v>
      </c>
      <c r="AU261" s="271" t="s">
        <v>169</v>
      </c>
      <c r="AV261" s="12" t="s">
        <v>87</v>
      </c>
      <c r="AW261" s="12" t="s">
        <v>7</v>
      </c>
      <c r="AX261" s="12" t="s">
        <v>85</v>
      </c>
      <c r="AY261" s="271" t="s">
        <v>159</v>
      </c>
    </row>
    <row r="262" s="1" customFormat="1" ht="38.25" customHeight="1">
      <c r="B262" s="48"/>
      <c r="C262" s="248" t="s">
        <v>450</v>
      </c>
      <c r="D262" s="248" t="s">
        <v>163</v>
      </c>
      <c r="E262" s="249" t="s">
        <v>451</v>
      </c>
      <c r="F262" s="250" t="s">
        <v>452</v>
      </c>
      <c r="G262" s="251" t="s">
        <v>166</v>
      </c>
      <c r="H262" s="252">
        <v>1759.7000000000001</v>
      </c>
      <c r="I262" s="253"/>
      <c r="J262" s="253"/>
      <c r="K262" s="254">
        <f>ROUND(P262*H262,2)</f>
        <v>0</v>
      </c>
      <c r="L262" s="250" t="s">
        <v>167</v>
      </c>
      <c r="M262" s="74"/>
      <c r="N262" s="255" t="s">
        <v>24</v>
      </c>
      <c r="O262" s="256" t="s">
        <v>47</v>
      </c>
      <c r="P262" s="176">
        <f>I262+J262</f>
        <v>0</v>
      </c>
      <c r="Q262" s="176">
        <f>ROUND(I262*H262,2)</f>
        <v>0</v>
      </c>
      <c r="R262" s="176">
        <f>ROUND(J262*H262,2)</f>
        <v>0</v>
      </c>
      <c r="S262" s="49"/>
      <c r="T262" s="257">
        <f>S262*H262</f>
        <v>0</v>
      </c>
      <c r="U262" s="257">
        <v>0.12966</v>
      </c>
      <c r="V262" s="257">
        <f>U262*H262</f>
        <v>228.162702</v>
      </c>
      <c r="W262" s="257">
        <v>0</v>
      </c>
      <c r="X262" s="258">
        <f>W262*H262</f>
        <v>0</v>
      </c>
      <c r="AR262" s="26" t="s">
        <v>168</v>
      </c>
      <c r="AT262" s="26" t="s">
        <v>163</v>
      </c>
      <c r="AU262" s="26" t="s">
        <v>169</v>
      </c>
      <c r="AY262" s="26" t="s">
        <v>159</v>
      </c>
      <c r="BE262" s="259">
        <f>IF(O262="základní",K262,0)</f>
        <v>0</v>
      </c>
      <c r="BF262" s="259">
        <f>IF(O262="snížená",K262,0)</f>
        <v>0</v>
      </c>
      <c r="BG262" s="259">
        <f>IF(O262="zákl. přenesená",K262,0)</f>
        <v>0</v>
      </c>
      <c r="BH262" s="259">
        <f>IF(O262="sníž. přenesená",K262,0)</f>
        <v>0</v>
      </c>
      <c r="BI262" s="259">
        <f>IF(O262="nulová",K262,0)</f>
        <v>0</v>
      </c>
      <c r="BJ262" s="26" t="s">
        <v>85</v>
      </c>
      <c r="BK262" s="259">
        <f>ROUND(P262*H262,2)</f>
        <v>0</v>
      </c>
      <c r="BL262" s="26" t="s">
        <v>168</v>
      </c>
      <c r="BM262" s="26" t="s">
        <v>453</v>
      </c>
    </row>
    <row r="263" s="12" customFormat="1">
      <c r="B263" s="260"/>
      <c r="C263" s="261"/>
      <c r="D263" s="262" t="s">
        <v>171</v>
      </c>
      <c r="E263" s="263" t="s">
        <v>24</v>
      </c>
      <c r="F263" s="264" t="s">
        <v>445</v>
      </c>
      <c r="G263" s="261"/>
      <c r="H263" s="265">
        <v>1740</v>
      </c>
      <c r="I263" s="266"/>
      <c r="J263" s="266"/>
      <c r="K263" s="261"/>
      <c r="L263" s="261"/>
      <c r="M263" s="267"/>
      <c r="N263" s="268"/>
      <c r="O263" s="269"/>
      <c r="P263" s="269"/>
      <c r="Q263" s="269"/>
      <c r="R263" s="269"/>
      <c r="S263" s="269"/>
      <c r="T263" s="269"/>
      <c r="U263" s="269"/>
      <c r="V263" s="269"/>
      <c r="W263" s="269"/>
      <c r="X263" s="270"/>
      <c r="AT263" s="271" t="s">
        <v>171</v>
      </c>
      <c r="AU263" s="271" t="s">
        <v>169</v>
      </c>
      <c r="AV263" s="12" t="s">
        <v>87</v>
      </c>
      <c r="AW263" s="12" t="s">
        <v>7</v>
      </c>
      <c r="AX263" s="12" t="s">
        <v>78</v>
      </c>
      <c r="AY263" s="271" t="s">
        <v>159</v>
      </c>
    </row>
    <row r="264" s="13" customFormat="1">
      <c r="B264" s="272"/>
      <c r="C264" s="273"/>
      <c r="D264" s="262" t="s">
        <v>171</v>
      </c>
      <c r="E264" s="274" t="s">
        <v>24</v>
      </c>
      <c r="F264" s="275" t="s">
        <v>454</v>
      </c>
      <c r="G264" s="273"/>
      <c r="H264" s="274" t="s">
        <v>24</v>
      </c>
      <c r="I264" s="276"/>
      <c r="J264" s="276"/>
      <c r="K264" s="273"/>
      <c r="L264" s="273"/>
      <c r="M264" s="277"/>
      <c r="N264" s="278"/>
      <c r="O264" s="279"/>
      <c r="P264" s="279"/>
      <c r="Q264" s="279"/>
      <c r="R264" s="279"/>
      <c r="S264" s="279"/>
      <c r="T264" s="279"/>
      <c r="U264" s="279"/>
      <c r="V264" s="279"/>
      <c r="W264" s="279"/>
      <c r="X264" s="280"/>
      <c r="AT264" s="281" t="s">
        <v>171</v>
      </c>
      <c r="AU264" s="281" t="s">
        <v>169</v>
      </c>
      <c r="AV264" s="13" t="s">
        <v>85</v>
      </c>
      <c r="AW264" s="13" t="s">
        <v>7</v>
      </c>
      <c r="AX264" s="13" t="s">
        <v>78</v>
      </c>
      <c r="AY264" s="281" t="s">
        <v>159</v>
      </c>
    </row>
    <row r="265" s="12" customFormat="1">
      <c r="B265" s="260"/>
      <c r="C265" s="261"/>
      <c r="D265" s="262" t="s">
        <v>171</v>
      </c>
      <c r="E265" s="263" t="s">
        <v>24</v>
      </c>
      <c r="F265" s="264" t="s">
        <v>455</v>
      </c>
      <c r="G265" s="261"/>
      <c r="H265" s="265">
        <v>19.699999999999999</v>
      </c>
      <c r="I265" s="266"/>
      <c r="J265" s="266"/>
      <c r="K265" s="261"/>
      <c r="L265" s="261"/>
      <c r="M265" s="267"/>
      <c r="N265" s="268"/>
      <c r="O265" s="269"/>
      <c r="P265" s="269"/>
      <c r="Q265" s="269"/>
      <c r="R265" s="269"/>
      <c r="S265" s="269"/>
      <c r="T265" s="269"/>
      <c r="U265" s="269"/>
      <c r="V265" s="269"/>
      <c r="W265" s="269"/>
      <c r="X265" s="270"/>
      <c r="AT265" s="271" t="s">
        <v>171</v>
      </c>
      <c r="AU265" s="271" t="s">
        <v>169</v>
      </c>
      <c r="AV265" s="12" t="s">
        <v>87</v>
      </c>
      <c r="AW265" s="12" t="s">
        <v>7</v>
      </c>
      <c r="AX265" s="12" t="s">
        <v>78</v>
      </c>
      <c r="AY265" s="271" t="s">
        <v>159</v>
      </c>
    </row>
    <row r="266" s="14" customFormat="1">
      <c r="B266" s="282"/>
      <c r="C266" s="283"/>
      <c r="D266" s="262" t="s">
        <v>171</v>
      </c>
      <c r="E266" s="284" t="s">
        <v>24</v>
      </c>
      <c r="F266" s="285" t="s">
        <v>186</v>
      </c>
      <c r="G266" s="283"/>
      <c r="H266" s="286">
        <v>1759.7000000000001</v>
      </c>
      <c r="I266" s="287"/>
      <c r="J266" s="287"/>
      <c r="K266" s="283"/>
      <c r="L266" s="283"/>
      <c r="M266" s="288"/>
      <c r="N266" s="289"/>
      <c r="O266" s="290"/>
      <c r="P266" s="290"/>
      <c r="Q266" s="290"/>
      <c r="R266" s="290"/>
      <c r="S266" s="290"/>
      <c r="T266" s="290"/>
      <c r="U266" s="290"/>
      <c r="V266" s="290"/>
      <c r="W266" s="290"/>
      <c r="X266" s="291"/>
      <c r="AT266" s="292" t="s">
        <v>171</v>
      </c>
      <c r="AU266" s="292" t="s">
        <v>169</v>
      </c>
      <c r="AV266" s="14" t="s">
        <v>168</v>
      </c>
      <c r="AW266" s="14" t="s">
        <v>7</v>
      </c>
      <c r="AX266" s="14" t="s">
        <v>85</v>
      </c>
      <c r="AY266" s="292" t="s">
        <v>159</v>
      </c>
    </row>
    <row r="267" s="1" customFormat="1" ht="25.5" customHeight="1">
      <c r="B267" s="48"/>
      <c r="C267" s="248" t="s">
        <v>456</v>
      </c>
      <c r="D267" s="248" t="s">
        <v>163</v>
      </c>
      <c r="E267" s="249" t="s">
        <v>457</v>
      </c>
      <c r="F267" s="250" t="s">
        <v>458</v>
      </c>
      <c r="G267" s="251" t="s">
        <v>166</v>
      </c>
      <c r="H267" s="252">
        <v>1740</v>
      </c>
      <c r="I267" s="253"/>
      <c r="J267" s="253"/>
      <c r="K267" s="254">
        <f>ROUND(P267*H267,2)</f>
        <v>0</v>
      </c>
      <c r="L267" s="250" t="s">
        <v>167</v>
      </c>
      <c r="M267" s="74"/>
      <c r="N267" s="255" t="s">
        <v>24</v>
      </c>
      <c r="O267" s="256" t="s">
        <v>47</v>
      </c>
      <c r="P267" s="176">
        <f>I267+J267</f>
        <v>0</v>
      </c>
      <c r="Q267" s="176">
        <f>ROUND(I267*H267,2)</f>
        <v>0</v>
      </c>
      <c r="R267" s="176">
        <f>ROUND(J267*H267,2)</f>
        <v>0</v>
      </c>
      <c r="S267" s="49"/>
      <c r="T267" s="257">
        <f>S267*H267</f>
        <v>0</v>
      </c>
      <c r="U267" s="257">
        <v>0.18151999999999999</v>
      </c>
      <c r="V267" s="257">
        <f>U267*H267</f>
        <v>315.84479999999996</v>
      </c>
      <c r="W267" s="257">
        <v>0</v>
      </c>
      <c r="X267" s="258">
        <f>W267*H267</f>
        <v>0</v>
      </c>
      <c r="AR267" s="26" t="s">
        <v>168</v>
      </c>
      <c r="AT267" s="26" t="s">
        <v>163</v>
      </c>
      <c r="AU267" s="26" t="s">
        <v>169</v>
      </c>
      <c r="AY267" s="26" t="s">
        <v>159</v>
      </c>
      <c r="BE267" s="259">
        <f>IF(O267="základní",K267,0)</f>
        <v>0</v>
      </c>
      <c r="BF267" s="259">
        <f>IF(O267="snížená",K267,0)</f>
        <v>0</v>
      </c>
      <c r="BG267" s="259">
        <f>IF(O267="zákl. přenesená",K267,0)</f>
        <v>0</v>
      </c>
      <c r="BH267" s="259">
        <f>IF(O267="sníž. přenesená",K267,0)</f>
        <v>0</v>
      </c>
      <c r="BI267" s="259">
        <f>IF(O267="nulová",K267,0)</f>
        <v>0</v>
      </c>
      <c r="BJ267" s="26" t="s">
        <v>85</v>
      </c>
      <c r="BK267" s="259">
        <f>ROUND(P267*H267,2)</f>
        <v>0</v>
      </c>
      <c r="BL267" s="26" t="s">
        <v>168</v>
      </c>
      <c r="BM267" s="26" t="s">
        <v>459</v>
      </c>
    </row>
    <row r="268" s="12" customFormat="1">
      <c r="B268" s="260"/>
      <c r="C268" s="261"/>
      <c r="D268" s="262" t="s">
        <v>171</v>
      </c>
      <c r="E268" s="263" t="s">
        <v>24</v>
      </c>
      <c r="F268" s="264" t="s">
        <v>445</v>
      </c>
      <c r="G268" s="261"/>
      <c r="H268" s="265">
        <v>1740</v>
      </c>
      <c r="I268" s="266"/>
      <c r="J268" s="266"/>
      <c r="K268" s="261"/>
      <c r="L268" s="261"/>
      <c r="M268" s="267"/>
      <c r="N268" s="268"/>
      <c r="O268" s="269"/>
      <c r="P268" s="269"/>
      <c r="Q268" s="269"/>
      <c r="R268" s="269"/>
      <c r="S268" s="269"/>
      <c r="T268" s="269"/>
      <c r="U268" s="269"/>
      <c r="V268" s="269"/>
      <c r="W268" s="269"/>
      <c r="X268" s="270"/>
      <c r="AT268" s="271" t="s">
        <v>171</v>
      </c>
      <c r="AU268" s="271" t="s">
        <v>169</v>
      </c>
      <c r="AV268" s="12" t="s">
        <v>87</v>
      </c>
      <c r="AW268" s="12" t="s">
        <v>7</v>
      </c>
      <c r="AX268" s="12" t="s">
        <v>85</v>
      </c>
      <c r="AY268" s="271" t="s">
        <v>159</v>
      </c>
    </row>
    <row r="269" s="11" customFormat="1" ht="22.32" customHeight="1">
      <c r="B269" s="231"/>
      <c r="C269" s="232"/>
      <c r="D269" s="233" t="s">
        <v>77</v>
      </c>
      <c r="E269" s="246" t="s">
        <v>460</v>
      </c>
      <c r="F269" s="246" t="s">
        <v>461</v>
      </c>
      <c r="G269" s="232"/>
      <c r="H269" s="232"/>
      <c r="I269" s="235"/>
      <c r="J269" s="235"/>
      <c r="K269" s="247">
        <f>BK269</f>
        <v>0</v>
      </c>
      <c r="L269" s="232"/>
      <c r="M269" s="237"/>
      <c r="N269" s="238"/>
      <c r="O269" s="239"/>
      <c r="P269" s="239"/>
      <c r="Q269" s="240">
        <f>SUM(Q270:Q276)</f>
        <v>0</v>
      </c>
      <c r="R269" s="240">
        <f>SUM(R270:R276)</f>
        <v>0</v>
      </c>
      <c r="S269" s="239"/>
      <c r="T269" s="241">
        <f>SUM(T270:T276)</f>
        <v>0</v>
      </c>
      <c r="U269" s="239"/>
      <c r="V269" s="241">
        <f>SUM(V270:V276)</f>
        <v>5.1660259999999996</v>
      </c>
      <c r="W269" s="239"/>
      <c r="X269" s="242">
        <f>SUM(X270:X276)</f>
        <v>0</v>
      </c>
      <c r="AR269" s="243" t="s">
        <v>85</v>
      </c>
      <c r="AT269" s="244" t="s">
        <v>77</v>
      </c>
      <c r="AU269" s="244" t="s">
        <v>87</v>
      </c>
      <c r="AY269" s="243" t="s">
        <v>159</v>
      </c>
      <c r="BK269" s="245">
        <f>SUM(BK270:BK276)</f>
        <v>0</v>
      </c>
    </row>
    <row r="270" s="1" customFormat="1" ht="25.5" customHeight="1">
      <c r="B270" s="48"/>
      <c r="C270" s="248" t="s">
        <v>462</v>
      </c>
      <c r="D270" s="248" t="s">
        <v>163</v>
      </c>
      <c r="E270" s="249" t="s">
        <v>463</v>
      </c>
      <c r="F270" s="250" t="s">
        <v>464</v>
      </c>
      <c r="G270" s="251" t="s">
        <v>166</v>
      </c>
      <c r="H270" s="252">
        <v>42.950000000000003</v>
      </c>
      <c r="I270" s="253"/>
      <c r="J270" s="253"/>
      <c r="K270" s="254">
        <f>ROUND(P270*H270,2)</f>
        <v>0</v>
      </c>
      <c r="L270" s="250" t="s">
        <v>167</v>
      </c>
      <c r="M270" s="74"/>
      <c r="N270" s="255" t="s">
        <v>24</v>
      </c>
      <c r="O270" s="256" t="s">
        <v>47</v>
      </c>
      <c r="P270" s="176">
        <f>I270+J270</f>
        <v>0</v>
      </c>
      <c r="Q270" s="176">
        <f>ROUND(I270*H270,2)</f>
        <v>0</v>
      </c>
      <c r="R270" s="176">
        <f>ROUND(J270*H270,2)</f>
        <v>0</v>
      </c>
      <c r="S270" s="49"/>
      <c r="T270" s="257">
        <f>S270*H270</f>
        <v>0</v>
      </c>
      <c r="U270" s="257">
        <v>0.097919999999999993</v>
      </c>
      <c r="V270" s="257">
        <f>U270*H270</f>
        <v>4.2056639999999996</v>
      </c>
      <c r="W270" s="257">
        <v>0</v>
      </c>
      <c r="X270" s="258">
        <f>W270*H270</f>
        <v>0</v>
      </c>
      <c r="AR270" s="26" t="s">
        <v>168</v>
      </c>
      <c r="AT270" s="26" t="s">
        <v>163</v>
      </c>
      <c r="AU270" s="26" t="s">
        <v>169</v>
      </c>
      <c r="AY270" s="26" t="s">
        <v>159</v>
      </c>
      <c r="BE270" s="259">
        <f>IF(O270="základní",K270,0)</f>
        <v>0</v>
      </c>
      <c r="BF270" s="259">
        <f>IF(O270="snížená",K270,0)</f>
        <v>0</v>
      </c>
      <c r="BG270" s="259">
        <f>IF(O270="zákl. přenesená",K270,0)</f>
        <v>0</v>
      </c>
      <c r="BH270" s="259">
        <f>IF(O270="sníž. přenesená",K270,0)</f>
        <v>0</v>
      </c>
      <c r="BI270" s="259">
        <f>IF(O270="nulová",K270,0)</f>
        <v>0</v>
      </c>
      <c r="BJ270" s="26" t="s">
        <v>85</v>
      </c>
      <c r="BK270" s="259">
        <f>ROUND(P270*H270,2)</f>
        <v>0</v>
      </c>
      <c r="BL270" s="26" t="s">
        <v>168</v>
      </c>
      <c r="BM270" s="26" t="s">
        <v>465</v>
      </c>
    </row>
    <row r="271" s="13" customFormat="1">
      <c r="B271" s="272"/>
      <c r="C271" s="273"/>
      <c r="D271" s="262" t="s">
        <v>171</v>
      </c>
      <c r="E271" s="274" t="s">
        <v>24</v>
      </c>
      <c r="F271" s="275" t="s">
        <v>466</v>
      </c>
      <c r="G271" s="273"/>
      <c r="H271" s="274" t="s">
        <v>24</v>
      </c>
      <c r="I271" s="276"/>
      <c r="J271" s="276"/>
      <c r="K271" s="273"/>
      <c r="L271" s="273"/>
      <c r="M271" s="277"/>
      <c r="N271" s="278"/>
      <c r="O271" s="279"/>
      <c r="P271" s="279"/>
      <c r="Q271" s="279"/>
      <c r="R271" s="279"/>
      <c r="S271" s="279"/>
      <c r="T271" s="279"/>
      <c r="U271" s="279"/>
      <c r="V271" s="279"/>
      <c r="W271" s="279"/>
      <c r="X271" s="280"/>
      <c r="AT271" s="281" t="s">
        <v>171</v>
      </c>
      <c r="AU271" s="281" t="s">
        <v>169</v>
      </c>
      <c r="AV271" s="13" t="s">
        <v>85</v>
      </c>
      <c r="AW271" s="13" t="s">
        <v>7</v>
      </c>
      <c r="AX271" s="13" t="s">
        <v>78</v>
      </c>
      <c r="AY271" s="281" t="s">
        <v>159</v>
      </c>
    </row>
    <row r="272" s="12" customFormat="1">
      <c r="B272" s="260"/>
      <c r="C272" s="261"/>
      <c r="D272" s="262" t="s">
        <v>171</v>
      </c>
      <c r="E272" s="263" t="s">
        <v>24</v>
      </c>
      <c r="F272" s="264" t="s">
        <v>185</v>
      </c>
      <c r="G272" s="261"/>
      <c r="H272" s="265">
        <v>42.950000000000003</v>
      </c>
      <c r="I272" s="266"/>
      <c r="J272" s="266"/>
      <c r="K272" s="261"/>
      <c r="L272" s="261"/>
      <c r="M272" s="267"/>
      <c r="N272" s="268"/>
      <c r="O272" s="269"/>
      <c r="P272" s="269"/>
      <c r="Q272" s="269"/>
      <c r="R272" s="269"/>
      <c r="S272" s="269"/>
      <c r="T272" s="269"/>
      <c r="U272" s="269"/>
      <c r="V272" s="269"/>
      <c r="W272" s="269"/>
      <c r="X272" s="270"/>
      <c r="AT272" s="271" t="s">
        <v>171</v>
      </c>
      <c r="AU272" s="271" t="s">
        <v>169</v>
      </c>
      <c r="AV272" s="12" t="s">
        <v>87</v>
      </c>
      <c r="AW272" s="12" t="s">
        <v>7</v>
      </c>
      <c r="AX272" s="12" t="s">
        <v>85</v>
      </c>
      <c r="AY272" s="271" t="s">
        <v>159</v>
      </c>
    </row>
    <row r="273" s="1" customFormat="1" ht="38.25" customHeight="1">
      <c r="B273" s="48"/>
      <c r="C273" s="248" t="s">
        <v>467</v>
      </c>
      <c r="D273" s="248" t="s">
        <v>163</v>
      </c>
      <c r="E273" s="249" t="s">
        <v>468</v>
      </c>
      <c r="F273" s="250" t="s">
        <v>469</v>
      </c>
      <c r="G273" s="251" t="s">
        <v>166</v>
      </c>
      <c r="H273" s="252">
        <v>85.900000000000006</v>
      </c>
      <c r="I273" s="253"/>
      <c r="J273" s="253"/>
      <c r="K273" s="254">
        <f>ROUND(P273*H273,2)</f>
        <v>0</v>
      </c>
      <c r="L273" s="250" t="s">
        <v>167</v>
      </c>
      <c r="M273" s="74"/>
      <c r="N273" s="255" t="s">
        <v>24</v>
      </c>
      <c r="O273" s="256" t="s">
        <v>47</v>
      </c>
      <c r="P273" s="176">
        <f>I273+J273</f>
        <v>0</v>
      </c>
      <c r="Q273" s="176">
        <f>ROUND(I273*H273,2)</f>
        <v>0</v>
      </c>
      <c r="R273" s="176">
        <f>ROUND(J273*H273,2)</f>
        <v>0</v>
      </c>
      <c r="S273" s="49"/>
      <c r="T273" s="257">
        <f>S273*H273</f>
        <v>0</v>
      </c>
      <c r="U273" s="257">
        <v>0.010999999999999999</v>
      </c>
      <c r="V273" s="257">
        <f>U273*H273</f>
        <v>0.94489999999999996</v>
      </c>
      <c r="W273" s="257">
        <v>0</v>
      </c>
      <c r="X273" s="258">
        <f>W273*H273</f>
        <v>0</v>
      </c>
      <c r="AR273" s="26" t="s">
        <v>168</v>
      </c>
      <c r="AT273" s="26" t="s">
        <v>163</v>
      </c>
      <c r="AU273" s="26" t="s">
        <v>169</v>
      </c>
      <c r="AY273" s="26" t="s">
        <v>159</v>
      </c>
      <c r="BE273" s="259">
        <f>IF(O273="základní",K273,0)</f>
        <v>0</v>
      </c>
      <c r="BF273" s="259">
        <f>IF(O273="snížená",K273,0)</f>
        <v>0</v>
      </c>
      <c r="BG273" s="259">
        <f>IF(O273="zákl. přenesená",K273,0)</f>
        <v>0</v>
      </c>
      <c r="BH273" s="259">
        <f>IF(O273="sníž. přenesená",K273,0)</f>
        <v>0</v>
      </c>
      <c r="BI273" s="259">
        <f>IF(O273="nulová",K273,0)</f>
        <v>0</v>
      </c>
      <c r="BJ273" s="26" t="s">
        <v>85</v>
      </c>
      <c r="BK273" s="259">
        <f>ROUND(P273*H273,2)</f>
        <v>0</v>
      </c>
      <c r="BL273" s="26" t="s">
        <v>168</v>
      </c>
      <c r="BM273" s="26" t="s">
        <v>470</v>
      </c>
    </row>
    <row r="274" s="12" customFormat="1">
      <c r="B274" s="260"/>
      <c r="C274" s="261"/>
      <c r="D274" s="262" t="s">
        <v>171</v>
      </c>
      <c r="E274" s="263" t="s">
        <v>24</v>
      </c>
      <c r="F274" s="264" t="s">
        <v>471</v>
      </c>
      <c r="G274" s="261"/>
      <c r="H274" s="265">
        <v>85.900000000000006</v>
      </c>
      <c r="I274" s="266"/>
      <c r="J274" s="266"/>
      <c r="K274" s="261"/>
      <c r="L274" s="261"/>
      <c r="M274" s="267"/>
      <c r="N274" s="268"/>
      <c r="O274" s="269"/>
      <c r="P274" s="269"/>
      <c r="Q274" s="269"/>
      <c r="R274" s="269"/>
      <c r="S274" s="269"/>
      <c r="T274" s="269"/>
      <c r="U274" s="269"/>
      <c r="V274" s="269"/>
      <c r="W274" s="269"/>
      <c r="X274" s="270"/>
      <c r="AT274" s="271" t="s">
        <v>171</v>
      </c>
      <c r="AU274" s="271" t="s">
        <v>169</v>
      </c>
      <c r="AV274" s="12" t="s">
        <v>87</v>
      </c>
      <c r="AW274" s="12" t="s">
        <v>7</v>
      </c>
      <c r="AX274" s="12" t="s">
        <v>85</v>
      </c>
      <c r="AY274" s="271" t="s">
        <v>159</v>
      </c>
    </row>
    <row r="275" s="1" customFormat="1" ht="38.25" customHeight="1">
      <c r="B275" s="48"/>
      <c r="C275" s="248" t="s">
        <v>423</v>
      </c>
      <c r="D275" s="248" t="s">
        <v>163</v>
      </c>
      <c r="E275" s="249" t="s">
        <v>472</v>
      </c>
      <c r="F275" s="250" t="s">
        <v>473</v>
      </c>
      <c r="G275" s="251" t="s">
        <v>213</v>
      </c>
      <c r="H275" s="252">
        <v>85.900000000000006</v>
      </c>
      <c r="I275" s="253"/>
      <c r="J275" s="253"/>
      <c r="K275" s="254">
        <f>ROUND(P275*H275,2)</f>
        <v>0</v>
      </c>
      <c r="L275" s="250" t="s">
        <v>167</v>
      </c>
      <c r="M275" s="74"/>
      <c r="N275" s="255" t="s">
        <v>24</v>
      </c>
      <c r="O275" s="256" t="s">
        <v>47</v>
      </c>
      <c r="P275" s="176">
        <f>I275+J275</f>
        <v>0</v>
      </c>
      <c r="Q275" s="176">
        <f>ROUND(I275*H275,2)</f>
        <v>0</v>
      </c>
      <c r="R275" s="176">
        <f>ROUND(J275*H275,2)</f>
        <v>0</v>
      </c>
      <c r="S275" s="49"/>
      <c r="T275" s="257">
        <f>S275*H275</f>
        <v>0</v>
      </c>
      <c r="U275" s="257">
        <v>0.00018000000000000001</v>
      </c>
      <c r="V275" s="257">
        <f>U275*H275</f>
        <v>0.015462000000000002</v>
      </c>
      <c r="W275" s="257">
        <v>0</v>
      </c>
      <c r="X275" s="258">
        <f>W275*H275</f>
        <v>0</v>
      </c>
      <c r="AR275" s="26" t="s">
        <v>168</v>
      </c>
      <c r="AT275" s="26" t="s">
        <v>163</v>
      </c>
      <c r="AU275" s="26" t="s">
        <v>169</v>
      </c>
      <c r="AY275" s="26" t="s">
        <v>159</v>
      </c>
      <c r="BE275" s="259">
        <f>IF(O275="základní",K275,0)</f>
        <v>0</v>
      </c>
      <c r="BF275" s="259">
        <f>IF(O275="snížená",K275,0)</f>
        <v>0</v>
      </c>
      <c r="BG275" s="259">
        <f>IF(O275="zákl. přenesená",K275,0)</f>
        <v>0</v>
      </c>
      <c r="BH275" s="259">
        <f>IF(O275="sníž. přenesená",K275,0)</f>
        <v>0</v>
      </c>
      <c r="BI275" s="259">
        <f>IF(O275="nulová",K275,0)</f>
        <v>0</v>
      </c>
      <c r="BJ275" s="26" t="s">
        <v>85</v>
      </c>
      <c r="BK275" s="259">
        <f>ROUND(P275*H275,2)</f>
        <v>0</v>
      </c>
      <c r="BL275" s="26" t="s">
        <v>168</v>
      </c>
      <c r="BM275" s="26" t="s">
        <v>474</v>
      </c>
    </row>
    <row r="276" s="12" customFormat="1">
      <c r="B276" s="260"/>
      <c r="C276" s="261"/>
      <c r="D276" s="262" t="s">
        <v>171</v>
      </c>
      <c r="E276" s="263" t="s">
        <v>24</v>
      </c>
      <c r="F276" s="264" t="s">
        <v>471</v>
      </c>
      <c r="G276" s="261"/>
      <c r="H276" s="265">
        <v>85.900000000000006</v>
      </c>
      <c r="I276" s="266"/>
      <c r="J276" s="266"/>
      <c r="K276" s="261"/>
      <c r="L276" s="261"/>
      <c r="M276" s="267"/>
      <c r="N276" s="268"/>
      <c r="O276" s="269"/>
      <c r="P276" s="269"/>
      <c r="Q276" s="269"/>
      <c r="R276" s="269"/>
      <c r="S276" s="269"/>
      <c r="T276" s="269"/>
      <c r="U276" s="269"/>
      <c r="V276" s="269"/>
      <c r="W276" s="269"/>
      <c r="X276" s="270"/>
      <c r="AT276" s="271" t="s">
        <v>171</v>
      </c>
      <c r="AU276" s="271" t="s">
        <v>169</v>
      </c>
      <c r="AV276" s="12" t="s">
        <v>87</v>
      </c>
      <c r="AW276" s="12" t="s">
        <v>7</v>
      </c>
      <c r="AX276" s="12" t="s">
        <v>85</v>
      </c>
      <c r="AY276" s="271" t="s">
        <v>159</v>
      </c>
    </row>
    <row r="277" s="11" customFormat="1" ht="22.32" customHeight="1">
      <c r="B277" s="231"/>
      <c r="C277" s="232"/>
      <c r="D277" s="233" t="s">
        <v>77</v>
      </c>
      <c r="E277" s="246" t="s">
        <v>475</v>
      </c>
      <c r="F277" s="246" t="s">
        <v>476</v>
      </c>
      <c r="G277" s="232"/>
      <c r="H277" s="232"/>
      <c r="I277" s="235"/>
      <c r="J277" s="235"/>
      <c r="K277" s="247">
        <f>BK277</f>
        <v>0</v>
      </c>
      <c r="L277" s="232"/>
      <c r="M277" s="237"/>
      <c r="N277" s="238"/>
      <c r="O277" s="239"/>
      <c r="P277" s="239"/>
      <c r="Q277" s="240">
        <f>SUM(Q278:Q321)</f>
        <v>0</v>
      </c>
      <c r="R277" s="240">
        <f>SUM(R278:R321)</f>
        <v>0</v>
      </c>
      <c r="S277" s="239"/>
      <c r="T277" s="241">
        <f>SUM(T278:T321)</f>
        <v>0</v>
      </c>
      <c r="U277" s="239"/>
      <c r="V277" s="241">
        <f>SUM(V278:V321)</f>
        <v>347.53466385000002</v>
      </c>
      <c r="W277" s="239"/>
      <c r="X277" s="242">
        <f>SUM(X278:X321)</f>
        <v>0</v>
      </c>
      <c r="AR277" s="243" t="s">
        <v>85</v>
      </c>
      <c r="AT277" s="244" t="s">
        <v>77</v>
      </c>
      <c r="AU277" s="244" t="s">
        <v>87</v>
      </c>
      <c r="AY277" s="243" t="s">
        <v>159</v>
      </c>
      <c r="BK277" s="245">
        <f>SUM(BK278:BK321)</f>
        <v>0</v>
      </c>
    </row>
    <row r="278" s="1" customFormat="1" ht="51" customHeight="1">
      <c r="B278" s="48"/>
      <c r="C278" s="248" t="s">
        <v>460</v>
      </c>
      <c r="D278" s="248" t="s">
        <v>163</v>
      </c>
      <c r="E278" s="249" t="s">
        <v>477</v>
      </c>
      <c r="F278" s="250" t="s">
        <v>478</v>
      </c>
      <c r="G278" s="251" t="s">
        <v>166</v>
      </c>
      <c r="H278" s="252">
        <v>918</v>
      </c>
      <c r="I278" s="253"/>
      <c r="J278" s="253"/>
      <c r="K278" s="254">
        <f>ROUND(P278*H278,2)</f>
        <v>0</v>
      </c>
      <c r="L278" s="250" t="s">
        <v>167</v>
      </c>
      <c r="M278" s="74"/>
      <c r="N278" s="255" t="s">
        <v>24</v>
      </c>
      <c r="O278" s="256" t="s">
        <v>47</v>
      </c>
      <c r="P278" s="176">
        <f>I278+J278</f>
        <v>0</v>
      </c>
      <c r="Q278" s="176">
        <f>ROUND(I278*H278,2)</f>
        <v>0</v>
      </c>
      <c r="R278" s="176">
        <f>ROUND(J278*H278,2)</f>
        <v>0</v>
      </c>
      <c r="S278" s="49"/>
      <c r="T278" s="257">
        <f>S278*H278</f>
        <v>0</v>
      </c>
      <c r="U278" s="257">
        <v>0.084250000000000005</v>
      </c>
      <c r="V278" s="257">
        <f>U278*H278</f>
        <v>77.341500000000011</v>
      </c>
      <c r="W278" s="257">
        <v>0</v>
      </c>
      <c r="X278" s="258">
        <f>W278*H278</f>
        <v>0</v>
      </c>
      <c r="AR278" s="26" t="s">
        <v>168</v>
      </c>
      <c r="AT278" s="26" t="s">
        <v>163</v>
      </c>
      <c r="AU278" s="26" t="s">
        <v>169</v>
      </c>
      <c r="AY278" s="26" t="s">
        <v>159</v>
      </c>
      <c r="BE278" s="259">
        <f>IF(O278="základní",K278,0)</f>
        <v>0</v>
      </c>
      <c r="BF278" s="259">
        <f>IF(O278="snížená",K278,0)</f>
        <v>0</v>
      </c>
      <c r="BG278" s="259">
        <f>IF(O278="zákl. přenesená",K278,0)</f>
        <v>0</v>
      </c>
      <c r="BH278" s="259">
        <f>IF(O278="sníž. přenesená",K278,0)</f>
        <v>0</v>
      </c>
      <c r="BI278" s="259">
        <f>IF(O278="nulová",K278,0)</f>
        <v>0</v>
      </c>
      <c r="BJ278" s="26" t="s">
        <v>85</v>
      </c>
      <c r="BK278" s="259">
        <f>ROUND(P278*H278,2)</f>
        <v>0</v>
      </c>
      <c r="BL278" s="26" t="s">
        <v>168</v>
      </c>
      <c r="BM278" s="26" t="s">
        <v>479</v>
      </c>
    </row>
    <row r="279" s="13" customFormat="1">
      <c r="B279" s="272"/>
      <c r="C279" s="273"/>
      <c r="D279" s="262" t="s">
        <v>171</v>
      </c>
      <c r="E279" s="274" t="s">
        <v>24</v>
      </c>
      <c r="F279" s="275" t="s">
        <v>480</v>
      </c>
      <c r="G279" s="273"/>
      <c r="H279" s="274" t="s">
        <v>24</v>
      </c>
      <c r="I279" s="276"/>
      <c r="J279" s="276"/>
      <c r="K279" s="273"/>
      <c r="L279" s="273"/>
      <c r="M279" s="277"/>
      <c r="N279" s="278"/>
      <c r="O279" s="279"/>
      <c r="P279" s="279"/>
      <c r="Q279" s="279"/>
      <c r="R279" s="279"/>
      <c r="S279" s="279"/>
      <c r="T279" s="279"/>
      <c r="U279" s="279"/>
      <c r="V279" s="279"/>
      <c r="W279" s="279"/>
      <c r="X279" s="280"/>
      <c r="AT279" s="281" t="s">
        <v>171</v>
      </c>
      <c r="AU279" s="281" t="s">
        <v>169</v>
      </c>
      <c r="AV279" s="13" t="s">
        <v>85</v>
      </c>
      <c r="AW279" s="13" t="s">
        <v>7</v>
      </c>
      <c r="AX279" s="13" t="s">
        <v>78</v>
      </c>
      <c r="AY279" s="281" t="s">
        <v>159</v>
      </c>
    </row>
    <row r="280" s="12" customFormat="1">
      <c r="B280" s="260"/>
      <c r="C280" s="261"/>
      <c r="D280" s="262" t="s">
        <v>171</v>
      </c>
      <c r="E280" s="263" t="s">
        <v>24</v>
      </c>
      <c r="F280" s="264" t="s">
        <v>481</v>
      </c>
      <c r="G280" s="261"/>
      <c r="H280" s="265">
        <v>531</v>
      </c>
      <c r="I280" s="266"/>
      <c r="J280" s="266"/>
      <c r="K280" s="261"/>
      <c r="L280" s="261"/>
      <c r="M280" s="267"/>
      <c r="N280" s="268"/>
      <c r="O280" s="269"/>
      <c r="P280" s="269"/>
      <c r="Q280" s="269"/>
      <c r="R280" s="269"/>
      <c r="S280" s="269"/>
      <c r="T280" s="269"/>
      <c r="U280" s="269"/>
      <c r="V280" s="269"/>
      <c r="W280" s="269"/>
      <c r="X280" s="270"/>
      <c r="AT280" s="271" t="s">
        <v>171</v>
      </c>
      <c r="AU280" s="271" t="s">
        <v>169</v>
      </c>
      <c r="AV280" s="12" t="s">
        <v>87</v>
      </c>
      <c r="AW280" s="12" t="s">
        <v>7</v>
      </c>
      <c r="AX280" s="12" t="s">
        <v>78</v>
      </c>
      <c r="AY280" s="271" t="s">
        <v>159</v>
      </c>
    </row>
    <row r="281" s="13" customFormat="1">
      <c r="B281" s="272"/>
      <c r="C281" s="273"/>
      <c r="D281" s="262" t="s">
        <v>171</v>
      </c>
      <c r="E281" s="274" t="s">
        <v>24</v>
      </c>
      <c r="F281" s="275" t="s">
        <v>482</v>
      </c>
      <c r="G281" s="273"/>
      <c r="H281" s="274" t="s">
        <v>24</v>
      </c>
      <c r="I281" s="276"/>
      <c r="J281" s="276"/>
      <c r="K281" s="273"/>
      <c r="L281" s="273"/>
      <c r="M281" s="277"/>
      <c r="N281" s="278"/>
      <c r="O281" s="279"/>
      <c r="P281" s="279"/>
      <c r="Q281" s="279"/>
      <c r="R281" s="279"/>
      <c r="S281" s="279"/>
      <c r="T281" s="279"/>
      <c r="U281" s="279"/>
      <c r="V281" s="279"/>
      <c r="W281" s="279"/>
      <c r="X281" s="280"/>
      <c r="AT281" s="281" t="s">
        <v>171</v>
      </c>
      <c r="AU281" s="281" t="s">
        <v>169</v>
      </c>
      <c r="AV281" s="13" t="s">
        <v>85</v>
      </c>
      <c r="AW281" s="13" t="s">
        <v>7</v>
      </c>
      <c r="AX281" s="13" t="s">
        <v>78</v>
      </c>
      <c r="AY281" s="281" t="s">
        <v>159</v>
      </c>
    </row>
    <row r="282" s="12" customFormat="1">
      <c r="B282" s="260"/>
      <c r="C282" s="261"/>
      <c r="D282" s="262" t="s">
        <v>171</v>
      </c>
      <c r="E282" s="263" t="s">
        <v>24</v>
      </c>
      <c r="F282" s="264" t="s">
        <v>483</v>
      </c>
      <c r="G282" s="261"/>
      <c r="H282" s="265">
        <v>282</v>
      </c>
      <c r="I282" s="266"/>
      <c r="J282" s="266"/>
      <c r="K282" s="261"/>
      <c r="L282" s="261"/>
      <c r="M282" s="267"/>
      <c r="N282" s="268"/>
      <c r="O282" s="269"/>
      <c r="P282" s="269"/>
      <c r="Q282" s="269"/>
      <c r="R282" s="269"/>
      <c r="S282" s="269"/>
      <c r="T282" s="269"/>
      <c r="U282" s="269"/>
      <c r="V282" s="269"/>
      <c r="W282" s="269"/>
      <c r="X282" s="270"/>
      <c r="AT282" s="271" t="s">
        <v>171</v>
      </c>
      <c r="AU282" s="271" t="s">
        <v>169</v>
      </c>
      <c r="AV282" s="12" t="s">
        <v>87</v>
      </c>
      <c r="AW282" s="12" t="s">
        <v>7</v>
      </c>
      <c r="AX282" s="12" t="s">
        <v>78</v>
      </c>
      <c r="AY282" s="271" t="s">
        <v>159</v>
      </c>
    </row>
    <row r="283" s="13" customFormat="1">
      <c r="B283" s="272"/>
      <c r="C283" s="273"/>
      <c r="D283" s="262" t="s">
        <v>171</v>
      </c>
      <c r="E283" s="274" t="s">
        <v>24</v>
      </c>
      <c r="F283" s="275" t="s">
        <v>484</v>
      </c>
      <c r="G283" s="273"/>
      <c r="H283" s="274" t="s">
        <v>24</v>
      </c>
      <c r="I283" s="276"/>
      <c r="J283" s="276"/>
      <c r="K283" s="273"/>
      <c r="L283" s="273"/>
      <c r="M283" s="277"/>
      <c r="N283" s="278"/>
      <c r="O283" s="279"/>
      <c r="P283" s="279"/>
      <c r="Q283" s="279"/>
      <c r="R283" s="279"/>
      <c r="S283" s="279"/>
      <c r="T283" s="279"/>
      <c r="U283" s="279"/>
      <c r="V283" s="279"/>
      <c r="W283" s="279"/>
      <c r="X283" s="280"/>
      <c r="AT283" s="281" t="s">
        <v>171</v>
      </c>
      <c r="AU283" s="281" t="s">
        <v>169</v>
      </c>
      <c r="AV283" s="13" t="s">
        <v>85</v>
      </c>
      <c r="AW283" s="13" t="s">
        <v>7</v>
      </c>
      <c r="AX283" s="13" t="s">
        <v>78</v>
      </c>
      <c r="AY283" s="281" t="s">
        <v>159</v>
      </c>
    </row>
    <row r="284" s="12" customFormat="1">
      <c r="B284" s="260"/>
      <c r="C284" s="261"/>
      <c r="D284" s="262" t="s">
        <v>171</v>
      </c>
      <c r="E284" s="263" t="s">
        <v>24</v>
      </c>
      <c r="F284" s="264" t="s">
        <v>309</v>
      </c>
      <c r="G284" s="261"/>
      <c r="H284" s="265">
        <v>25</v>
      </c>
      <c r="I284" s="266"/>
      <c r="J284" s="266"/>
      <c r="K284" s="261"/>
      <c r="L284" s="261"/>
      <c r="M284" s="267"/>
      <c r="N284" s="268"/>
      <c r="O284" s="269"/>
      <c r="P284" s="269"/>
      <c r="Q284" s="269"/>
      <c r="R284" s="269"/>
      <c r="S284" s="269"/>
      <c r="T284" s="269"/>
      <c r="U284" s="269"/>
      <c r="V284" s="269"/>
      <c r="W284" s="269"/>
      <c r="X284" s="270"/>
      <c r="AT284" s="271" t="s">
        <v>171</v>
      </c>
      <c r="AU284" s="271" t="s">
        <v>169</v>
      </c>
      <c r="AV284" s="12" t="s">
        <v>87</v>
      </c>
      <c r="AW284" s="12" t="s">
        <v>7</v>
      </c>
      <c r="AX284" s="12" t="s">
        <v>78</v>
      </c>
      <c r="AY284" s="271" t="s">
        <v>159</v>
      </c>
    </row>
    <row r="285" s="13" customFormat="1">
      <c r="B285" s="272"/>
      <c r="C285" s="273"/>
      <c r="D285" s="262" t="s">
        <v>171</v>
      </c>
      <c r="E285" s="274" t="s">
        <v>24</v>
      </c>
      <c r="F285" s="275" t="s">
        <v>485</v>
      </c>
      <c r="G285" s="273"/>
      <c r="H285" s="274" t="s">
        <v>24</v>
      </c>
      <c r="I285" s="276"/>
      <c r="J285" s="276"/>
      <c r="K285" s="273"/>
      <c r="L285" s="273"/>
      <c r="M285" s="277"/>
      <c r="N285" s="278"/>
      <c r="O285" s="279"/>
      <c r="P285" s="279"/>
      <c r="Q285" s="279"/>
      <c r="R285" s="279"/>
      <c r="S285" s="279"/>
      <c r="T285" s="279"/>
      <c r="U285" s="279"/>
      <c r="V285" s="279"/>
      <c r="W285" s="279"/>
      <c r="X285" s="280"/>
      <c r="AT285" s="281" t="s">
        <v>171</v>
      </c>
      <c r="AU285" s="281" t="s">
        <v>169</v>
      </c>
      <c r="AV285" s="13" t="s">
        <v>85</v>
      </c>
      <c r="AW285" s="13" t="s">
        <v>7</v>
      </c>
      <c r="AX285" s="13" t="s">
        <v>78</v>
      </c>
      <c r="AY285" s="281" t="s">
        <v>159</v>
      </c>
    </row>
    <row r="286" s="12" customFormat="1">
      <c r="B286" s="260"/>
      <c r="C286" s="261"/>
      <c r="D286" s="262" t="s">
        <v>171</v>
      </c>
      <c r="E286" s="263" t="s">
        <v>24</v>
      </c>
      <c r="F286" s="264" t="s">
        <v>436</v>
      </c>
      <c r="G286" s="261"/>
      <c r="H286" s="265">
        <v>49</v>
      </c>
      <c r="I286" s="266"/>
      <c r="J286" s="266"/>
      <c r="K286" s="261"/>
      <c r="L286" s="261"/>
      <c r="M286" s="267"/>
      <c r="N286" s="268"/>
      <c r="O286" s="269"/>
      <c r="P286" s="269"/>
      <c r="Q286" s="269"/>
      <c r="R286" s="269"/>
      <c r="S286" s="269"/>
      <c r="T286" s="269"/>
      <c r="U286" s="269"/>
      <c r="V286" s="269"/>
      <c r="W286" s="269"/>
      <c r="X286" s="270"/>
      <c r="AT286" s="271" t="s">
        <v>171</v>
      </c>
      <c r="AU286" s="271" t="s">
        <v>169</v>
      </c>
      <c r="AV286" s="12" t="s">
        <v>87</v>
      </c>
      <c r="AW286" s="12" t="s">
        <v>7</v>
      </c>
      <c r="AX286" s="12" t="s">
        <v>78</v>
      </c>
      <c r="AY286" s="271" t="s">
        <v>159</v>
      </c>
    </row>
    <row r="287" s="13" customFormat="1">
      <c r="B287" s="272"/>
      <c r="C287" s="273"/>
      <c r="D287" s="262" t="s">
        <v>171</v>
      </c>
      <c r="E287" s="274" t="s">
        <v>24</v>
      </c>
      <c r="F287" s="275" t="s">
        <v>486</v>
      </c>
      <c r="G287" s="273"/>
      <c r="H287" s="274" t="s">
        <v>24</v>
      </c>
      <c r="I287" s="276"/>
      <c r="J287" s="276"/>
      <c r="K287" s="273"/>
      <c r="L287" s="273"/>
      <c r="M287" s="277"/>
      <c r="N287" s="278"/>
      <c r="O287" s="279"/>
      <c r="P287" s="279"/>
      <c r="Q287" s="279"/>
      <c r="R287" s="279"/>
      <c r="S287" s="279"/>
      <c r="T287" s="279"/>
      <c r="U287" s="279"/>
      <c r="V287" s="279"/>
      <c r="W287" s="279"/>
      <c r="X287" s="280"/>
      <c r="AT287" s="281" t="s">
        <v>171</v>
      </c>
      <c r="AU287" s="281" t="s">
        <v>169</v>
      </c>
      <c r="AV287" s="13" t="s">
        <v>85</v>
      </c>
      <c r="AW287" s="13" t="s">
        <v>7</v>
      </c>
      <c r="AX287" s="13" t="s">
        <v>78</v>
      </c>
      <c r="AY287" s="281" t="s">
        <v>159</v>
      </c>
    </row>
    <row r="288" s="12" customFormat="1">
      <c r="B288" s="260"/>
      <c r="C288" s="261"/>
      <c r="D288" s="262" t="s">
        <v>171</v>
      </c>
      <c r="E288" s="263" t="s">
        <v>24</v>
      </c>
      <c r="F288" s="264" t="s">
        <v>342</v>
      </c>
      <c r="G288" s="261"/>
      <c r="H288" s="265">
        <v>31</v>
      </c>
      <c r="I288" s="266"/>
      <c r="J288" s="266"/>
      <c r="K288" s="261"/>
      <c r="L288" s="261"/>
      <c r="M288" s="267"/>
      <c r="N288" s="268"/>
      <c r="O288" s="269"/>
      <c r="P288" s="269"/>
      <c r="Q288" s="269"/>
      <c r="R288" s="269"/>
      <c r="S288" s="269"/>
      <c r="T288" s="269"/>
      <c r="U288" s="269"/>
      <c r="V288" s="269"/>
      <c r="W288" s="269"/>
      <c r="X288" s="270"/>
      <c r="AT288" s="271" t="s">
        <v>171</v>
      </c>
      <c r="AU288" s="271" t="s">
        <v>169</v>
      </c>
      <c r="AV288" s="12" t="s">
        <v>87</v>
      </c>
      <c r="AW288" s="12" t="s">
        <v>7</v>
      </c>
      <c r="AX288" s="12" t="s">
        <v>78</v>
      </c>
      <c r="AY288" s="271" t="s">
        <v>159</v>
      </c>
    </row>
    <row r="289" s="14" customFormat="1">
      <c r="B289" s="282"/>
      <c r="C289" s="283"/>
      <c r="D289" s="262" t="s">
        <v>171</v>
      </c>
      <c r="E289" s="284" t="s">
        <v>24</v>
      </c>
      <c r="F289" s="285" t="s">
        <v>186</v>
      </c>
      <c r="G289" s="283"/>
      <c r="H289" s="286">
        <v>918</v>
      </c>
      <c r="I289" s="287"/>
      <c r="J289" s="287"/>
      <c r="K289" s="283"/>
      <c r="L289" s="283"/>
      <c r="M289" s="288"/>
      <c r="N289" s="289"/>
      <c r="O289" s="290"/>
      <c r="P289" s="290"/>
      <c r="Q289" s="290"/>
      <c r="R289" s="290"/>
      <c r="S289" s="290"/>
      <c r="T289" s="290"/>
      <c r="U289" s="290"/>
      <c r="V289" s="290"/>
      <c r="W289" s="290"/>
      <c r="X289" s="291"/>
      <c r="AT289" s="292" t="s">
        <v>171</v>
      </c>
      <c r="AU289" s="292" t="s">
        <v>169</v>
      </c>
      <c r="AV289" s="14" t="s">
        <v>168</v>
      </c>
      <c r="AW289" s="14" t="s">
        <v>7</v>
      </c>
      <c r="AX289" s="14" t="s">
        <v>85</v>
      </c>
      <c r="AY289" s="292" t="s">
        <v>159</v>
      </c>
    </row>
    <row r="290" s="1" customFormat="1" ht="16.5" customHeight="1">
      <c r="B290" s="48"/>
      <c r="C290" s="293" t="s">
        <v>487</v>
      </c>
      <c r="D290" s="293" t="s">
        <v>248</v>
      </c>
      <c r="E290" s="294" t="s">
        <v>488</v>
      </c>
      <c r="F290" s="295" t="s">
        <v>489</v>
      </c>
      <c r="G290" s="296" t="s">
        <v>166</v>
      </c>
      <c r="H290" s="297">
        <v>49.490000000000002</v>
      </c>
      <c r="I290" s="298"/>
      <c r="J290" s="299"/>
      <c r="K290" s="300">
        <f>ROUND(P290*H290,2)</f>
        <v>0</v>
      </c>
      <c r="L290" s="295" t="s">
        <v>167</v>
      </c>
      <c r="M290" s="301"/>
      <c r="N290" s="302" t="s">
        <v>24</v>
      </c>
      <c r="O290" s="256" t="s">
        <v>47</v>
      </c>
      <c r="P290" s="176">
        <f>I290+J290</f>
        <v>0</v>
      </c>
      <c r="Q290" s="176">
        <f>ROUND(I290*H290,2)</f>
        <v>0</v>
      </c>
      <c r="R290" s="176">
        <f>ROUND(J290*H290,2)</f>
        <v>0</v>
      </c>
      <c r="S290" s="49"/>
      <c r="T290" s="257">
        <f>S290*H290</f>
        <v>0</v>
      </c>
      <c r="U290" s="257">
        <v>0.13100000000000001</v>
      </c>
      <c r="V290" s="257">
        <f>U290*H290</f>
        <v>6.4831900000000005</v>
      </c>
      <c r="W290" s="257">
        <v>0</v>
      </c>
      <c r="X290" s="258">
        <f>W290*H290</f>
        <v>0</v>
      </c>
      <c r="AR290" s="26" t="s">
        <v>204</v>
      </c>
      <c r="AT290" s="26" t="s">
        <v>248</v>
      </c>
      <c r="AU290" s="26" t="s">
        <v>169</v>
      </c>
      <c r="AY290" s="26" t="s">
        <v>159</v>
      </c>
      <c r="BE290" s="259">
        <f>IF(O290="základní",K290,0)</f>
        <v>0</v>
      </c>
      <c r="BF290" s="259">
        <f>IF(O290="snížená",K290,0)</f>
        <v>0</v>
      </c>
      <c r="BG290" s="259">
        <f>IF(O290="zákl. přenesená",K290,0)</f>
        <v>0</v>
      </c>
      <c r="BH290" s="259">
        <f>IF(O290="sníž. přenesená",K290,0)</f>
        <v>0</v>
      </c>
      <c r="BI290" s="259">
        <f>IF(O290="nulová",K290,0)</f>
        <v>0</v>
      </c>
      <c r="BJ290" s="26" t="s">
        <v>85</v>
      </c>
      <c r="BK290" s="259">
        <f>ROUND(P290*H290,2)</f>
        <v>0</v>
      </c>
      <c r="BL290" s="26" t="s">
        <v>168</v>
      </c>
      <c r="BM290" s="26" t="s">
        <v>490</v>
      </c>
    </row>
    <row r="291" s="13" customFormat="1">
      <c r="B291" s="272"/>
      <c r="C291" s="273"/>
      <c r="D291" s="262" t="s">
        <v>171</v>
      </c>
      <c r="E291" s="274" t="s">
        <v>24</v>
      </c>
      <c r="F291" s="275" t="s">
        <v>491</v>
      </c>
      <c r="G291" s="273"/>
      <c r="H291" s="274" t="s">
        <v>24</v>
      </c>
      <c r="I291" s="276"/>
      <c r="J291" s="276"/>
      <c r="K291" s="273"/>
      <c r="L291" s="273"/>
      <c r="M291" s="277"/>
      <c r="N291" s="278"/>
      <c r="O291" s="279"/>
      <c r="P291" s="279"/>
      <c r="Q291" s="279"/>
      <c r="R291" s="279"/>
      <c r="S291" s="279"/>
      <c r="T291" s="279"/>
      <c r="U291" s="279"/>
      <c r="V291" s="279"/>
      <c r="W291" s="279"/>
      <c r="X291" s="280"/>
      <c r="AT291" s="281" t="s">
        <v>171</v>
      </c>
      <c r="AU291" s="281" t="s">
        <v>169</v>
      </c>
      <c r="AV291" s="13" t="s">
        <v>85</v>
      </c>
      <c r="AW291" s="13" t="s">
        <v>7</v>
      </c>
      <c r="AX291" s="13" t="s">
        <v>78</v>
      </c>
      <c r="AY291" s="281" t="s">
        <v>159</v>
      </c>
    </row>
    <row r="292" s="12" customFormat="1">
      <c r="B292" s="260"/>
      <c r="C292" s="261"/>
      <c r="D292" s="262" t="s">
        <v>171</v>
      </c>
      <c r="E292" s="263" t="s">
        <v>24</v>
      </c>
      <c r="F292" s="264" t="s">
        <v>492</v>
      </c>
      <c r="G292" s="261"/>
      <c r="H292" s="265">
        <v>49.490000000000002</v>
      </c>
      <c r="I292" s="266"/>
      <c r="J292" s="266"/>
      <c r="K292" s="261"/>
      <c r="L292" s="261"/>
      <c r="M292" s="267"/>
      <c r="N292" s="268"/>
      <c r="O292" s="269"/>
      <c r="P292" s="269"/>
      <c r="Q292" s="269"/>
      <c r="R292" s="269"/>
      <c r="S292" s="269"/>
      <c r="T292" s="269"/>
      <c r="U292" s="269"/>
      <c r="V292" s="269"/>
      <c r="W292" s="269"/>
      <c r="X292" s="270"/>
      <c r="AT292" s="271" t="s">
        <v>171</v>
      </c>
      <c r="AU292" s="271" t="s">
        <v>169</v>
      </c>
      <c r="AV292" s="12" t="s">
        <v>87</v>
      </c>
      <c r="AW292" s="12" t="s">
        <v>7</v>
      </c>
      <c r="AX292" s="12" t="s">
        <v>85</v>
      </c>
      <c r="AY292" s="271" t="s">
        <v>159</v>
      </c>
    </row>
    <row r="293" s="1" customFormat="1" ht="16.5" customHeight="1">
      <c r="B293" s="48"/>
      <c r="C293" s="293" t="s">
        <v>475</v>
      </c>
      <c r="D293" s="293" t="s">
        <v>248</v>
      </c>
      <c r="E293" s="294" t="s">
        <v>493</v>
      </c>
      <c r="F293" s="295" t="s">
        <v>494</v>
      </c>
      <c r="G293" s="296" t="s">
        <v>166</v>
      </c>
      <c r="H293" s="297">
        <v>31.309999999999999</v>
      </c>
      <c r="I293" s="298"/>
      <c r="J293" s="299"/>
      <c r="K293" s="300">
        <f>ROUND(P293*H293,2)</f>
        <v>0</v>
      </c>
      <c r="L293" s="295" t="s">
        <v>428</v>
      </c>
      <c r="M293" s="301"/>
      <c r="N293" s="302" t="s">
        <v>24</v>
      </c>
      <c r="O293" s="256" t="s">
        <v>47</v>
      </c>
      <c r="P293" s="176">
        <f>I293+J293</f>
        <v>0</v>
      </c>
      <c r="Q293" s="176">
        <f>ROUND(I293*H293,2)</f>
        <v>0</v>
      </c>
      <c r="R293" s="176">
        <f>ROUND(J293*H293,2)</f>
        <v>0</v>
      </c>
      <c r="S293" s="49"/>
      <c r="T293" s="257">
        <f>S293*H293</f>
        <v>0</v>
      </c>
      <c r="U293" s="257">
        <v>0.13100000000000001</v>
      </c>
      <c r="V293" s="257">
        <f>U293*H293</f>
        <v>4.10161</v>
      </c>
      <c r="W293" s="257">
        <v>0</v>
      </c>
      <c r="X293" s="258">
        <f>W293*H293</f>
        <v>0</v>
      </c>
      <c r="AR293" s="26" t="s">
        <v>204</v>
      </c>
      <c r="AT293" s="26" t="s">
        <v>248</v>
      </c>
      <c r="AU293" s="26" t="s">
        <v>169</v>
      </c>
      <c r="AY293" s="26" t="s">
        <v>159</v>
      </c>
      <c r="BE293" s="259">
        <f>IF(O293="základní",K293,0)</f>
        <v>0</v>
      </c>
      <c r="BF293" s="259">
        <f>IF(O293="snížená",K293,0)</f>
        <v>0</v>
      </c>
      <c r="BG293" s="259">
        <f>IF(O293="zákl. přenesená",K293,0)</f>
        <v>0</v>
      </c>
      <c r="BH293" s="259">
        <f>IF(O293="sníž. přenesená",K293,0)</f>
        <v>0</v>
      </c>
      <c r="BI293" s="259">
        <f>IF(O293="nulová",K293,0)</f>
        <v>0</v>
      </c>
      <c r="BJ293" s="26" t="s">
        <v>85</v>
      </c>
      <c r="BK293" s="259">
        <f>ROUND(P293*H293,2)</f>
        <v>0</v>
      </c>
      <c r="BL293" s="26" t="s">
        <v>168</v>
      </c>
      <c r="BM293" s="26" t="s">
        <v>495</v>
      </c>
    </row>
    <row r="294" s="12" customFormat="1">
      <c r="B294" s="260"/>
      <c r="C294" s="261"/>
      <c r="D294" s="262" t="s">
        <v>171</v>
      </c>
      <c r="E294" s="263" t="s">
        <v>24</v>
      </c>
      <c r="F294" s="264" t="s">
        <v>496</v>
      </c>
      <c r="G294" s="261"/>
      <c r="H294" s="265">
        <v>31.309999999999999</v>
      </c>
      <c r="I294" s="266"/>
      <c r="J294" s="266"/>
      <c r="K294" s="261"/>
      <c r="L294" s="261"/>
      <c r="M294" s="267"/>
      <c r="N294" s="268"/>
      <c r="O294" s="269"/>
      <c r="P294" s="269"/>
      <c r="Q294" s="269"/>
      <c r="R294" s="269"/>
      <c r="S294" s="269"/>
      <c r="T294" s="269"/>
      <c r="U294" s="269"/>
      <c r="V294" s="269"/>
      <c r="W294" s="269"/>
      <c r="X294" s="270"/>
      <c r="AT294" s="271" t="s">
        <v>171</v>
      </c>
      <c r="AU294" s="271" t="s">
        <v>169</v>
      </c>
      <c r="AV294" s="12" t="s">
        <v>87</v>
      </c>
      <c r="AW294" s="12" t="s">
        <v>7</v>
      </c>
      <c r="AX294" s="12" t="s">
        <v>85</v>
      </c>
      <c r="AY294" s="271" t="s">
        <v>159</v>
      </c>
    </row>
    <row r="295" s="1" customFormat="1" ht="16.5" customHeight="1">
      <c r="B295" s="48"/>
      <c r="C295" s="293" t="s">
        <v>497</v>
      </c>
      <c r="D295" s="293" t="s">
        <v>248</v>
      </c>
      <c r="E295" s="294" t="s">
        <v>498</v>
      </c>
      <c r="F295" s="295" t="s">
        <v>499</v>
      </c>
      <c r="G295" s="296" t="s">
        <v>166</v>
      </c>
      <c r="H295" s="297">
        <v>536.30999999999995</v>
      </c>
      <c r="I295" s="298"/>
      <c r="J295" s="299"/>
      <c r="K295" s="300">
        <f>ROUND(P295*H295,2)</f>
        <v>0</v>
      </c>
      <c r="L295" s="295" t="s">
        <v>167</v>
      </c>
      <c r="M295" s="301"/>
      <c r="N295" s="302" t="s">
        <v>24</v>
      </c>
      <c r="O295" s="256" t="s">
        <v>47</v>
      </c>
      <c r="P295" s="176">
        <f>I295+J295</f>
        <v>0</v>
      </c>
      <c r="Q295" s="176">
        <f>ROUND(I295*H295,2)</f>
        <v>0</v>
      </c>
      <c r="R295" s="176">
        <f>ROUND(J295*H295,2)</f>
        <v>0</v>
      </c>
      <c r="S295" s="49"/>
      <c r="T295" s="257">
        <f>S295*H295</f>
        <v>0</v>
      </c>
      <c r="U295" s="257">
        <v>0.113</v>
      </c>
      <c r="V295" s="257">
        <f>U295*H295</f>
        <v>60.603029999999997</v>
      </c>
      <c r="W295" s="257">
        <v>0</v>
      </c>
      <c r="X295" s="258">
        <f>W295*H295</f>
        <v>0</v>
      </c>
      <c r="AR295" s="26" t="s">
        <v>204</v>
      </c>
      <c r="AT295" s="26" t="s">
        <v>248</v>
      </c>
      <c r="AU295" s="26" t="s">
        <v>169</v>
      </c>
      <c r="AY295" s="26" t="s">
        <v>159</v>
      </c>
      <c r="BE295" s="259">
        <f>IF(O295="základní",K295,0)</f>
        <v>0</v>
      </c>
      <c r="BF295" s="259">
        <f>IF(O295="snížená",K295,0)</f>
        <v>0</v>
      </c>
      <c r="BG295" s="259">
        <f>IF(O295="zákl. přenesená",K295,0)</f>
        <v>0</v>
      </c>
      <c r="BH295" s="259">
        <f>IF(O295="sníž. přenesená",K295,0)</f>
        <v>0</v>
      </c>
      <c r="BI295" s="259">
        <f>IF(O295="nulová",K295,0)</f>
        <v>0</v>
      </c>
      <c r="BJ295" s="26" t="s">
        <v>85</v>
      </c>
      <c r="BK295" s="259">
        <f>ROUND(P295*H295,2)</f>
        <v>0</v>
      </c>
      <c r="BL295" s="26" t="s">
        <v>168</v>
      </c>
      <c r="BM295" s="26" t="s">
        <v>500</v>
      </c>
    </row>
    <row r="296" s="13" customFormat="1">
      <c r="B296" s="272"/>
      <c r="C296" s="273"/>
      <c r="D296" s="262" t="s">
        <v>171</v>
      </c>
      <c r="E296" s="274" t="s">
        <v>24</v>
      </c>
      <c r="F296" s="275" t="s">
        <v>501</v>
      </c>
      <c r="G296" s="273"/>
      <c r="H296" s="274" t="s">
        <v>24</v>
      </c>
      <c r="I296" s="276"/>
      <c r="J296" s="276"/>
      <c r="K296" s="273"/>
      <c r="L296" s="273"/>
      <c r="M296" s="277"/>
      <c r="N296" s="278"/>
      <c r="O296" s="279"/>
      <c r="P296" s="279"/>
      <c r="Q296" s="279"/>
      <c r="R296" s="279"/>
      <c r="S296" s="279"/>
      <c r="T296" s="279"/>
      <c r="U296" s="279"/>
      <c r="V296" s="279"/>
      <c r="W296" s="279"/>
      <c r="X296" s="280"/>
      <c r="AT296" s="281" t="s">
        <v>171</v>
      </c>
      <c r="AU296" s="281" t="s">
        <v>169</v>
      </c>
      <c r="AV296" s="13" t="s">
        <v>85</v>
      </c>
      <c r="AW296" s="13" t="s">
        <v>7</v>
      </c>
      <c r="AX296" s="13" t="s">
        <v>78</v>
      </c>
      <c r="AY296" s="281" t="s">
        <v>159</v>
      </c>
    </row>
    <row r="297" s="12" customFormat="1">
      <c r="B297" s="260"/>
      <c r="C297" s="261"/>
      <c r="D297" s="262" t="s">
        <v>171</v>
      </c>
      <c r="E297" s="263" t="s">
        <v>24</v>
      </c>
      <c r="F297" s="264" t="s">
        <v>502</v>
      </c>
      <c r="G297" s="261"/>
      <c r="H297" s="265">
        <v>536.30999999999995</v>
      </c>
      <c r="I297" s="266"/>
      <c r="J297" s="266"/>
      <c r="K297" s="261"/>
      <c r="L297" s="261"/>
      <c r="M297" s="267"/>
      <c r="N297" s="268"/>
      <c r="O297" s="269"/>
      <c r="P297" s="269"/>
      <c r="Q297" s="269"/>
      <c r="R297" s="269"/>
      <c r="S297" s="269"/>
      <c r="T297" s="269"/>
      <c r="U297" s="269"/>
      <c r="V297" s="269"/>
      <c r="W297" s="269"/>
      <c r="X297" s="270"/>
      <c r="AT297" s="271" t="s">
        <v>171</v>
      </c>
      <c r="AU297" s="271" t="s">
        <v>169</v>
      </c>
      <c r="AV297" s="12" t="s">
        <v>87</v>
      </c>
      <c r="AW297" s="12" t="s">
        <v>7</v>
      </c>
      <c r="AX297" s="12" t="s">
        <v>85</v>
      </c>
      <c r="AY297" s="271" t="s">
        <v>159</v>
      </c>
    </row>
    <row r="298" s="1" customFormat="1" ht="16.5" customHeight="1">
      <c r="B298" s="48"/>
      <c r="C298" s="293" t="s">
        <v>503</v>
      </c>
      <c r="D298" s="293" t="s">
        <v>248</v>
      </c>
      <c r="E298" s="294" t="s">
        <v>504</v>
      </c>
      <c r="F298" s="295" t="s">
        <v>505</v>
      </c>
      <c r="G298" s="296" t="s">
        <v>166</v>
      </c>
      <c r="H298" s="297">
        <v>284.81999999999999</v>
      </c>
      <c r="I298" s="298"/>
      <c r="J298" s="299"/>
      <c r="K298" s="300">
        <f>ROUND(P298*H298,2)</f>
        <v>0</v>
      </c>
      <c r="L298" s="295" t="s">
        <v>428</v>
      </c>
      <c r="M298" s="301"/>
      <c r="N298" s="302" t="s">
        <v>24</v>
      </c>
      <c r="O298" s="256" t="s">
        <v>47</v>
      </c>
      <c r="P298" s="176">
        <f>I298+J298</f>
        <v>0</v>
      </c>
      <c r="Q298" s="176">
        <f>ROUND(I298*H298,2)</f>
        <v>0</v>
      </c>
      <c r="R298" s="176">
        <f>ROUND(J298*H298,2)</f>
        <v>0</v>
      </c>
      <c r="S298" s="49"/>
      <c r="T298" s="257">
        <f>S298*H298</f>
        <v>0</v>
      </c>
      <c r="U298" s="257">
        <v>0.122</v>
      </c>
      <c r="V298" s="257">
        <f>U298*H298</f>
        <v>34.748039999999996</v>
      </c>
      <c r="W298" s="257">
        <v>0</v>
      </c>
      <c r="X298" s="258">
        <f>W298*H298</f>
        <v>0</v>
      </c>
      <c r="AR298" s="26" t="s">
        <v>204</v>
      </c>
      <c r="AT298" s="26" t="s">
        <v>248</v>
      </c>
      <c r="AU298" s="26" t="s">
        <v>169</v>
      </c>
      <c r="AY298" s="26" t="s">
        <v>159</v>
      </c>
      <c r="BE298" s="259">
        <f>IF(O298="základní",K298,0)</f>
        <v>0</v>
      </c>
      <c r="BF298" s="259">
        <f>IF(O298="snížená",K298,0)</f>
        <v>0</v>
      </c>
      <c r="BG298" s="259">
        <f>IF(O298="zákl. přenesená",K298,0)</f>
        <v>0</v>
      </c>
      <c r="BH298" s="259">
        <f>IF(O298="sníž. přenesená",K298,0)</f>
        <v>0</v>
      </c>
      <c r="BI298" s="259">
        <f>IF(O298="nulová",K298,0)</f>
        <v>0</v>
      </c>
      <c r="BJ298" s="26" t="s">
        <v>85</v>
      </c>
      <c r="BK298" s="259">
        <f>ROUND(P298*H298,2)</f>
        <v>0</v>
      </c>
      <c r="BL298" s="26" t="s">
        <v>168</v>
      </c>
      <c r="BM298" s="26" t="s">
        <v>506</v>
      </c>
    </row>
    <row r="299" s="12" customFormat="1">
      <c r="B299" s="260"/>
      <c r="C299" s="261"/>
      <c r="D299" s="262" t="s">
        <v>171</v>
      </c>
      <c r="E299" s="263" t="s">
        <v>24</v>
      </c>
      <c r="F299" s="264" t="s">
        <v>507</v>
      </c>
      <c r="G299" s="261"/>
      <c r="H299" s="265">
        <v>284.81999999999999</v>
      </c>
      <c r="I299" s="266"/>
      <c r="J299" s="266"/>
      <c r="K299" s="261"/>
      <c r="L299" s="261"/>
      <c r="M299" s="267"/>
      <c r="N299" s="268"/>
      <c r="O299" s="269"/>
      <c r="P299" s="269"/>
      <c r="Q299" s="269"/>
      <c r="R299" s="269"/>
      <c r="S299" s="269"/>
      <c r="T299" s="269"/>
      <c r="U299" s="269"/>
      <c r="V299" s="269"/>
      <c r="W299" s="269"/>
      <c r="X299" s="270"/>
      <c r="AT299" s="271" t="s">
        <v>171</v>
      </c>
      <c r="AU299" s="271" t="s">
        <v>169</v>
      </c>
      <c r="AV299" s="12" t="s">
        <v>87</v>
      </c>
      <c r="AW299" s="12" t="s">
        <v>7</v>
      </c>
      <c r="AX299" s="12" t="s">
        <v>85</v>
      </c>
      <c r="AY299" s="271" t="s">
        <v>159</v>
      </c>
    </row>
    <row r="300" s="1" customFormat="1" ht="16.5" customHeight="1">
      <c r="B300" s="48"/>
      <c r="C300" s="293" t="s">
        <v>508</v>
      </c>
      <c r="D300" s="293" t="s">
        <v>248</v>
      </c>
      <c r="E300" s="294" t="s">
        <v>509</v>
      </c>
      <c r="F300" s="295" t="s">
        <v>510</v>
      </c>
      <c r="G300" s="296" t="s">
        <v>166</v>
      </c>
      <c r="H300" s="297">
        <v>25.25</v>
      </c>
      <c r="I300" s="298"/>
      <c r="J300" s="299"/>
      <c r="K300" s="300">
        <f>ROUND(P300*H300,2)</f>
        <v>0</v>
      </c>
      <c r="L300" s="295" t="s">
        <v>167</v>
      </c>
      <c r="M300" s="301"/>
      <c r="N300" s="302" t="s">
        <v>24</v>
      </c>
      <c r="O300" s="256" t="s">
        <v>47</v>
      </c>
      <c r="P300" s="176">
        <f>I300+J300</f>
        <v>0</v>
      </c>
      <c r="Q300" s="176">
        <f>ROUND(I300*H300,2)</f>
        <v>0</v>
      </c>
      <c r="R300" s="176">
        <f>ROUND(J300*H300,2)</f>
        <v>0</v>
      </c>
      <c r="S300" s="49"/>
      <c r="T300" s="257">
        <f>S300*H300</f>
        <v>0</v>
      </c>
      <c r="U300" s="257">
        <v>0.191</v>
      </c>
      <c r="V300" s="257">
        <f>U300*H300</f>
        <v>4.8227500000000001</v>
      </c>
      <c r="W300" s="257">
        <v>0</v>
      </c>
      <c r="X300" s="258">
        <f>W300*H300</f>
        <v>0</v>
      </c>
      <c r="AR300" s="26" t="s">
        <v>204</v>
      </c>
      <c r="AT300" s="26" t="s">
        <v>248</v>
      </c>
      <c r="AU300" s="26" t="s">
        <v>169</v>
      </c>
      <c r="AY300" s="26" t="s">
        <v>159</v>
      </c>
      <c r="BE300" s="259">
        <f>IF(O300="základní",K300,0)</f>
        <v>0</v>
      </c>
      <c r="BF300" s="259">
        <f>IF(O300="snížená",K300,0)</f>
        <v>0</v>
      </c>
      <c r="BG300" s="259">
        <f>IF(O300="zákl. přenesená",K300,0)</f>
        <v>0</v>
      </c>
      <c r="BH300" s="259">
        <f>IF(O300="sníž. přenesená",K300,0)</f>
        <v>0</v>
      </c>
      <c r="BI300" s="259">
        <f>IF(O300="nulová",K300,0)</f>
        <v>0</v>
      </c>
      <c r="BJ300" s="26" t="s">
        <v>85</v>
      </c>
      <c r="BK300" s="259">
        <f>ROUND(P300*H300,2)</f>
        <v>0</v>
      </c>
      <c r="BL300" s="26" t="s">
        <v>168</v>
      </c>
      <c r="BM300" s="26" t="s">
        <v>511</v>
      </c>
    </row>
    <row r="301" s="13" customFormat="1">
      <c r="B301" s="272"/>
      <c r="C301" s="273"/>
      <c r="D301" s="262" t="s">
        <v>171</v>
      </c>
      <c r="E301" s="274" t="s">
        <v>24</v>
      </c>
      <c r="F301" s="275" t="s">
        <v>512</v>
      </c>
      <c r="G301" s="273"/>
      <c r="H301" s="274" t="s">
        <v>24</v>
      </c>
      <c r="I301" s="276"/>
      <c r="J301" s="276"/>
      <c r="K301" s="273"/>
      <c r="L301" s="273"/>
      <c r="M301" s="277"/>
      <c r="N301" s="278"/>
      <c r="O301" s="279"/>
      <c r="P301" s="279"/>
      <c r="Q301" s="279"/>
      <c r="R301" s="279"/>
      <c r="S301" s="279"/>
      <c r="T301" s="279"/>
      <c r="U301" s="279"/>
      <c r="V301" s="279"/>
      <c r="W301" s="279"/>
      <c r="X301" s="280"/>
      <c r="AT301" s="281" t="s">
        <v>171</v>
      </c>
      <c r="AU301" s="281" t="s">
        <v>169</v>
      </c>
      <c r="AV301" s="13" t="s">
        <v>85</v>
      </c>
      <c r="AW301" s="13" t="s">
        <v>7</v>
      </c>
      <c r="AX301" s="13" t="s">
        <v>78</v>
      </c>
      <c r="AY301" s="281" t="s">
        <v>159</v>
      </c>
    </row>
    <row r="302" s="12" customFormat="1">
      <c r="B302" s="260"/>
      <c r="C302" s="261"/>
      <c r="D302" s="262" t="s">
        <v>171</v>
      </c>
      <c r="E302" s="263" t="s">
        <v>24</v>
      </c>
      <c r="F302" s="264" t="s">
        <v>513</v>
      </c>
      <c r="G302" s="261"/>
      <c r="H302" s="265">
        <v>25.25</v>
      </c>
      <c r="I302" s="266"/>
      <c r="J302" s="266"/>
      <c r="K302" s="261"/>
      <c r="L302" s="261"/>
      <c r="M302" s="267"/>
      <c r="N302" s="268"/>
      <c r="O302" s="269"/>
      <c r="P302" s="269"/>
      <c r="Q302" s="269"/>
      <c r="R302" s="269"/>
      <c r="S302" s="269"/>
      <c r="T302" s="269"/>
      <c r="U302" s="269"/>
      <c r="V302" s="269"/>
      <c r="W302" s="269"/>
      <c r="X302" s="270"/>
      <c r="AT302" s="271" t="s">
        <v>171</v>
      </c>
      <c r="AU302" s="271" t="s">
        <v>169</v>
      </c>
      <c r="AV302" s="12" t="s">
        <v>87</v>
      </c>
      <c r="AW302" s="12" t="s">
        <v>7</v>
      </c>
      <c r="AX302" s="12" t="s">
        <v>85</v>
      </c>
      <c r="AY302" s="271" t="s">
        <v>159</v>
      </c>
    </row>
    <row r="303" s="1" customFormat="1" ht="51" customHeight="1">
      <c r="B303" s="48"/>
      <c r="C303" s="248" t="s">
        <v>514</v>
      </c>
      <c r="D303" s="248" t="s">
        <v>163</v>
      </c>
      <c r="E303" s="249" t="s">
        <v>515</v>
      </c>
      <c r="F303" s="250" t="s">
        <v>516</v>
      </c>
      <c r="G303" s="251" t="s">
        <v>166</v>
      </c>
      <c r="H303" s="252">
        <v>689.22900000000004</v>
      </c>
      <c r="I303" s="253"/>
      <c r="J303" s="253"/>
      <c r="K303" s="254">
        <f>ROUND(P303*H303,2)</f>
        <v>0</v>
      </c>
      <c r="L303" s="250" t="s">
        <v>167</v>
      </c>
      <c r="M303" s="74"/>
      <c r="N303" s="255" t="s">
        <v>24</v>
      </c>
      <c r="O303" s="256" t="s">
        <v>47</v>
      </c>
      <c r="P303" s="176">
        <f>I303+J303</f>
        <v>0</v>
      </c>
      <c r="Q303" s="176">
        <f>ROUND(I303*H303,2)</f>
        <v>0</v>
      </c>
      <c r="R303" s="176">
        <f>ROUND(J303*H303,2)</f>
        <v>0</v>
      </c>
      <c r="S303" s="49"/>
      <c r="T303" s="257">
        <f>S303*H303</f>
        <v>0</v>
      </c>
      <c r="U303" s="257">
        <v>0.085650000000000004</v>
      </c>
      <c r="V303" s="257">
        <f>U303*H303</f>
        <v>59.032463850000006</v>
      </c>
      <c r="W303" s="257">
        <v>0</v>
      </c>
      <c r="X303" s="258">
        <f>W303*H303</f>
        <v>0</v>
      </c>
      <c r="AR303" s="26" t="s">
        <v>168</v>
      </c>
      <c r="AT303" s="26" t="s">
        <v>163</v>
      </c>
      <c r="AU303" s="26" t="s">
        <v>169</v>
      </c>
      <c r="AY303" s="26" t="s">
        <v>159</v>
      </c>
      <c r="BE303" s="259">
        <f>IF(O303="základní",K303,0)</f>
        <v>0</v>
      </c>
      <c r="BF303" s="259">
        <f>IF(O303="snížená",K303,0)</f>
        <v>0</v>
      </c>
      <c r="BG303" s="259">
        <f>IF(O303="zákl. přenesená",K303,0)</f>
        <v>0</v>
      </c>
      <c r="BH303" s="259">
        <f>IF(O303="sníž. přenesená",K303,0)</f>
        <v>0</v>
      </c>
      <c r="BI303" s="259">
        <f>IF(O303="nulová",K303,0)</f>
        <v>0</v>
      </c>
      <c r="BJ303" s="26" t="s">
        <v>85</v>
      </c>
      <c r="BK303" s="259">
        <f>ROUND(P303*H303,2)</f>
        <v>0</v>
      </c>
      <c r="BL303" s="26" t="s">
        <v>168</v>
      </c>
      <c r="BM303" s="26" t="s">
        <v>517</v>
      </c>
    </row>
    <row r="304" s="13" customFormat="1">
      <c r="B304" s="272"/>
      <c r="C304" s="273"/>
      <c r="D304" s="262" t="s">
        <v>171</v>
      </c>
      <c r="E304" s="274" t="s">
        <v>24</v>
      </c>
      <c r="F304" s="275" t="s">
        <v>518</v>
      </c>
      <c r="G304" s="273"/>
      <c r="H304" s="274" t="s">
        <v>24</v>
      </c>
      <c r="I304" s="276"/>
      <c r="J304" s="276"/>
      <c r="K304" s="273"/>
      <c r="L304" s="273"/>
      <c r="M304" s="277"/>
      <c r="N304" s="278"/>
      <c r="O304" s="279"/>
      <c r="P304" s="279"/>
      <c r="Q304" s="279"/>
      <c r="R304" s="279"/>
      <c r="S304" s="279"/>
      <c r="T304" s="279"/>
      <c r="U304" s="279"/>
      <c r="V304" s="279"/>
      <c r="W304" s="279"/>
      <c r="X304" s="280"/>
      <c r="AT304" s="281" t="s">
        <v>171</v>
      </c>
      <c r="AU304" s="281" t="s">
        <v>169</v>
      </c>
      <c r="AV304" s="13" t="s">
        <v>85</v>
      </c>
      <c r="AW304" s="13" t="s">
        <v>7</v>
      </c>
      <c r="AX304" s="13" t="s">
        <v>78</v>
      </c>
      <c r="AY304" s="281" t="s">
        <v>159</v>
      </c>
    </row>
    <row r="305" s="12" customFormat="1">
      <c r="B305" s="260"/>
      <c r="C305" s="261"/>
      <c r="D305" s="262" t="s">
        <v>171</v>
      </c>
      <c r="E305" s="263" t="s">
        <v>24</v>
      </c>
      <c r="F305" s="264" t="s">
        <v>430</v>
      </c>
      <c r="G305" s="261"/>
      <c r="H305" s="265">
        <v>654</v>
      </c>
      <c r="I305" s="266"/>
      <c r="J305" s="266"/>
      <c r="K305" s="261"/>
      <c r="L305" s="261"/>
      <c r="M305" s="267"/>
      <c r="N305" s="268"/>
      <c r="O305" s="269"/>
      <c r="P305" s="269"/>
      <c r="Q305" s="269"/>
      <c r="R305" s="269"/>
      <c r="S305" s="269"/>
      <c r="T305" s="269"/>
      <c r="U305" s="269"/>
      <c r="V305" s="269"/>
      <c r="W305" s="269"/>
      <c r="X305" s="270"/>
      <c r="AT305" s="271" t="s">
        <v>171</v>
      </c>
      <c r="AU305" s="271" t="s">
        <v>169</v>
      </c>
      <c r="AV305" s="12" t="s">
        <v>87</v>
      </c>
      <c r="AW305" s="12" t="s">
        <v>7</v>
      </c>
      <c r="AX305" s="12" t="s">
        <v>78</v>
      </c>
      <c r="AY305" s="271" t="s">
        <v>159</v>
      </c>
    </row>
    <row r="306" s="13" customFormat="1">
      <c r="B306" s="272"/>
      <c r="C306" s="273"/>
      <c r="D306" s="262" t="s">
        <v>171</v>
      </c>
      <c r="E306" s="274" t="s">
        <v>24</v>
      </c>
      <c r="F306" s="275" t="s">
        <v>519</v>
      </c>
      <c r="G306" s="273"/>
      <c r="H306" s="274" t="s">
        <v>24</v>
      </c>
      <c r="I306" s="276"/>
      <c r="J306" s="276"/>
      <c r="K306" s="273"/>
      <c r="L306" s="273"/>
      <c r="M306" s="277"/>
      <c r="N306" s="278"/>
      <c r="O306" s="279"/>
      <c r="P306" s="279"/>
      <c r="Q306" s="279"/>
      <c r="R306" s="279"/>
      <c r="S306" s="279"/>
      <c r="T306" s="279"/>
      <c r="U306" s="279"/>
      <c r="V306" s="279"/>
      <c r="W306" s="279"/>
      <c r="X306" s="280"/>
      <c r="AT306" s="281" t="s">
        <v>171</v>
      </c>
      <c r="AU306" s="281" t="s">
        <v>169</v>
      </c>
      <c r="AV306" s="13" t="s">
        <v>85</v>
      </c>
      <c r="AW306" s="13" t="s">
        <v>7</v>
      </c>
      <c r="AX306" s="13" t="s">
        <v>78</v>
      </c>
      <c r="AY306" s="281" t="s">
        <v>159</v>
      </c>
    </row>
    <row r="307" s="12" customFormat="1">
      <c r="B307" s="260"/>
      <c r="C307" s="261"/>
      <c r="D307" s="262" t="s">
        <v>171</v>
      </c>
      <c r="E307" s="263" t="s">
        <v>24</v>
      </c>
      <c r="F307" s="264" t="s">
        <v>520</v>
      </c>
      <c r="G307" s="261"/>
      <c r="H307" s="265">
        <v>35.228999999999999</v>
      </c>
      <c r="I307" s="266"/>
      <c r="J307" s="266"/>
      <c r="K307" s="261"/>
      <c r="L307" s="261"/>
      <c r="M307" s="267"/>
      <c r="N307" s="268"/>
      <c r="O307" s="269"/>
      <c r="P307" s="269"/>
      <c r="Q307" s="269"/>
      <c r="R307" s="269"/>
      <c r="S307" s="269"/>
      <c r="T307" s="269"/>
      <c r="U307" s="269"/>
      <c r="V307" s="269"/>
      <c r="W307" s="269"/>
      <c r="X307" s="270"/>
      <c r="AT307" s="271" t="s">
        <v>171</v>
      </c>
      <c r="AU307" s="271" t="s">
        <v>169</v>
      </c>
      <c r="AV307" s="12" t="s">
        <v>87</v>
      </c>
      <c r="AW307" s="12" t="s">
        <v>7</v>
      </c>
      <c r="AX307" s="12" t="s">
        <v>78</v>
      </c>
      <c r="AY307" s="271" t="s">
        <v>159</v>
      </c>
    </row>
    <row r="308" s="14" customFormat="1">
      <c r="B308" s="282"/>
      <c r="C308" s="283"/>
      <c r="D308" s="262" t="s">
        <v>171</v>
      </c>
      <c r="E308" s="284" t="s">
        <v>24</v>
      </c>
      <c r="F308" s="285" t="s">
        <v>186</v>
      </c>
      <c r="G308" s="283"/>
      <c r="H308" s="286">
        <v>689.22900000000004</v>
      </c>
      <c r="I308" s="287"/>
      <c r="J308" s="287"/>
      <c r="K308" s="283"/>
      <c r="L308" s="283"/>
      <c r="M308" s="288"/>
      <c r="N308" s="289"/>
      <c r="O308" s="290"/>
      <c r="P308" s="290"/>
      <c r="Q308" s="290"/>
      <c r="R308" s="290"/>
      <c r="S308" s="290"/>
      <c r="T308" s="290"/>
      <c r="U308" s="290"/>
      <c r="V308" s="290"/>
      <c r="W308" s="290"/>
      <c r="X308" s="291"/>
      <c r="AT308" s="292" t="s">
        <v>171</v>
      </c>
      <c r="AU308" s="292" t="s">
        <v>169</v>
      </c>
      <c r="AV308" s="14" t="s">
        <v>168</v>
      </c>
      <c r="AW308" s="14" t="s">
        <v>7</v>
      </c>
      <c r="AX308" s="14" t="s">
        <v>85</v>
      </c>
      <c r="AY308" s="292" t="s">
        <v>159</v>
      </c>
    </row>
    <row r="309" s="1" customFormat="1" ht="16.5" customHeight="1">
      <c r="B309" s="48"/>
      <c r="C309" s="293" t="s">
        <v>521</v>
      </c>
      <c r="D309" s="293" t="s">
        <v>248</v>
      </c>
      <c r="E309" s="294" t="s">
        <v>522</v>
      </c>
      <c r="F309" s="295" t="s">
        <v>523</v>
      </c>
      <c r="G309" s="296" t="s">
        <v>166</v>
      </c>
      <c r="H309" s="297">
        <v>625.31100000000004</v>
      </c>
      <c r="I309" s="298"/>
      <c r="J309" s="299"/>
      <c r="K309" s="300">
        <f>ROUND(P309*H309,2)</f>
        <v>0</v>
      </c>
      <c r="L309" s="295" t="s">
        <v>167</v>
      </c>
      <c r="M309" s="301"/>
      <c r="N309" s="302" t="s">
        <v>24</v>
      </c>
      <c r="O309" s="256" t="s">
        <v>47</v>
      </c>
      <c r="P309" s="176">
        <f>I309+J309</f>
        <v>0</v>
      </c>
      <c r="Q309" s="176">
        <f>ROUND(I309*H309,2)</f>
        <v>0</v>
      </c>
      <c r="R309" s="176">
        <f>ROUND(J309*H309,2)</f>
        <v>0</v>
      </c>
      <c r="S309" s="49"/>
      <c r="T309" s="257">
        <f>S309*H309</f>
        <v>0</v>
      </c>
      <c r="U309" s="257">
        <v>0.152</v>
      </c>
      <c r="V309" s="257">
        <f>U309*H309</f>
        <v>95.047272000000007</v>
      </c>
      <c r="W309" s="257">
        <v>0</v>
      </c>
      <c r="X309" s="258">
        <f>W309*H309</f>
        <v>0</v>
      </c>
      <c r="AR309" s="26" t="s">
        <v>204</v>
      </c>
      <c r="AT309" s="26" t="s">
        <v>248</v>
      </c>
      <c r="AU309" s="26" t="s">
        <v>169</v>
      </c>
      <c r="AY309" s="26" t="s">
        <v>159</v>
      </c>
      <c r="BE309" s="259">
        <f>IF(O309="základní",K309,0)</f>
        <v>0</v>
      </c>
      <c r="BF309" s="259">
        <f>IF(O309="snížená",K309,0)</f>
        <v>0</v>
      </c>
      <c r="BG309" s="259">
        <f>IF(O309="zákl. přenesená",K309,0)</f>
        <v>0</v>
      </c>
      <c r="BH309" s="259">
        <f>IF(O309="sníž. přenesená",K309,0)</f>
        <v>0</v>
      </c>
      <c r="BI309" s="259">
        <f>IF(O309="nulová",K309,0)</f>
        <v>0</v>
      </c>
      <c r="BJ309" s="26" t="s">
        <v>85</v>
      </c>
      <c r="BK309" s="259">
        <f>ROUND(P309*H309,2)</f>
        <v>0</v>
      </c>
      <c r="BL309" s="26" t="s">
        <v>168</v>
      </c>
      <c r="BM309" s="26" t="s">
        <v>524</v>
      </c>
    </row>
    <row r="310" s="13" customFormat="1">
      <c r="B310" s="272"/>
      <c r="C310" s="273"/>
      <c r="D310" s="262" t="s">
        <v>171</v>
      </c>
      <c r="E310" s="274" t="s">
        <v>24</v>
      </c>
      <c r="F310" s="275" t="s">
        <v>525</v>
      </c>
      <c r="G310" s="273"/>
      <c r="H310" s="274" t="s">
        <v>24</v>
      </c>
      <c r="I310" s="276"/>
      <c r="J310" s="276"/>
      <c r="K310" s="273"/>
      <c r="L310" s="273"/>
      <c r="M310" s="277"/>
      <c r="N310" s="278"/>
      <c r="O310" s="279"/>
      <c r="P310" s="279"/>
      <c r="Q310" s="279"/>
      <c r="R310" s="279"/>
      <c r="S310" s="279"/>
      <c r="T310" s="279"/>
      <c r="U310" s="279"/>
      <c r="V310" s="279"/>
      <c r="W310" s="279"/>
      <c r="X310" s="280"/>
      <c r="AT310" s="281" t="s">
        <v>171</v>
      </c>
      <c r="AU310" s="281" t="s">
        <v>169</v>
      </c>
      <c r="AV310" s="13" t="s">
        <v>85</v>
      </c>
      <c r="AW310" s="13" t="s">
        <v>7</v>
      </c>
      <c r="AX310" s="13" t="s">
        <v>78</v>
      </c>
      <c r="AY310" s="281" t="s">
        <v>159</v>
      </c>
    </row>
    <row r="311" s="12" customFormat="1">
      <c r="B311" s="260"/>
      <c r="C311" s="261"/>
      <c r="D311" s="262" t="s">
        <v>171</v>
      </c>
      <c r="E311" s="263" t="s">
        <v>24</v>
      </c>
      <c r="F311" s="264" t="s">
        <v>526</v>
      </c>
      <c r="G311" s="261"/>
      <c r="H311" s="265">
        <v>660.53999999999996</v>
      </c>
      <c r="I311" s="266"/>
      <c r="J311" s="266"/>
      <c r="K311" s="261"/>
      <c r="L311" s="261"/>
      <c r="M311" s="267"/>
      <c r="N311" s="268"/>
      <c r="O311" s="269"/>
      <c r="P311" s="269"/>
      <c r="Q311" s="269"/>
      <c r="R311" s="269"/>
      <c r="S311" s="269"/>
      <c r="T311" s="269"/>
      <c r="U311" s="269"/>
      <c r="V311" s="269"/>
      <c r="W311" s="269"/>
      <c r="X311" s="270"/>
      <c r="AT311" s="271" t="s">
        <v>171</v>
      </c>
      <c r="AU311" s="271" t="s">
        <v>169</v>
      </c>
      <c r="AV311" s="12" t="s">
        <v>87</v>
      </c>
      <c r="AW311" s="12" t="s">
        <v>7</v>
      </c>
      <c r="AX311" s="12" t="s">
        <v>78</v>
      </c>
      <c r="AY311" s="271" t="s">
        <v>159</v>
      </c>
    </row>
    <row r="312" s="13" customFormat="1">
      <c r="B312" s="272"/>
      <c r="C312" s="273"/>
      <c r="D312" s="262" t="s">
        <v>171</v>
      </c>
      <c r="E312" s="274" t="s">
        <v>24</v>
      </c>
      <c r="F312" s="275" t="s">
        <v>527</v>
      </c>
      <c r="G312" s="273"/>
      <c r="H312" s="274" t="s">
        <v>24</v>
      </c>
      <c r="I312" s="276"/>
      <c r="J312" s="276"/>
      <c r="K312" s="273"/>
      <c r="L312" s="273"/>
      <c r="M312" s="277"/>
      <c r="N312" s="278"/>
      <c r="O312" s="279"/>
      <c r="P312" s="279"/>
      <c r="Q312" s="279"/>
      <c r="R312" s="279"/>
      <c r="S312" s="279"/>
      <c r="T312" s="279"/>
      <c r="U312" s="279"/>
      <c r="V312" s="279"/>
      <c r="W312" s="279"/>
      <c r="X312" s="280"/>
      <c r="AT312" s="281" t="s">
        <v>171</v>
      </c>
      <c r="AU312" s="281" t="s">
        <v>169</v>
      </c>
      <c r="AV312" s="13" t="s">
        <v>85</v>
      </c>
      <c r="AW312" s="13" t="s">
        <v>7</v>
      </c>
      <c r="AX312" s="13" t="s">
        <v>78</v>
      </c>
      <c r="AY312" s="281" t="s">
        <v>159</v>
      </c>
    </row>
    <row r="313" s="12" customFormat="1">
      <c r="B313" s="260"/>
      <c r="C313" s="261"/>
      <c r="D313" s="262" t="s">
        <v>171</v>
      </c>
      <c r="E313" s="263" t="s">
        <v>24</v>
      </c>
      <c r="F313" s="264" t="s">
        <v>528</v>
      </c>
      <c r="G313" s="261"/>
      <c r="H313" s="265">
        <v>-31.997</v>
      </c>
      <c r="I313" s="266"/>
      <c r="J313" s="266"/>
      <c r="K313" s="261"/>
      <c r="L313" s="261"/>
      <c r="M313" s="267"/>
      <c r="N313" s="268"/>
      <c r="O313" s="269"/>
      <c r="P313" s="269"/>
      <c r="Q313" s="269"/>
      <c r="R313" s="269"/>
      <c r="S313" s="269"/>
      <c r="T313" s="269"/>
      <c r="U313" s="269"/>
      <c r="V313" s="269"/>
      <c r="W313" s="269"/>
      <c r="X313" s="270"/>
      <c r="AT313" s="271" t="s">
        <v>171</v>
      </c>
      <c r="AU313" s="271" t="s">
        <v>169</v>
      </c>
      <c r="AV313" s="12" t="s">
        <v>87</v>
      </c>
      <c r="AW313" s="12" t="s">
        <v>7</v>
      </c>
      <c r="AX313" s="12" t="s">
        <v>78</v>
      </c>
      <c r="AY313" s="271" t="s">
        <v>159</v>
      </c>
    </row>
    <row r="314" s="12" customFormat="1">
      <c r="B314" s="260"/>
      <c r="C314" s="261"/>
      <c r="D314" s="262" t="s">
        <v>171</v>
      </c>
      <c r="E314" s="263" t="s">
        <v>24</v>
      </c>
      <c r="F314" s="264" t="s">
        <v>529</v>
      </c>
      <c r="G314" s="261"/>
      <c r="H314" s="265">
        <v>-3.2320000000000002</v>
      </c>
      <c r="I314" s="266"/>
      <c r="J314" s="266"/>
      <c r="K314" s="261"/>
      <c r="L314" s="261"/>
      <c r="M314" s="267"/>
      <c r="N314" s="268"/>
      <c r="O314" s="269"/>
      <c r="P314" s="269"/>
      <c r="Q314" s="269"/>
      <c r="R314" s="269"/>
      <c r="S314" s="269"/>
      <c r="T314" s="269"/>
      <c r="U314" s="269"/>
      <c r="V314" s="269"/>
      <c r="W314" s="269"/>
      <c r="X314" s="270"/>
      <c r="AT314" s="271" t="s">
        <v>171</v>
      </c>
      <c r="AU314" s="271" t="s">
        <v>169</v>
      </c>
      <c r="AV314" s="12" t="s">
        <v>87</v>
      </c>
      <c r="AW314" s="12" t="s">
        <v>7</v>
      </c>
      <c r="AX314" s="12" t="s">
        <v>78</v>
      </c>
      <c r="AY314" s="271" t="s">
        <v>159</v>
      </c>
    </row>
    <row r="315" s="14" customFormat="1">
      <c r="B315" s="282"/>
      <c r="C315" s="283"/>
      <c r="D315" s="262" t="s">
        <v>171</v>
      </c>
      <c r="E315" s="284" t="s">
        <v>24</v>
      </c>
      <c r="F315" s="285" t="s">
        <v>186</v>
      </c>
      <c r="G315" s="283"/>
      <c r="H315" s="286">
        <v>625.31100000000004</v>
      </c>
      <c r="I315" s="287"/>
      <c r="J315" s="287"/>
      <c r="K315" s="283"/>
      <c r="L315" s="283"/>
      <c r="M315" s="288"/>
      <c r="N315" s="289"/>
      <c r="O315" s="290"/>
      <c r="P315" s="290"/>
      <c r="Q315" s="290"/>
      <c r="R315" s="290"/>
      <c r="S315" s="290"/>
      <c r="T315" s="290"/>
      <c r="U315" s="290"/>
      <c r="V315" s="290"/>
      <c r="W315" s="290"/>
      <c r="X315" s="291"/>
      <c r="AT315" s="292" t="s">
        <v>171</v>
      </c>
      <c r="AU315" s="292" t="s">
        <v>169</v>
      </c>
      <c r="AV315" s="14" t="s">
        <v>168</v>
      </c>
      <c r="AW315" s="14" t="s">
        <v>7</v>
      </c>
      <c r="AX315" s="14" t="s">
        <v>85</v>
      </c>
      <c r="AY315" s="292" t="s">
        <v>159</v>
      </c>
    </row>
    <row r="316" s="1" customFormat="1" ht="16.5" customHeight="1">
      <c r="B316" s="48"/>
      <c r="C316" s="293" t="s">
        <v>530</v>
      </c>
      <c r="D316" s="293" t="s">
        <v>248</v>
      </c>
      <c r="E316" s="294" t="s">
        <v>531</v>
      </c>
      <c r="F316" s="295" t="s">
        <v>532</v>
      </c>
      <c r="G316" s="296" t="s">
        <v>166</v>
      </c>
      <c r="H316" s="297">
        <v>35.228999999999999</v>
      </c>
      <c r="I316" s="298"/>
      <c r="J316" s="299"/>
      <c r="K316" s="300">
        <f>ROUND(P316*H316,2)</f>
        <v>0</v>
      </c>
      <c r="L316" s="295" t="s">
        <v>167</v>
      </c>
      <c r="M316" s="301"/>
      <c r="N316" s="302" t="s">
        <v>24</v>
      </c>
      <c r="O316" s="256" t="s">
        <v>47</v>
      </c>
      <c r="P316" s="176">
        <f>I316+J316</f>
        <v>0</v>
      </c>
      <c r="Q316" s="176">
        <f>ROUND(I316*H316,2)</f>
        <v>0</v>
      </c>
      <c r="R316" s="176">
        <f>ROUND(J316*H316,2)</f>
        <v>0</v>
      </c>
      <c r="S316" s="49"/>
      <c r="T316" s="257">
        <f>S316*H316</f>
        <v>0</v>
      </c>
      <c r="U316" s="257">
        <v>0.152</v>
      </c>
      <c r="V316" s="257">
        <f>U316*H316</f>
        <v>5.3548079999999993</v>
      </c>
      <c r="W316" s="257">
        <v>0</v>
      </c>
      <c r="X316" s="258">
        <f>W316*H316</f>
        <v>0</v>
      </c>
      <c r="AR316" s="26" t="s">
        <v>204</v>
      </c>
      <c r="AT316" s="26" t="s">
        <v>248</v>
      </c>
      <c r="AU316" s="26" t="s">
        <v>169</v>
      </c>
      <c r="AY316" s="26" t="s">
        <v>159</v>
      </c>
      <c r="BE316" s="259">
        <f>IF(O316="základní",K316,0)</f>
        <v>0</v>
      </c>
      <c r="BF316" s="259">
        <f>IF(O316="snížená",K316,0)</f>
        <v>0</v>
      </c>
      <c r="BG316" s="259">
        <f>IF(O316="zákl. přenesená",K316,0)</f>
        <v>0</v>
      </c>
      <c r="BH316" s="259">
        <f>IF(O316="sníž. přenesená",K316,0)</f>
        <v>0</v>
      </c>
      <c r="BI316" s="259">
        <f>IF(O316="nulová",K316,0)</f>
        <v>0</v>
      </c>
      <c r="BJ316" s="26" t="s">
        <v>85</v>
      </c>
      <c r="BK316" s="259">
        <f>ROUND(P316*H316,2)</f>
        <v>0</v>
      </c>
      <c r="BL316" s="26" t="s">
        <v>168</v>
      </c>
      <c r="BM316" s="26" t="s">
        <v>533</v>
      </c>
    </row>
    <row r="317" s="13" customFormat="1">
      <c r="B317" s="272"/>
      <c r="C317" s="273"/>
      <c r="D317" s="262" t="s">
        <v>171</v>
      </c>
      <c r="E317" s="274" t="s">
        <v>24</v>
      </c>
      <c r="F317" s="275" t="s">
        <v>534</v>
      </c>
      <c r="G317" s="273"/>
      <c r="H317" s="274" t="s">
        <v>24</v>
      </c>
      <c r="I317" s="276"/>
      <c r="J317" s="276"/>
      <c r="K317" s="273"/>
      <c r="L317" s="273"/>
      <c r="M317" s="277"/>
      <c r="N317" s="278"/>
      <c r="O317" s="279"/>
      <c r="P317" s="279"/>
      <c r="Q317" s="279"/>
      <c r="R317" s="279"/>
      <c r="S317" s="279"/>
      <c r="T317" s="279"/>
      <c r="U317" s="279"/>
      <c r="V317" s="279"/>
      <c r="W317" s="279"/>
      <c r="X317" s="280"/>
      <c r="AT317" s="281" t="s">
        <v>171</v>
      </c>
      <c r="AU317" s="281" t="s">
        <v>169</v>
      </c>
      <c r="AV317" s="13" t="s">
        <v>85</v>
      </c>
      <c r="AW317" s="13" t="s">
        <v>7</v>
      </c>
      <c r="AX317" s="13" t="s">
        <v>78</v>
      </c>
      <c r="AY317" s="281" t="s">
        <v>159</v>
      </c>
    </row>
    <row r="318" s="13" customFormat="1">
      <c r="B318" s="272"/>
      <c r="C318" s="273"/>
      <c r="D318" s="262" t="s">
        <v>171</v>
      </c>
      <c r="E318" s="274" t="s">
        <v>24</v>
      </c>
      <c r="F318" s="275" t="s">
        <v>535</v>
      </c>
      <c r="G318" s="273"/>
      <c r="H318" s="274" t="s">
        <v>24</v>
      </c>
      <c r="I318" s="276"/>
      <c r="J318" s="276"/>
      <c r="K318" s="273"/>
      <c r="L318" s="273"/>
      <c r="M318" s="277"/>
      <c r="N318" s="278"/>
      <c r="O318" s="279"/>
      <c r="P318" s="279"/>
      <c r="Q318" s="279"/>
      <c r="R318" s="279"/>
      <c r="S318" s="279"/>
      <c r="T318" s="279"/>
      <c r="U318" s="279"/>
      <c r="V318" s="279"/>
      <c r="W318" s="279"/>
      <c r="X318" s="280"/>
      <c r="AT318" s="281" t="s">
        <v>171</v>
      </c>
      <c r="AU318" s="281" t="s">
        <v>169</v>
      </c>
      <c r="AV318" s="13" t="s">
        <v>85</v>
      </c>
      <c r="AW318" s="13" t="s">
        <v>7</v>
      </c>
      <c r="AX318" s="13" t="s">
        <v>78</v>
      </c>
      <c r="AY318" s="281" t="s">
        <v>159</v>
      </c>
    </row>
    <row r="319" s="12" customFormat="1">
      <c r="B319" s="260"/>
      <c r="C319" s="261"/>
      <c r="D319" s="262" t="s">
        <v>171</v>
      </c>
      <c r="E319" s="263" t="s">
        <v>24</v>
      </c>
      <c r="F319" s="264" t="s">
        <v>536</v>
      </c>
      <c r="G319" s="261"/>
      <c r="H319" s="265">
        <v>31.997</v>
      </c>
      <c r="I319" s="266"/>
      <c r="J319" s="266"/>
      <c r="K319" s="261"/>
      <c r="L319" s="261"/>
      <c r="M319" s="267"/>
      <c r="N319" s="268"/>
      <c r="O319" s="269"/>
      <c r="P319" s="269"/>
      <c r="Q319" s="269"/>
      <c r="R319" s="269"/>
      <c r="S319" s="269"/>
      <c r="T319" s="269"/>
      <c r="U319" s="269"/>
      <c r="V319" s="269"/>
      <c r="W319" s="269"/>
      <c r="X319" s="270"/>
      <c r="AT319" s="271" t="s">
        <v>171</v>
      </c>
      <c r="AU319" s="271" t="s">
        <v>169</v>
      </c>
      <c r="AV319" s="12" t="s">
        <v>87</v>
      </c>
      <c r="AW319" s="12" t="s">
        <v>7</v>
      </c>
      <c r="AX319" s="12" t="s">
        <v>78</v>
      </c>
      <c r="AY319" s="271" t="s">
        <v>159</v>
      </c>
    </row>
    <row r="320" s="12" customFormat="1">
      <c r="B320" s="260"/>
      <c r="C320" s="261"/>
      <c r="D320" s="262" t="s">
        <v>171</v>
      </c>
      <c r="E320" s="263" t="s">
        <v>24</v>
      </c>
      <c r="F320" s="264" t="s">
        <v>537</v>
      </c>
      <c r="G320" s="261"/>
      <c r="H320" s="265">
        <v>3.2320000000000002</v>
      </c>
      <c r="I320" s="266"/>
      <c r="J320" s="266"/>
      <c r="K320" s="261"/>
      <c r="L320" s="261"/>
      <c r="M320" s="267"/>
      <c r="N320" s="268"/>
      <c r="O320" s="269"/>
      <c r="P320" s="269"/>
      <c r="Q320" s="269"/>
      <c r="R320" s="269"/>
      <c r="S320" s="269"/>
      <c r="T320" s="269"/>
      <c r="U320" s="269"/>
      <c r="V320" s="269"/>
      <c r="W320" s="269"/>
      <c r="X320" s="270"/>
      <c r="AT320" s="271" t="s">
        <v>171</v>
      </c>
      <c r="AU320" s="271" t="s">
        <v>169</v>
      </c>
      <c r="AV320" s="12" t="s">
        <v>87</v>
      </c>
      <c r="AW320" s="12" t="s">
        <v>7</v>
      </c>
      <c r="AX320" s="12" t="s">
        <v>78</v>
      </c>
      <c r="AY320" s="271" t="s">
        <v>159</v>
      </c>
    </row>
    <row r="321" s="14" customFormat="1">
      <c r="B321" s="282"/>
      <c r="C321" s="283"/>
      <c r="D321" s="262" t="s">
        <v>171</v>
      </c>
      <c r="E321" s="284" t="s">
        <v>24</v>
      </c>
      <c r="F321" s="285" t="s">
        <v>186</v>
      </c>
      <c r="G321" s="283"/>
      <c r="H321" s="286">
        <v>35.228999999999999</v>
      </c>
      <c r="I321" s="287"/>
      <c r="J321" s="287"/>
      <c r="K321" s="283"/>
      <c r="L321" s="283"/>
      <c r="M321" s="288"/>
      <c r="N321" s="289"/>
      <c r="O321" s="290"/>
      <c r="P321" s="290"/>
      <c r="Q321" s="290"/>
      <c r="R321" s="290"/>
      <c r="S321" s="290"/>
      <c r="T321" s="290"/>
      <c r="U321" s="290"/>
      <c r="V321" s="290"/>
      <c r="W321" s="290"/>
      <c r="X321" s="291"/>
      <c r="AT321" s="292" t="s">
        <v>171</v>
      </c>
      <c r="AU321" s="292" t="s">
        <v>169</v>
      </c>
      <c r="AV321" s="14" t="s">
        <v>168</v>
      </c>
      <c r="AW321" s="14" t="s">
        <v>7</v>
      </c>
      <c r="AX321" s="14" t="s">
        <v>85</v>
      </c>
      <c r="AY321" s="292" t="s">
        <v>159</v>
      </c>
    </row>
    <row r="322" s="11" customFormat="1" ht="29.88" customHeight="1">
      <c r="B322" s="231"/>
      <c r="C322" s="232"/>
      <c r="D322" s="233" t="s">
        <v>77</v>
      </c>
      <c r="E322" s="246" t="s">
        <v>204</v>
      </c>
      <c r="F322" s="246" t="s">
        <v>538</v>
      </c>
      <c r="G322" s="232"/>
      <c r="H322" s="232"/>
      <c r="I322" s="235"/>
      <c r="J322" s="235"/>
      <c r="K322" s="247">
        <f>BK322</f>
        <v>0</v>
      </c>
      <c r="L322" s="232"/>
      <c r="M322" s="237"/>
      <c r="N322" s="238"/>
      <c r="O322" s="239"/>
      <c r="P322" s="239"/>
      <c r="Q322" s="240">
        <f>Q323</f>
        <v>0</v>
      </c>
      <c r="R322" s="240">
        <f>R323</f>
        <v>0</v>
      </c>
      <c r="S322" s="239"/>
      <c r="T322" s="241">
        <f>T323</f>
        <v>0</v>
      </c>
      <c r="U322" s="239"/>
      <c r="V322" s="241">
        <f>V323</f>
        <v>0.12434400000000001</v>
      </c>
      <c r="W322" s="239"/>
      <c r="X322" s="242">
        <f>X323</f>
        <v>0</v>
      </c>
      <c r="AR322" s="243" t="s">
        <v>85</v>
      </c>
      <c r="AT322" s="244" t="s">
        <v>77</v>
      </c>
      <c r="AU322" s="244" t="s">
        <v>85</v>
      </c>
      <c r="AY322" s="243" t="s">
        <v>159</v>
      </c>
      <c r="BK322" s="245">
        <f>BK323</f>
        <v>0</v>
      </c>
    </row>
    <row r="323" s="11" customFormat="1" ht="14.88" customHeight="1">
      <c r="B323" s="231"/>
      <c r="C323" s="232"/>
      <c r="D323" s="233" t="s">
        <v>77</v>
      </c>
      <c r="E323" s="246" t="s">
        <v>539</v>
      </c>
      <c r="F323" s="246" t="s">
        <v>540</v>
      </c>
      <c r="G323" s="232"/>
      <c r="H323" s="232"/>
      <c r="I323" s="235"/>
      <c r="J323" s="235"/>
      <c r="K323" s="247">
        <f>BK323</f>
        <v>0</v>
      </c>
      <c r="L323" s="232"/>
      <c r="M323" s="237"/>
      <c r="N323" s="238"/>
      <c r="O323" s="239"/>
      <c r="P323" s="239"/>
      <c r="Q323" s="240">
        <f>SUM(Q324:Q332)</f>
        <v>0</v>
      </c>
      <c r="R323" s="240">
        <f>SUM(R324:R332)</f>
        <v>0</v>
      </c>
      <c r="S323" s="239"/>
      <c r="T323" s="241">
        <f>SUM(T324:T332)</f>
        <v>0</v>
      </c>
      <c r="U323" s="239"/>
      <c r="V323" s="241">
        <f>SUM(V324:V332)</f>
        <v>0.12434400000000001</v>
      </c>
      <c r="W323" s="239"/>
      <c r="X323" s="242">
        <f>SUM(X324:X332)</f>
        <v>0</v>
      </c>
      <c r="AR323" s="243" t="s">
        <v>85</v>
      </c>
      <c r="AT323" s="244" t="s">
        <v>77</v>
      </c>
      <c r="AU323" s="244" t="s">
        <v>87</v>
      </c>
      <c r="AY323" s="243" t="s">
        <v>159</v>
      </c>
      <c r="BK323" s="245">
        <f>SUM(BK324:BK332)</f>
        <v>0</v>
      </c>
    </row>
    <row r="324" s="1" customFormat="1" ht="25.5" customHeight="1">
      <c r="B324" s="48"/>
      <c r="C324" s="248" t="s">
        <v>541</v>
      </c>
      <c r="D324" s="248" t="s">
        <v>163</v>
      </c>
      <c r="E324" s="249" t="s">
        <v>542</v>
      </c>
      <c r="F324" s="250" t="s">
        <v>543</v>
      </c>
      <c r="G324" s="251" t="s">
        <v>213</v>
      </c>
      <c r="H324" s="252">
        <v>36</v>
      </c>
      <c r="I324" s="253"/>
      <c r="J324" s="253"/>
      <c r="K324" s="254">
        <f>ROUND(P324*H324,2)</f>
        <v>0</v>
      </c>
      <c r="L324" s="250" t="s">
        <v>167</v>
      </c>
      <c r="M324" s="74"/>
      <c r="N324" s="255" t="s">
        <v>24</v>
      </c>
      <c r="O324" s="256" t="s">
        <v>47</v>
      </c>
      <c r="P324" s="176">
        <f>I324+J324</f>
        <v>0</v>
      </c>
      <c r="Q324" s="176">
        <f>ROUND(I324*H324,2)</f>
        <v>0</v>
      </c>
      <c r="R324" s="176">
        <f>ROUND(J324*H324,2)</f>
        <v>0</v>
      </c>
      <c r="S324" s="49"/>
      <c r="T324" s="257">
        <f>S324*H324</f>
        <v>0</v>
      </c>
      <c r="U324" s="257">
        <v>1.0000000000000001E-05</v>
      </c>
      <c r="V324" s="257">
        <f>U324*H324</f>
        <v>0.00036000000000000002</v>
      </c>
      <c r="W324" s="257">
        <v>0</v>
      </c>
      <c r="X324" s="258">
        <f>W324*H324</f>
        <v>0</v>
      </c>
      <c r="AR324" s="26" t="s">
        <v>168</v>
      </c>
      <c r="AT324" s="26" t="s">
        <v>163</v>
      </c>
      <c r="AU324" s="26" t="s">
        <v>169</v>
      </c>
      <c r="AY324" s="26" t="s">
        <v>159</v>
      </c>
      <c r="BE324" s="259">
        <f>IF(O324="základní",K324,0)</f>
        <v>0</v>
      </c>
      <c r="BF324" s="259">
        <f>IF(O324="snížená",K324,0)</f>
        <v>0</v>
      </c>
      <c r="BG324" s="259">
        <f>IF(O324="zákl. přenesená",K324,0)</f>
        <v>0</v>
      </c>
      <c r="BH324" s="259">
        <f>IF(O324="sníž. přenesená",K324,0)</f>
        <v>0</v>
      </c>
      <c r="BI324" s="259">
        <f>IF(O324="nulová",K324,0)</f>
        <v>0</v>
      </c>
      <c r="BJ324" s="26" t="s">
        <v>85</v>
      </c>
      <c r="BK324" s="259">
        <f>ROUND(P324*H324,2)</f>
        <v>0</v>
      </c>
      <c r="BL324" s="26" t="s">
        <v>168</v>
      </c>
      <c r="BM324" s="26" t="s">
        <v>544</v>
      </c>
    </row>
    <row r="325" s="13" customFormat="1">
      <c r="B325" s="272"/>
      <c r="C325" s="273"/>
      <c r="D325" s="262" t="s">
        <v>171</v>
      </c>
      <c r="E325" s="274" t="s">
        <v>24</v>
      </c>
      <c r="F325" s="275" t="s">
        <v>545</v>
      </c>
      <c r="G325" s="273"/>
      <c r="H325" s="274" t="s">
        <v>24</v>
      </c>
      <c r="I325" s="276"/>
      <c r="J325" s="276"/>
      <c r="K325" s="273"/>
      <c r="L325" s="273"/>
      <c r="M325" s="277"/>
      <c r="N325" s="278"/>
      <c r="O325" s="279"/>
      <c r="P325" s="279"/>
      <c r="Q325" s="279"/>
      <c r="R325" s="279"/>
      <c r="S325" s="279"/>
      <c r="T325" s="279"/>
      <c r="U325" s="279"/>
      <c r="V325" s="279"/>
      <c r="W325" s="279"/>
      <c r="X325" s="280"/>
      <c r="AT325" s="281" t="s">
        <v>171</v>
      </c>
      <c r="AU325" s="281" t="s">
        <v>169</v>
      </c>
      <c r="AV325" s="13" t="s">
        <v>85</v>
      </c>
      <c r="AW325" s="13" t="s">
        <v>7</v>
      </c>
      <c r="AX325" s="13" t="s">
        <v>78</v>
      </c>
      <c r="AY325" s="281" t="s">
        <v>159</v>
      </c>
    </row>
    <row r="326" s="12" customFormat="1">
      <c r="B326" s="260"/>
      <c r="C326" s="261"/>
      <c r="D326" s="262" t="s">
        <v>171</v>
      </c>
      <c r="E326" s="263" t="s">
        <v>24</v>
      </c>
      <c r="F326" s="264" t="s">
        <v>546</v>
      </c>
      <c r="G326" s="261"/>
      <c r="H326" s="265">
        <v>36</v>
      </c>
      <c r="I326" s="266"/>
      <c r="J326" s="266"/>
      <c r="K326" s="261"/>
      <c r="L326" s="261"/>
      <c r="M326" s="267"/>
      <c r="N326" s="268"/>
      <c r="O326" s="269"/>
      <c r="P326" s="269"/>
      <c r="Q326" s="269"/>
      <c r="R326" s="269"/>
      <c r="S326" s="269"/>
      <c r="T326" s="269"/>
      <c r="U326" s="269"/>
      <c r="V326" s="269"/>
      <c r="W326" s="269"/>
      <c r="X326" s="270"/>
      <c r="AT326" s="271" t="s">
        <v>171</v>
      </c>
      <c r="AU326" s="271" t="s">
        <v>169</v>
      </c>
      <c r="AV326" s="12" t="s">
        <v>87</v>
      </c>
      <c r="AW326" s="12" t="s">
        <v>7</v>
      </c>
      <c r="AX326" s="12" t="s">
        <v>85</v>
      </c>
      <c r="AY326" s="271" t="s">
        <v>159</v>
      </c>
    </row>
    <row r="327" s="1" customFormat="1" ht="16.5" customHeight="1">
      <c r="B327" s="48"/>
      <c r="C327" s="293" t="s">
        <v>547</v>
      </c>
      <c r="D327" s="293" t="s">
        <v>248</v>
      </c>
      <c r="E327" s="294" t="s">
        <v>548</v>
      </c>
      <c r="F327" s="295" t="s">
        <v>549</v>
      </c>
      <c r="G327" s="296" t="s">
        <v>224</v>
      </c>
      <c r="H327" s="297">
        <v>18.359999999999999</v>
      </c>
      <c r="I327" s="298"/>
      <c r="J327" s="299"/>
      <c r="K327" s="300">
        <f>ROUND(P327*H327,2)</f>
        <v>0</v>
      </c>
      <c r="L327" s="295" t="s">
        <v>167</v>
      </c>
      <c r="M327" s="301"/>
      <c r="N327" s="302" t="s">
        <v>24</v>
      </c>
      <c r="O327" s="256" t="s">
        <v>47</v>
      </c>
      <c r="P327" s="176">
        <f>I327+J327</f>
        <v>0</v>
      </c>
      <c r="Q327" s="176">
        <f>ROUND(I327*H327,2)</f>
        <v>0</v>
      </c>
      <c r="R327" s="176">
        <f>ROUND(J327*H327,2)</f>
        <v>0</v>
      </c>
      <c r="S327" s="49"/>
      <c r="T327" s="257">
        <f>S327*H327</f>
        <v>0</v>
      </c>
      <c r="U327" s="257">
        <v>0.0044000000000000003</v>
      </c>
      <c r="V327" s="257">
        <f>U327*H327</f>
        <v>0.080784000000000009</v>
      </c>
      <c r="W327" s="257">
        <v>0</v>
      </c>
      <c r="X327" s="258">
        <f>W327*H327</f>
        <v>0</v>
      </c>
      <c r="AR327" s="26" t="s">
        <v>204</v>
      </c>
      <c r="AT327" s="26" t="s">
        <v>248</v>
      </c>
      <c r="AU327" s="26" t="s">
        <v>169</v>
      </c>
      <c r="AY327" s="26" t="s">
        <v>159</v>
      </c>
      <c r="BE327" s="259">
        <f>IF(O327="základní",K327,0)</f>
        <v>0</v>
      </c>
      <c r="BF327" s="259">
        <f>IF(O327="snížená",K327,0)</f>
        <v>0</v>
      </c>
      <c r="BG327" s="259">
        <f>IF(O327="zákl. přenesená",K327,0)</f>
        <v>0</v>
      </c>
      <c r="BH327" s="259">
        <f>IF(O327="sníž. přenesená",K327,0)</f>
        <v>0</v>
      </c>
      <c r="BI327" s="259">
        <f>IF(O327="nulová",K327,0)</f>
        <v>0</v>
      </c>
      <c r="BJ327" s="26" t="s">
        <v>85</v>
      </c>
      <c r="BK327" s="259">
        <f>ROUND(P327*H327,2)</f>
        <v>0</v>
      </c>
      <c r="BL327" s="26" t="s">
        <v>168</v>
      </c>
      <c r="BM327" s="26" t="s">
        <v>550</v>
      </c>
    </row>
    <row r="328" s="12" customFormat="1">
      <c r="B328" s="260"/>
      <c r="C328" s="261"/>
      <c r="D328" s="262" t="s">
        <v>171</v>
      </c>
      <c r="E328" s="263" t="s">
        <v>24</v>
      </c>
      <c r="F328" s="264" t="s">
        <v>551</v>
      </c>
      <c r="G328" s="261"/>
      <c r="H328" s="265">
        <v>18.359999999999999</v>
      </c>
      <c r="I328" s="266"/>
      <c r="J328" s="266"/>
      <c r="K328" s="261"/>
      <c r="L328" s="261"/>
      <c r="M328" s="267"/>
      <c r="N328" s="268"/>
      <c r="O328" s="269"/>
      <c r="P328" s="269"/>
      <c r="Q328" s="269"/>
      <c r="R328" s="269"/>
      <c r="S328" s="269"/>
      <c r="T328" s="269"/>
      <c r="U328" s="269"/>
      <c r="V328" s="269"/>
      <c r="W328" s="269"/>
      <c r="X328" s="270"/>
      <c r="AT328" s="271" t="s">
        <v>171</v>
      </c>
      <c r="AU328" s="271" t="s">
        <v>169</v>
      </c>
      <c r="AV328" s="12" t="s">
        <v>87</v>
      </c>
      <c r="AW328" s="12" t="s">
        <v>7</v>
      </c>
      <c r="AX328" s="12" t="s">
        <v>85</v>
      </c>
      <c r="AY328" s="271" t="s">
        <v>159</v>
      </c>
    </row>
    <row r="329" s="1" customFormat="1" ht="25.5" customHeight="1">
      <c r="B329" s="48"/>
      <c r="C329" s="248" t="s">
        <v>552</v>
      </c>
      <c r="D329" s="248" t="s">
        <v>163</v>
      </c>
      <c r="E329" s="249" t="s">
        <v>553</v>
      </c>
      <c r="F329" s="250" t="s">
        <v>554</v>
      </c>
      <c r="G329" s="251" t="s">
        <v>224</v>
      </c>
      <c r="H329" s="252">
        <v>54</v>
      </c>
      <c r="I329" s="253"/>
      <c r="J329" s="253"/>
      <c r="K329" s="254">
        <f>ROUND(P329*H329,2)</f>
        <v>0</v>
      </c>
      <c r="L329" s="250" t="s">
        <v>167</v>
      </c>
      <c r="M329" s="74"/>
      <c r="N329" s="255" t="s">
        <v>24</v>
      </c>
      <c r="O329" s="256" t="s">
        <v>47</v>
      </c>
      <c r="P329" s="176">
        <f>I329+J329</f>
        <v>0</v>
      </c>
      <c r="Q329" s="176">
        <f>ROUND(I329*H329,2)</f>
        <v>0</v>
      </c>
      <c r="R329" s="176">
        <f>ROUND(J329*H329,2)</f>
        <v>0</v>
      </c>
      <c r="S329" s="49"/>
      <c r="T329" s="257">
        <f>S329*H329</f>
        <v>0</v>
      </c>
      <c r="U329" s="257">
        <v>0</v>
      </c>
      <c r="V329" s="257">
        <f>U329*H329</f>
        <v>0</v>
      </c>
      <c r="W329" s="257">
        <v>0</v>
      </c>
      <c r="X329" s="258">
        <f>W329*H329</f>
        <v>0</v>
      </c>
      <c r="AR329" s="26" t="s">
        <v>168</v>
      </c>
      <c r="AT329" s="26" t="s">
        <v>163</v>
      </c>
      <c r="AU329" s="26" t="s">
        <v>169</v>
      </c>
      <c r="AY329" s="26" t="s">
        <v>159</v>
      </c>
      <c r="BE329" s="259">
        <f>IF(O329="základní",K329,0)</f>
        <v>0</v>
      </c>
      <c r="BF329" s="259">
        <f>IF(O329="snížená",K329,0)</f>
        <v>0</v>
      </c>
      <c r="BG329" s="259">
        <f>IF(O329="zákl. přenesená",K329,0)</f>
        <v>0</v>
      </c>
      <c r="BH329" s="259">
        <f>IF(O329="sníž. přenesená",K329,0)</f>
        <v>0</v>
      </c>
      <c r="BI329" s="259">
        <f>IF(O329="nulová",K329,0)</f>
        <v>0</v>
      </c>
      <c r="BJ329" s="26" t="s">
        <v>85</v>
      </c>
      <c r="BK329" s="259">
        <f>ROUND(P329*H329,2)</f>
        <v>0</v>
      </c>
      <c r="BL329" s="26" t="s">
        <v>168</v>
      </c>
      <c r="BM329" s="26" t="s">
        <v>555</v>
      </c>
    </row>
    <row r="330" s="12" customFormat="1">
      <c r="B330" s="260"/>
      <c r="C330" s="261"/>
      <c r="D330" s="262" t="s">
        <v>171</v>
      </c>
      <c r="E330" s="263" t="s">
        <v>24</v>
      </c>
      <c r="F330" s="264" t="s">
        <v>556</v>
      </c>
      <c r="G330" s="261"/>
      <c r="H330" s="265">
        <v>54</v>
      </c>
      <c r="I330" s="266"/>
      <c r="J330" s="266"/>
      <c r="K330" s="261"/>
      <c r="L330" s="261"/>
      <c r="M330" s="267"/>
      <c r="N330" s="268"/>
      <c r="O330" s="269"/>
      <c r="P330" s="269"/>
      <c r="Q330" s="269"/>
      <c r="R330" s="269"/>
      <c r="S330" s="269"/>
      <c r="T330" s="269"/>
      <c r="U330" s="269"/>
      <c r="V330" s="269"/>
      <c r="W330" s="269"/>
      <c r="X330" s="270"/>
      <c r="AT330" s="271" t="s">
        <v>171</v>
      </c>
      <c r="AU330" s="271" t="s">
        <v>169</v>
      </c>
      <c r="AV330" s="12" t="s">
        <v>87</v>
      </c>
      <c r="AW330" s="12" t="s">
        <v>7</v>
      </c>
      <c r="AX330" s="12" t="s">
        <v>85</v>
      </c>
      <c r="AY330" s="271" t="s">
        <v>159</v>
      </c>
    </row>
    <row r="331" s="1" customFormat="1" ht="16.5" customHeight="1">
      <c r="B331" s="48"/>
      <c r="C331" s="293" t="s">
        <v>557</v>
      </c>
      <c r="D331" s="293" t="s">
        <v>248</v>
      </c>
      <c r="E331" s="294" t="s">
        <v>558</v>
      </c>
      <c r="F331" s="295" t="s">
        <v>559</v>
      </c>
      <c r="G331" s="296" t="s">
        <v>224</v>
      </c>
      <c r="H331" s="297">
        <v>54</v>
      </c>
      <c r="I331" s="298"/>
      <c r="J331" s="299"/>
      <c r="K331" s="300">
        <f>ROUND(P331*H331,2)</f>
        <v>0</v>
      </c>
      <c r="L331" s="295" t="s">
        <v>167</v>
      </c>
      <c r="M331" s="301"/>
      <c r="N331" s="302" t="s">
        <v>24</v>
      </c>
      <c r="O331" s="256" t="s">
        <v>47</v>
      </c>
      <c r="P331" s="176">
        <f>I331+J331</f>
        <v>0</v>
      </c>
      <c r="Q331" s="176">
        <f>ROUND(I331*H331,2)</f>
        <v>0</v>
      </c>
      <c r="R331" s="176">
        <f>ROUND(J331*H331,2)</f>
        <v>0</v>
      </c>
      <c r="S331" s="49"/>
      <c r="T331" s="257">
        <f>S331*H331</f>
        <v>0</v>
      </c>
      <c r="U331" s="257">
        <v>0.00080000000000000004</v>
      </c>
      <c r="V331" s="257">
        <f>U331*H331</f>
        <v>0.043200000000000002</v>
      </c>
      <c r="W331" s="257">
        <v>0</v>
      </c>
      <c r="X331" s="258">
        <f>W331*H331</f>
        <v>0</v>
      </c>
      <c r="AR331" s="26" t="s">
        <v>204</v>
      </c>
      <c r="AT331" s="26" t="s">
        <v>248</v>
      </c>
      <c r="AU331" s="26" t="s">
        <v>169</v>
      </c>
      <c r="AY331" s="26" t="s">
        <v>159</v>
      </c>
      <c r="BE331" s="259">
        <f>IF(O331="základní",K331,0)</f>
        <v>0</v>
      </c>
      <c r="BF331" s="259">
        <f>IF(O331="snížená",K331,0)</f>
        <v>0</v>
      </c>
      <c r="BG331" s="259">
        <f>IF(O331="zákl. přenesená",K331,0)</f>
        <v>0</v>
      </c>
      <c r="BH331" s="259">
        <f>IF(O331="sníž. přenesená",K331,0)</f>
        <v>0</v>
      </c>
      <c r="BI331" s="259">
        <f>IF(O331="nulová",K331,0)</f>
        <v>0</v>
      </c>
      <c r="BJ331" s="26" t="s">
        <v>85</v>
      </c>
      <c r="BK331" s="259">
        <f>ROUND(P331*H331,2)</f>
        <v>0</v>
      </c>
      <c r="BL331" s="26" t="s">
        <v>168</v>
      </c>
      <c r="BM331" s="26" t="s">
        <v>560</v>
      </c>
    </row>
    <row r="332" s="12" customFormat="1">
      <c r="B332" s="260"/>
      <c r="C332" s="261"/>
      <c r="D332" s="262" t="s">
        <v>171</v>
      </c>
      <c r="E332" s="263" t="s">
        <v>24</v>
      </c>
      <c r="F332" s="264" t="s">
        <v>556</v>
      </c>
      <c r="G332" s="261"/>
      <c r="H332" s="265">
        <v>54</v>
      </c>
      <c r="I332" s="266"/>
      <c r="J332" s="266"/>
      <c r="K332" s="261"/>
      <c r="L332" s="261"/>
      <c r="M332" s="267"/>
      <c r="N332" s="268"/>
      <c r="O332" s="269"/>
      <c r="P332" s="269"/>
      <c r="Q332" s="269"/>
      <c r="R332" s="269"/>
      <c r="S332" s="269"/>
      <c r="T332" s="269"/>
      <c r="U332" s="269"/>
      <c r="V332" s="269"/>
      <c r="W332" s="269"/>
      <c r="X332" s="270"/>
      <c r="AT332" s="271" t="s">
        <v>171</v>
      </c>
      <c r="AU332" s="271" t="s">
        <v>169</v>
      </c>
      <c r="AV332" s="12" t="s">
        <v>87</v>
      </c>
      <c r="AW332" s="12" t="s">
        <v>7</v>
      </c>
      <c r="AX332" s="12" t="s">
        <v>85</v>
      </c>
      <c r="AY332" s="271" t="s">
        <v>159</v>
      </c>
    </row>
    <row r="333" s="11" customFormat="1" ht="29.88" customHeight="1">
      <c r="B333" s="231"/>
      <c r="C333" s="232"/>
      <c r="D333" s="233" t="s">
        <v>77</v>
      </c>
      <c r="E333" s="246" t="s">
        <v>561</v>
      </c>
      <c r="F333" s="246" t="s">
        <v>562</v>
      </c>
      <c r="G333" s="232"/>
      <c r="H333" s="232"/>
      <c r="I333" s="235"/>
      <c r="J333" s="235"/>
      <c r="K333" s="247">
        <f>BK333</f>
        <v>0</v>
      </c>
      <c r="L333" s="232"/>
      <c r="M333" s="237"/>
      <c r="N333" s="238"/>
      <c r="O333" s="239"/>
      <c r="P333" s="239"/>
      <c r="Q333" s="240">
        <f>SUM(Q334:Q367)</f>
        <v>0</v>
      </c>
      <c r="R333" s="240">
        <f>SUM(R334:R367)</f>
        <v>0</v>
      </c>
      <c r="S333" s="239"/>
      <c r="T333" s="241">
        <f>SUM(T334:T367)</f>
        <v>0</v>
      </c>
      <c r="U333" s="239"/>
      <c r="V333" s="241">
        <f>SUM(V334:V367)</f>
        <v>33.841319999999996</v>
      </c>
      <c r="W333" s="239"/>
      <c r="X333" s="242">
        <f>SUM(X334:X367)</f>
        <v>0</v>
      </c>
      <c r="AR333" s="243" t="s">
        <v>85</v>
      </c>
      <c r="AT333" s="244" t="s">
        <v>77</v>
      </c>
      <c r="AU333" s="244" t="s">
        <v>85</v>
      </c>
      <c r="AY333" s="243" t="s">
        <v>159</v>
      </c>
      <c r="BK333" s="245">
        <f>SUM(BK334:BK367)</f>
        <v>0</v>
      </c>
    </row>
    <row r="334" s="1" customFormat="1" ht="25.5" customHeight="1">
      <c r="B334" s="48"/>
      <c r="C334" s="248" t="s">
        <v>563</v>
      </c>
      <c r="D334" s="248" t="s">
        <v>163</v>
      </c>
      <c r="E334" s="249" t="s">
        <v>564</v>
      </c>
      <c r="F334" s="250" t="s">
        <v>565</v>
      </c>
      <c r="G334" s="251" t="s">
        <v>224</v>
      </c>
      <c r="H334" s="252">
        <v>18</v>
      </c>
      <c r="I334" s="253"/>
      <c r="J334" s="253"/>
      <c r="K334" s="254">
        <f>ROUND(P334*H334,2)</f>
        <v>0</v>
      </c>
      <c r="L334" s="250" t="s">
        <v>167</v>
      </c>
      <c r="M334" s="74"/>
      <c r="N334" s="255" t="s">
        <v>24</v>
      </c>
      <c r="O334" s="256" t="s">
        <v>47</v>
      </c>
      <c r="P334" s="176">
        <f>I334+J334</f>
        <v>0</v>
      </c>
      <c r="Q334" s="176">
        <f>ROUND(I334*H334,2)</f>
        <v>0</v>
      </c>
      <c r="R334" s="176">
        <f>ROUND(J334*H334,2)</f>
        <v>0</v>
      </c>
      <c r="S334" s="49"/>
      <c r="T334" s="257">
        <f>S334*H334</f>
        <v>0</v>
      </c>
      <c r="U334" s="257">
        <v>0.0027299999999999998</v>
      </c>
      <c r="V334" s="257">
        <f>U334*H334</f>
        <v>0.049139999999999996</v>
      </c>
      <c r="W334" s="257">
        <v>0</v>
      </c>
      <c r="X334" s="258">
        <f>W334*H334</f>
        <v>0</v>
      </c>
      <c r="AR334" s="26" t="s">
        <v>168</v>
      </c>
      <c r="AT334" s="26" t="s">
        <v>163</v>
      </c>
      <c r="AU334" s="26" t="s">
        <v>87</v>
      </c>
      <c r="AY334" s="26" t="s">
        <v>159</v>
      </c>
      <c r="BE334" s="259">
        <f>IF(O334="základní",K334,0)</f>
        <v>0</v>
      </c>
      <c r="BF334" s="259">
        <f>IF(O334="snížená",K334,0)</f>
        <v>0</v>
      </c>
      <c r="BG334" s="259">
        <f>IF(O334="zákl. přenesená",K334,0)</f>
        <v>0</v>
      </c>
      <c r="BH334" s="259">
        <f>IF(O334="sníž. přenesená",K334,0)</f>
        <v>0</v>
      </c>
      <c r="BI334" s="259">
        <f>IF(O334="nulová",K334,0)</f>
        <v>0</v>
      </c>
      <c r="BJ334" s="26" t="s">
        <v>85</v>
      </c>
      <c r="BK334" s="259">
        <f>ROUND(P334*H334,2)</f>
        <v>0</v>
      </c>
      <c r="BL334" s="26" t="s">
        <v>168</v>
      </c>
      <c r="BM334" s="26" t="s">
        <v>566</v>
      </c>
    </row>
    <row r="335" s="13" customFormat="1">
      <c r="B335" s="272"/>
      <c r="C335" s="273"/>
      <c r="D335" s="262" t="s">
        <v>171</v>
      </c>
      <c r="E335" s="274" t="s">
        <v>24</v>
      </c>
      <c r="F335" s="275" t="s">
        <v>567</v>
      </c>
      <c r="G335" s="273"/>
      <c r="H335" s="274" t="s">
        <v>24</v>
      </c>
      <c r="I335" s="276"/>
      <c r="J335" s="276"/>
      <c r="K335" s="273"/>
      <c r="L335" s="273"/>
      <c r="M335" s="277"/>
      <c r="N335" s="278"/>
      <c r="O335" s="279"/>
      <c r="P335" s="279"/>
      <c r="Q335" s="279"/>
      <c r="R335" s="279"/>
      <c r="S335" s="279"/>
      <c r="T335" s="279"/>
      <c r="U335" s="279"/>
      <c r="V335" s="279"/>
      <c r="W335" s="279"/>
      <c r="X335" s="280"/>
      <c r="AT335" s="281" t="s">
        <v>171</v>
      </c>
      <c r="AU335" s="281" t="s">
        <v>87</v>
      </c>
      <c r="AV335" s="13" t="s">
        <v>85</v>
      </c>
      <c r="AW335" s="13" t="s">
        <v>7</v>
      </c>
      <c r="AX335" s="13" t="s">
        <v>78</v>
      </c>
      <c r="AY335" s="281" t="s">
        <v>159</v>
      </c>
    </row>
    <row r="336" s="12" customFormat="1">
      <c r="B336" s="260"/>
      <c r="C336" s="261"/>
      <c r="D336" s="262" t="s">
        <v>171</v>
      </c>
      <c r="E336" s="263" t="s">
        <v>24</v>
      </c>
      <c r="F336" s="264" t="s">
        <v>268</v>
      </c>
      <c r="G336" s="261"/>
      <c r="H336" s="265">
        <v>18</v>
      </c>
      <c r="I336" s="266"/>
      <c r="J336" s="266"/>
      <c r="K336" s="261"/>
      <c r="L336" s="261"/>
      <c r="M336" s="267"/>
      <c r="N336" s="268"/>
      <c r="O336" s="269"/>
      <c r="P336" s="269"/>
      <c r="Q336" s="269"/>
      <c r="R336" s="269"/>
      <c r="S336" s="269"/>
      <c r="T336" s="269"/>
      <c r="U336" s="269"/>
      <c r="V336" s="269"/>
      <c r="W336" s="269"/>
      <c r="X336" s="270"/>
      <c r="AT336" s="271" t="s">
        <v>171</v>
      </c>
      <c r="AU336" s="271" t="s">
        <v>87</v>
      </c>
      <c r="AV336" s="12" t="s">
        <v>87</v>
      </c>
      <c r="AW336" s="12" t="s">
        <v>7</v>
      </c>
      <c r="AX336" s="12" t="s">
        <v>85</v>
      </c>
      <c r="AY336" s="271" t="s">
        <v>159</v>
      </c>
    </row>
    <row r="337" s="1" customFormat="1" ht="16.5" customHeight="1">
      <c r="B337" s="48"/>
      <c r="C337" s="248" t="s">
        <v>568</v>
      </c>
      <c r="D337" s="248" t="s">
        <v>163</v>
      </c>
      <c r="E337" s="249" t="s">
        <v>569</v>
      </c>
      <c r="F337" s="250" t="s">
        <v>570</v>
      </c>
      <c r="G337" s="251" t="s">
        <v>224</v>
      </c>
      <c r="H337" s="252">
        <v>18</v>
      </c>
      <c r="I337" s="253"/>
      <c r="J337" s="253"/>
      <c r="K337" s="254">
        <f>ROUND(P337*H337,2)</f>
        <v>0</v>
      </c>
      <c r="L337" s="250" t="s">
        <v>167</v>
      </c>
      <c r="M337" s="74"/>
      <c r="N337" s="255" t="s">
        <v>24</v>
      </c>
      <c r="O337" s="256" t="s">
        <v>47</v>
      </c>
      <c r="P337" s="176">
        <f>I337+J337</f>
        <v>0</v>
      </c>
      <c r="Q337" s="176">
        <f>ROUND(I337*H337,2)</f>
        <v>0</v>
      </c>
      <c r="R337" s="176">
        <f>ROUND(J337*H337,2)</f>
        <v>0</v>
      </c>
      <c r="S337" s="49"/>
      <c r="T337" s="257">
        <f>S337*H337</f>
        <v>0</v>
      </c>
      <c r="U337" s="257">
        <v>0.34089999999999998</v>
      </c>
      <c r="V337" s="257">
        <f>U337*H337</f>
        <v>6.1361999999999997</v>
      </c>
      <c r="W337" s="257">
        <v>0</v>
      </c>
      <c r="X337" s="258">
        <f>W337*H337</f>
        <v>0</v>
      </c>
      <c r="AR337" s="26" t="s">
        <v>168</v>
      </c>
      <c r="AT337" s="26" t="s">
        <v>163</v>
      </c>
      <c r="AU337" s="26" t="s">
        <v>87</v>
      </c>
      <c r="AY337" s="26" t="s">
        <v>159</v>
      </c>
      <c r="BE337" s="259">
        <f>IF(O337="základní",K337,0)</f>
        <v>0</v>
      </c>
      <c r="BF337" s="259">
        <f>IF(O337="snížená",K337,0)</f>
        <v>0</v>
      </c>
      <c r="BG337" s="259">
        <f>IF(O337="zákl. přenesená",K337,0)</f>
        <v>0</v>
      </c>
      <c r="BH337" s="259">
        <f>IF(O337="sníž. přenesená",K337,0)</f>
        <v>0</v>
      </c>
      <c r="BI337" s="259">
        <f>IF(O337="nulová",K337,0)</f>
        <v>0</v>
      </c>
      <c r="BJ337" s="26" t="s">
        <v>85</v>
      </c>
      <c r="BK337" s="259">
        <f>ROUND(P337*H337,2)</f>
        <v>0</v>
      </c>
      <c r="BL337" s="26" t="s">
        <v>168</v>
      </c>
      <c r="BM337" s="26" t="s">
        <v>571</v>
      </c>
    </row>
    <row r="338" s="12" customFormat="1">
      <c r="B338" s="260"/>
      <c r="C338" s="261"/>
      <c r="D338" s="262" t="s">
        <v>171</v>
      </c>
      <c r="E338" s="263" t="s">
        <v>24</v>
      </c>
      <c r="F338" s="264" t="s">
        <v>268</v>
      </c>
      <c r="G338" s="261"/>
      <c r="H338" s="265">
        <v>18</v>
      </c>
      <c r="I338" s="266"/>
      <c r="J338" s="266"/>
      <c r="K338" s="261"/>
      <c r="L338" s="261"/>
      <c r="M338" s="267"/>
      <c r="N338" s="268"/>
      <c r="O338" s="269"/>
      <c r="P338" s="269"/>
      <c r="Q338" s="269"/>
      <c r="R338" s="269"/>
      <c r="S338" s="269"/>
      <c r="T338" s="269"/>
      <c r="U338" s="269"/>
      <c r="V338" s="269"/>
      <c r="W338" s="269"/>
      <c r="X338" s="270"/>
      <c r="AT338" s="271" t="s">
        <v>171</v>
      </c>
      <c r="AU338" s="271" t="s">
        <v>87</v>
      </c>
      <c r="AV338" s="12" t="s">
        <v>87</v>
      </c>
      <c r="AW338" s="12" t="s">
        <v>7</v>
      </c>
      <c r="AX338" s="12" t="s">
        <v>85</v>
      </c>
      <c r="AY338" s="271" t="s">
        <v>159</v>
      </c>
    </row>
    <row r="339" s="1" customFormat="1" ht="16.5" customHeight="1">
      <c r="B339" s="48"/>
      <c r="C339" s="293" t="s">
        <v>572</v>
      </c>
      <c r="D339" s="293" t="s">
        <v>248</v>
      </c>
      <c r="E339" s="294" t="s">
        <v>573</v>
      </c>
      <c r="F339" s="295" t="s">
        <v>574</v>
      </c>
      <c r="G339" s="296" t="s">
        <v>224</v>
      </c>
      <c r="H339" s="297">
        <v>18.18</v>
      </c>
      <c r="I339" s="298"/>
      <c r="J339" s="299"/>
      <c r="K339" s="300">
        <f>ROUND(P339*H339,2)</f>
        <v>0</v>
      </c>
      <c r="L339" s="295" t="s">
        <v>24</v>
      </c>
      <c r="M339" s="301"/>
      <c r="N339" s="302" t="s">
        <v>24</v>
      </c>
      <c r="O339" s="256" t="s">
        <v>47</v>
      </c>
      <c r="P339" s="176">
        <f>I339+J339</f>
        <v>0</v>
      </c>
      <c r="Q339" s="176">
        <f>ROUND(I339*H339,2)</f>
        <v>0</v>
      </c>
      <c r="R339" s="176">
        <f>ROUND(J339*H339,2)</f>
        <v>0</v>
      </c>
      <c r="S339" s="49"/>
      <c r="T339" s="257">
        <f>S339*H339</f>
        <v>0</v>
      </c>
      <c r="U339" s="257">
        <v>0.17000000000000001</v>
      </c>
      <c r="V339" s="257">
        <f>U339*H339</f>
        <v>3.0906000000000002</v>
      </c>
      <c r="W339" s="257">
        <v>0</v>
      </c>
      <c r="X339" s="258">
        <f>W339*H339</f>
        <v>0</v>
      </c>
      <c r="AR339" s="26" t="s">
        <v>204</v>
      </c>
      <c r="AT339" s="26" t="s">
        <v>248</v>
      </c>
      <c r="AU339" s="26" t="s">
        <v>87</v>
      </c>
      <c r="AY339" s="26" t="s">
        <v>159</v>
      </c>
      <c r="BE339" s="259">
        <f>IF(O339="základní",K339,0)</f>
        <v>0</v>
      </c>
      <c r="BF339" s="259">
        <f>IF(O339="snížená",K339,0)</f>
        <v>0</v>
      </c>
      <c r="BG339" s="259">
        <f>IF(O339="zákl. přenesená",K339,0)</f>
        <v>0</v>
      </c>
      <c r="BH339" s="259">
        <f>IF(O339="sníž. přenesená",K339,0)</f>
        <v>0</v>
      </c>
      <c r="BI339" s="259">
        <f>IF(O339="nulová",K339,0)</f>
        <v>0</v>
      </c>
      <c r="BJ339" s="26" t="s">
        <v>85</v>
      </c>
      <c r="BK339" s="259">
        <f>ROUND(P339*H339,2)</f>
        <v>0</v>
      </c>
      <c r="BL339" s="26" t="s">
        <v>168</v>
      </c>
      <c r="BM339" s="26" t="s">
        <v>575</v>
      </c>
    </row>
    <row r="340" s="13" customFormat="1">
      <c r="B340" s="272"/>
      <c r="C340" s="273"/>
      <c r="D340" s="262" t="s">
        <v>171</v>
      </c>
      <c r="E340" s="274" t="s">
        <v>24</v>
      </c>
      <c r="F340" s="275" t="s">
        <v>576</v>
      </c>
      <c r="G340" s="273"/>
      <c r="H340" s="274" t="s">
        <v>24</v>
      </c>
      <c r="I340" s="276"/>
      <c r="J340" s="276"/>
      <c r="K340" s="273"/>
      <c r="L340" s="273"/>
      <c r="M340" s="277"/>
      <c r="N340" s="278"/>
      <c r="O340" s="279"/>
      <c r="P340" s="279"/>
      <c r="Q340" s="279"/>
      <c r="R340" s="279"/>
      <c r="S340" s="279"/>
      <c r="T340" s="279"/>
      <c r="U340" s="279"/>
      <c r="V340" s="279"/>
      <c r="W340" s="279"/>
      <c r="X340" s="280"/>
      <c r="AT340" s="281" t="s">
        <v>171</v>
      </c>
      <c r="AU340" s="281" t="s">
        <v>87</v>
      </c>
      <c r="AV340" s="13" t="s">
        <v>85</v>
      </c>
      <c r="AW340" s="13" t="s">
        <v>7</v>
      </c>
      <c r="AX340" s="13" t="s">
        <v>78</v>
      </c>
      <c r="AY340" s="281" t="s">
        <v>159</v>
      </c>
    </row>
    <row r="341" s="12" customFormat="1">
      <c r="B341" s="260"/>
      <c r="C341" s="261"/>
      <c r="D341" s="262" t="s">
        <v>171</v>
      </c>
      <c r="E341" s="263" t="s">
        <v>24</v>
      </c>
      <c r="F341" s="264" t="s">
        <v>577</v>
      </c>
      <c r="G341" s="261"/>
      <c r="H341" s="265">
        <v>18.18</v>
      </c>
      <c r="I341" s="266"/>
      <c r="J341" s="266"/>
      <c r="K341" s="261"/>
      <c r="L341" s="261"/>
      <c r="M341" s="267"/>
      <c r="N341" s="268"/>
      <c r="O341" s="269"/>
      <c r="P341" s="269"/>
      <c r="Q341" s="269"/>
      <c r="R341" s="269"/>
      <c r="S341" s="269"/>
      <c r="T341" s="269"/>
      <c r="U341" s="269"/>
      <c r="V341" s="269"/>
      <c r="W341" s="269"/>
      <c r="X341" s="270"/>
      <c r="AT341" s="271" t="s">
        <v>171</v>
      </c>
      <c r="AU341" s="271" t="s">
        <v>87</v>
      </c>
      <c r="AV341" s="12" t="s">
        <v>87</v>
      </c>
      <c r="AW341" s="12" t="s">
        <v>7</v>
      </c>
      <c r="AX341" s="12" t="s">
        <v>85</v>
      </c>
      <c r="AY341" s="271" t="s">
        <v>159</v>
      </c>
    </row>
    <row r="342" s="1" customFormat="1" ht="16.5" customHeight="1">
      <c r="B342" s="48"/>
      <c r="C342" s="293" t="s">
        <v>578</v>
      </c>
      <c r="D342" s="293" t="s">
        <v>248</v>
      </c>
      <c r="E342" s="294" t="s">
        <v>579</v>
      </c>
      <c r="F342" s="295" t="s">
        <v>580</v>
      </c>
      <c r="G342" s="296" t="s">
        <v>224</v>
      </c>
      <c r="H342" s="297">
        <v>18.18</v>
      </c>
      <c r="I342" s="298"/>
      <c r="J342" s="299"/>
      <c r="K342" s="300">
        <f>ROUND(P342*H342,2)</f>
        <v>0</v>
      </c>
      <c r="L342" s="295" t="s">
        <v>167</v>
      </c>
      <c r="M342" s="301"/>
      <c r="N342" s="302" t="s">
        <v>24</v>
      </c>
      <c r="O342" s="256" t="s">
        <v>47</v>
      </c>
      <c r="P342" s="176">
        <f>I342+J342</f>
        <v>0</v>
      </c>
      <c r="Q342" s="176">
        <f>ROUND(I342*H342,2)</f>
        <v>0</v>
      </c>
      <c r="R342" s="176">
        <f>ROUND(J342*H342,2)</f>
        <v>0</v>
      </c>
      <c r="S342" s="49"/>
      <c r="T342" s="257">
        <f>S342*H342</f>
        <v>0</v>
      </c>
      <c r="U342" s="257">
        <v>0.10299999999999999</v>
      </c>
      <c r="V342" s="257">
        <f>U342*H342</f>
        <v>1.8725399999999999</v>
      </c>
      <c r="W342" s="257">
        <v>0</v>
      </c>
      <c r="X342" s="258">
        <f>W342*H342</f>
        <v>0</v>
      </c>
      <c r="AR342" s="26" t="s">
        <v>204</v>
      </c>
      <c r="AT342" s="26" t="s">
        <v>248</v>
      </c>
      <c r="AU342" s="26" t="s">
        <v>87</v>
      </c>
      <c r="AY342" s="26" t="s">
        <v>159</v>
      </c>
      <c r="BE342" s="259">
        <f>IF(O342="základní",K342,0)</f>
        <v>0</v>
      </c>
      <c r="BF342" s="259">
        <f>IF(O342="snížená",K342,0)</f>
        <v>0</v>
      </c>
      <c r="BG342" s="259">
        <f>IF(O342="zákl. přenesená",K342,0)</f>
        <v>0</v>
      </c>
      <c r="BH342" s="259">
        <f>IF(O342="sníž. přenesená",K342,0)</f>
        <v>0</v>
      </c>
      <c r="BI342" s="259">
        <f>IF(O342="nulová",K342,0)</f>
        <v>0</v>
      </c>
      <c r="BJ342" s="26" t="s">
        <v>85</v>
      </c>
      <c r="BK342" s="259">
        <f>ROUND(P342*H342,2)</f>
        <v>0</v>
      </c>
      <c r="BL342" s="26" t="s">
        <v>168</v>
      </c>
      <c r="BM342" s="26" t="s">
        <v>581</v>
      </c>
    </row>
    <row r="343" s="12" customFormat="1">
      <c r="B343" s="260"/>
      <c r="C343" s="261"/>
      <c r="D343" s="262" t="s">
        <v>171</v>
      </c>
      <c r="E343" s="263" t="s">
        <v>24</v>
      </c>
      <c r="F343" s="264" t="s">
        <v>577</v>
      </c>
      <c r="G343" s="261"/>
      <c r="H343" s="265">
        <v>18.18</v>
      </c>
      <c r="I343" s="266"/>
      <c r="J343" s="266"/>
      <c r="K343" s="261"/>
      <c r="L343" s="261"/>
      <c r="M343" s="267"/>
      <c r="N343" s="268"/>
      <c r="O343" s="269"/>
      <c r="P343" s="269"/>
      <c r="Q343" s="269"/>
      <c r="R343" s="269"/>
      <c r="S343" s="269"/>
      <c r="T343" s="269"/>
      <c r="U343" s="269"/>
      <c r="V343" s="269"/>
      <c r="W343" s="269"/>
      <c r="X343" s="270"/>
      <c r="AT343" s="271" t="s">
        <v>171</v>
      </c>
      <c r="AU343" s="271" t="s">
        <v>87</v>
      </c>
      <c r="AV343" s="12" t="s">
        <v>87</v>
      </c>
      <c r="AW343" s="12" t="s">
        <v>7</v>
      </c>
      <c r="AX343" s="12" t="s">
        <v>85</v>
      </c>
      <c r="AY343" s="271" t="s">
        <v>159</v>
      </c>
    </row>
    <row r="344" s="1" customFormat="1" ht="16.5" customHeight="1">
      <c r="B344" s="48"/>
      <c r="C344" s="293" t="s">
        <v>582</v>
      </c>
      <c r="D344" s="293" t="s">
        <v>248</v>
      </c>
      <c r="E344" s="294" t="s">
        <v>583</v>
      </c>
      <c r="F344" s="295" t="s">
        <v>584</v>
      </c>
      <c r="G344" s="296" t="s">
        <v>224</v>
      </c>
      <c r="H344" s="297">
        <v>18.18</v>
      </c>
      <c r="I344" s="298"/>
      <c r="J344" s="299"/>
      <c r="K344" s="300">
        <f>ROUND(P344*H344,2)</f>
        <v>0</v>
      </c>
      <c r="L344" s="295" t="s">
        <v>167</v>
      </c>
      <c r="M344" s="301"/>
      <c r="N344" s="302" t="s">
        <v>24</v>
      </c>
      <c r="O344" s="256" t="s">
        <v>47</v>
      </c>
      <c r="P344" s="176">
        <f>I344+J344</f>
        <v>0</v>
      </c>
      <c r="Q344" s="176">
        <f>ROUND(I344*H344,2)</f>
        <v>0</v>
      </c>
      <c r="R344" s="176">
        <f>ROUND(J344*H344,2)</f>
        <v>0</v>
      </c>
      <c r="S344" s="49"/>
      <c r="T344" s="257">
        <f>S344*H344</f>
        <v>0</v>
      </c>
      <c r="U344" s="257">
        <v>0.086999999999999994</v>
      </c>
      <c r="V344" s="257">
        <f>U344*H344</f>
        <v>1.5816599999999998</v>
      </c>
      <c r="W344" s="257">
        <v>0</v>
      </c>
      <c r="X344" s="258">
        <f>W344*H344</f>
        <v>0</v>
      </c>
      <c r="AR344" s="26" t="s">
        <v>204</v>
      </c>
      <c r="AT344" s="26" t="s">
        <v>248</v>
      </c>
      <c r="AU344" s="26" t="s">
        <v>87</v>
      </c>
      <c r="AY344" s="26" t="s">
        <v>159</v>
      </c>
      <c r="BE344" s="259">
        <f>IF(O344="základní",K344,0)</f>
        <v>0</v>
      </c>
      <c r="BF344" s="259">
        <f>IF(O344="snížená",K344,0)</f>
        <v>0</v>
      </c>
      <c r="BG344" s="259">
        <f>IF(O344="zákl. přenesená",K344,0)</f>
        <v>0</v>
      </c>
      <c r="BH344" s="259">
        <f>IF(O344="sníž. přenesená",K344,0)</f>
        <v>0</v>
      </c>
      <c r="BI344" s="259">
        <f>IF(O344="nulová",K344,0)</f>
        <v>0</v>
      </c>
      <c r="BJ344" s="26" t="s">
        <v>85</v>
      </c>
      <c r="BK344" s="259">
        <f>ROUND(P344*H344,2)</f>
        <v>0</v>
      </c>
      <c r="BL344" s="26" t="s">
        <v>168</v>
      </c>
      <c r="BM344" s="26" t="s">
        <v>585</v>
      </c>
    </row>
    <row r="345" s="12" customFormat="1">
      <c r="B345" s="260"/>
      <c r="C345" s="261"/>
      <c r="D345" s="262" t="s">
        <v>171</v>
      </c>
      <c r="E345" s="263" t="s">
        <v>24</v>
      </c>
      <c r="F345" s="264" t="s">
        <v>577</v>
      </c>
      <c r="G345" s="261"/>
      <c r="H345" s="265">
        <v>18.18</v>
      </c>
      <c r="I345" s="266"/>
      <c r="J345" s="266"/>
      <c r="K345" s="261"/>
      <c r="L345" s="261"/>
      <c r="M345" s="267"/>
      <c r="N345" s="268"/>
      <c r="O345" s="269"/>
      <c r="P345" s="269"/>
      <c r="Q345" s="269"/>
      <c r="R345" s="269"/>
      <c r="S345" s="269"/>
      <c r="T345" s="269"/>
      <c r="U345" s="269"/>
      <c r="V345" s="269"/>
      <c r="W345" s="269"/>
      <c r="X345" s="270"/>
      <c r="AT345" s="271" t="s">
        <v>171</v>
      </c>
      <c r="AU345" s="271" t="s">
        <v>87</v>
      </c>
      <c r="AV345" s="12" t="s">
        <v>87</v>
      </c>
      <c r="AW345" s="12" t="s">
        <v>7</v>
      </c>
      <c r="AX345" s="12" t="s">
        <v>85</v>
      </c>
      <c r="AY345" s="271" t="s">
        <v>159</v>
      </c>
    </row>
    <row r="346" s="1" customFormat="1" ht="16.5" customHeight="1">
      <c r="B346" s="48"/>
      <c r="C346" s="293" t="s">
        <v>586</v>
      </c>
      <c r="D346" s="293" t="s">
        <v>248</v>
      </c>
      <c r="E346" s="294" t="s">
        <v>587</v>
      </c>
      <c r="F346" s="295" t="s">
        <v>588</v>
      </c>
      <c r="G346" s="296" t="s">
        <v>224</v>
      </c>
      <c r="H346" s="297">
        <v>18.18</v>
      </c>
      <c r="I346" s="298"/>
      <c r="J346" s="299"/>
      <c r="K346" s="300">
        <f>ROUND(P346*H346,2)</f>
        <v>0</v>
      </c>
      <c r="L346" s="295" t="s">
        <v>167</v>
      </c>
      <c r="M346" s="301"/>
      <c r="N346" s="302" t="s">
        <v>24</v>
      </c>
      <c r="O346" s="256" t="s">
        <v>47</v>
      </c>
      <c r="P346" s="176">
        <f>I346+J346</f>
        <v>0</v>
      </c>
      <c r="Q346" s="176">
        <f>ROUND(I346*H346,2)</f>
        <v>0</v>
      </c>
      <c r="R346" s="176">
        <f>ROUND(J346*H346,2)</f>
        <v>0</v>
      </c>
      <c r="S346" s="49"/>
      <c r="T346" s="257">
        <f>S346*H346</f>
        <v>0</v>
      </c>
      <c r="U346" s="257">
        <v>0.23200000000000001</v>
      </c>
      <c r="V346" s="257">
        <f>U346*H346</f>
        <v>4.2177600000000002</v>
      </c>
      <c r="W346" s="257">
        <v>0</v>
      </c>
      <c r="X346" s="258">
        <f>W346*H346</f>
        <v>0</v>
      </c>
      <c r="AR346" s="26" t="s">
        <v>204</v>
      </c>
      <c r="AT346" s="26" t="s">
        <v>248</v>
      </c>
      <c r="AU346" s="26" t="s">
        <v>87</v>
      </c>
      <c r="AY346" s="26" t="s">
        <v>159</v>
      </c>
      <c r="BE346" s="259">
        <f>IF(O346="základní",K346,0)</f>
        <v>0</v>
      </c>
      <c r="BF346" s="259">
        <f>IF(O346="snížená",K346,0)</f>
        <v>0</v>
      </c>
      <c r="BG346" s="259">
        <f>IF(O346="zákl. přenesená",K346,0)</f>
        <v>0</v>
      </c>
      <c r="BH346" s="259">
        <f>IF(O346="sníž. přenesená",K346,0)</f>
        <v>0</v>
      </c>
      <c r="BI346" s="259">
        <f>IF(O346="nulová",K346,0)</f>
        <v>0</v>
      </c>
      <c r="BJ346" s="26" t="s">
        <v>85</v>
      </c>
      <c r="BK346" s="259">
        <f>ROUND(P346*H346,2)</f>
        <v>0</v>
      </c>
      <c r="BL346" s="26" t="s">
        <v>168</v>
      </c>
      <c r="BM346" s="26" t="s">
        <v>589</v>
      </c>
    </row>
    <row r="347" s="12" customFormat="1">
      <c r="B347" s="260"/>
      <c r="C347" s="261"/>
      <c r="D347" s="262" t="s">
        <v>171</v>
      </c>
      <c r="E347" s="263" t="s">
        <v>24</v>
      </c>
      <c r="F347" s="264" t="s">
        <v>577</v>
      </c>
      <c r="G347" s="261"/>
      <c r="H347" s="265">
        <v>18.18</v>
      </c>
      <c r="I347" s="266"/>
      <c r="J347" s="266"/>
      <c r="K347" s="261"/>
      <c r="L347" s="261"/>
      <c r="M347" s="267"/>
      <c r="N347" s="268"/>
      <c r="O347" s="269"/>
      <c r="P347" s="269"/>
      <c r="Q347" s="269"/>
      <c r="R347" s="269"/>
      <c r="S347" s="269"/>
      <c r="T347" s="269"/>
      <c r="U347" s="269"/>
      <c r="V347" s="269"/>
      <c r="W347" s="269"/>
      <c r="X347" s="270"/>
      <c r="AT347" s="271" t="s">
        <v>171</v>
      </c>
      <c r="AU347" s="271" t="s">
        <v>87</v>
      </c>
      <c r="AV347" s="12" t="s">
        <v>87</v>
      </c>
      <c r="AW347" s="12" t="s">
        <v>7</v>
      </c>
      <c r="AX347" s="12" t="s">
        <v>85</v>
      </c>
      <c r="AY347" s="271" t="s">
        <v>159</v>
      </c>
    </row>
    <row r="348" s="1" customFormat="1" ht="16.5" customHeight="1">
      <c r="B348" s="48"/>
      <c r="C348" s="293" t="s">
        <v>590</v>
      </c>
      <c r="D348" s="293" t="s">
        <v>248</v>
      </c>
      <c r="E348" s="294" t="s">
        <v>591</v>
      </c>
      <c r="F348" s="295" t="s">
        <v>592</v>
      </c>
      <c r="G348" s="296" t="s">
        <v>224</v>
      </c>
      <c r="H348" s="297">
        <v>36.359999999999999</v>
      </c>
      <c r="I348" s="298"/>
      <c r="J348" s="299"/>
      <c r="K348" s="300">
        <f>ROUND(P348*H348,2)</f>
        <v>0</v>
      </c>
      <c r="L348" s="295" t="s">
        <v>167</v>
      </c>
      <c r="M348" s="301"/>
      <c r="N348" s="302" t="s">
        <v>24</v>
      </c>
      <c r="O348" s="256" t="s">
        <v>47</v>
      </c>
      <c r="P348" s="176">
        <f>I348+J348</f>
        <v>0</v>
      </c>
      <c r="Q348" s="176">
        <f>ROUND(I348*H348,2)</f>
        <v>0</v>
      </c>
      <c r="R348" s="176">
        <f>ROUND(J348*H348,2)</f>
        <v>0</v>
      </c>
      <c r="S348" s="49"/>
      <c r="T348" s="257">
        <f>S348*H348</f>
        <v>0</v>
      </c>
      <c r="U348" s="257">
        <v>0.027</v>
      </c>
      <c r="V348" s="257">
        <f>U348*H348</f>
        <v>0.98171999999999993</v>
      </c>
      <c r="W348" s="257">
        <v>0</v>
      </c>
      <c r="X348" s="258">
        <f>W348*H348</f>
        <v>0</v>
      </c>
      <c r="AR348" s="26" t="s">
        <v>204</v>
      </c>
      <c r="AT348" s="26" t="s">
        <v>248</v>
      </c>
      <c r="AU348" s="26" t="s">
        <v>87</v>
      </c>
      <c r="AY348" s="26" t="s">
        <v>159</v>
      </c>
      <c r="BE348" s="259">
        <f>IF(O348="základní",K348,0)</f>
        <v>0</v>
      </c>
      <c r="BF348" s="259">
        <f>IF(O348="snížená",K348,0)</f>
        <v>0</v>
      </c>
      <c r="BG348" s="259">
        <f>IF(O348="zákl. přenesená",K348,0)</f>
        <v>0</v>
      </c>
      <c r="BH348" s="259">
        <f>IF(O348="sníž. přenesená",K348,0)</f>
        <v>0</v>
      </c>
      <c r="BI348" s="259">
        <f>IF(O348="nulová",K348,0)</f>
        <v>0</v>
      </c>
      <c r="BJ348" s="26" t="s">
        <v>85</v>
      </c>
      <c r="BK348" s="259">
        <f>ROUND(P348*H348,2)</f>
        <v>0</v>
      </c>
      <c r="BL348" s="26" t="s">
        <v>168</v>
      </c>
      <c r="BM348" s="26" t="s">
        <v>593</v>
      </c>
    </row>
    <row r="349" s="12" customFormat="1">
      <c r="B349" s="260"/>
      <c r="C349" s="261"/>
      <c r="D349" s="262" t="s">
        <v>171</v>
      </c>
      <c r="E349" s="263" t="s">
        <v>24</v>
      </c>
      <c r="F349" s="264" t="s">
        <v>594</v>
      </c>
      <c r="G349" s="261"/>
      <c r="H349" s="265">
        <v>36.359999999999999</v>
      </c>
      <c r="I349" s="266"/>
      <c r="J349" s="266"/>
      <c r="K349" s="261"/>
      <c r="L349" s="261"/>
      <c r="M349" s="267"/>
      <c r="N349" s="268"/>
      <c r="O349" s="269"/>
      <c r="P349" s="269"/>
      <c r="Q349" s="269"/>
      <c r="R349" s="269"/>
      <c r="S349" s="269"/>
      <c r="T349" s="269"/>
      <c r="U349" s="269"/>
      <c r="V349" s="269"/>
      <c r="W349" s="269"/>
      <c r="X349" s="270"/>
      <c r="AT349" s="271" t="s">
        <v>171</v>
      </c>
      <c r="AU349" s="271" t="s">
        <v>87</v>
      </c>
      <c r="AV349" s="12" t="s">
        <v>87</v>
      </c>
      <c r="AW349" s="12" t="s">
        <v>7</v>
      </c>
      <c r="AX349" s="12" t="s">
        <v>85</v>
      </c>
      <c r="AY349" s="271" t="s">
        <v>159</v>
      </c>
    </row>
    <row r="350" s="1" customFormat="1" ht="25.5" customHeight="1">
      <c r="B350" s="48"/>
      <c r="C350" s="248" t="s">
        <v>595</v>
      </c>
      <c r="D350" s="248" t="s">
        <v>163</v>
      </c>
      <c r="E350" s="249" t="s">
        <v>596</v>
      </c>
      <c r="F350" s="250" t="s">
        <v>597</v>
      </c>
      <c r="G350" s="251" t="s">
        <v>224</v>
      </c>
      <c r="H350" s="252">
        <v>18</v>
      </c>
      <c r="I350" s="253"/>
      <c r="J350" s="253"/>
      <c r="K350" s="254">
        <f>ROUND(P350*H350,2)</f>
        <v>0</v>
      </c>
      <c r="L350" s="250" t="s">
        <v>167</v>
      </c>
      <c r="M350" s="74"/>
      <c r="N350" s="255" t="s">
        <v>24</v>
      </c>
      <c r="O350" s="256" t="s">
        <v>47</v>
      </c>
      <c r="P350" s="176">
        <f>I350+J350</f>
        <v>0</v>
      </c>
      <c r="Q350" s="176">
        <f>ROUND(I350*H350,2)</f>
        <v>0</v>
      </c>
      <c r="R350" s="176">
        <f>ROUND(J350*H350,2)</f>
        <v>0</v>
      </c>
      <c r="S350" s="49"/>
      <c r="T350" s="257">
        <f>S350*H350</f>
        <v>0</v>
      </c>
      <c r="U350" s="257">
        <v>0.0093600000000000003</v>
      </c>
      <c r="V350" s="257">
        <f>U350*H350</f>
        <v>0.16848000000000002</v>
      </c>
      <c r="W350" s="257">
        <v>0</v>
      </c>
      <c r="X350" s="258">
        <f>W350*H350</f>
        <v>0</v>
      </c>
      <c r="AR350" s="26" t="s">
        <v>168</v>
      </c>
      <c r="AT350" s="26" t="s">
        <v>163</v>
      </c>
      <c r="AU350" s="26" t="s">
        <v>87</v>
      </c>
      <c r="AY350" s="26" t="s">
        <v>159</v>
      </c>
      <c r="BE350" s="259">
        <f>IF(O350="základní",K350,0)</f>
        <v>0</v>
      </c>
      <c r="BF350" s="259">
        <f>IF(O350="snížená",K350,0)</f>
        <v>0</v>
      </c>
      <c r="BG350" s="259">
        <f>IF(O350="zákl. přenesená",K350,0)</f>
        <v>0</v>
      </c>
      <c r="BH350" s="259">
        <f>IF(O350="sníž. přenesená",K350,0)</f>
        <v>0</v>
      </c>
      <c r="BI350" s="259">
        <f>IF(O350="nulová",K350,0)</f>
        <v>0</v>
      </c>
      <c r="BJ350" s="26" t="s">
        <v>85</v>
      </c>
      <c r="BK350" s="259">
        <f>ROUND(P350*H350,2)</f>
        <v>0</v>
      </c>
      <c r="BL350" s="26" t="s">
        <v>168</v>
      </c>
      <c r="BM350" s="26" t="s">
        <v>598</v>
      </c>
    </row>
    <row r="351" s="12" customFormat="1">
      <c r="B351" s="260"/>
      <c r="C351" s="261"/>
      <c r="D351" s="262" t="s">
        <v>171</v>
      </c>
      <c r="E351" s="263" t="s">
        <v>24</v>
      </c>
      <c r="F351" s="264" t="s">
        <v>268</v>
      </c>
      <c r="G351" s="261"/>
      <c r="H351" s="265">
        <v>18</v>
      </c>
      <c r="I351" s="266"/>
      <c r="J351" s="266"/>
      <c r="K351" s="261"/>
      <c r="L351" s="261"/>
      <c r="M351" s="267"/>
      <c r="N351" s="268"/>
      <c r="O351" s="269"/>
      <c r="P351" s="269"/>
      <c r="Q351" s="269"/>
      <c r="R351" s="269"/>
      <c r="S351" s="269"/>
      <c r="T351" s="269"/>
      <c r="U351" s="269"/>
      <c r="V351" s="269"/>
      <c r="W351" s="269"/>
      <c r="X351" s="270"/>
      <c r="AT351" s="271" t="s">
        <v>171</v>
      </c>
      <c r="AU351" s="271" t="s">
        <v>87</v>
      </c>
      <c r="AV351" s="12" t="s">
        <v>87</v>
      </c>
      <c r="AW351" s="12" t="s">
        <v>7</v>
      </c>
      <c r="AX351" s="12" t="s">
        <v>85</v>
      </c>
      <c r="AY351" s="271" t="s">
        <v>159</v>
      </c>
    </row>
    <row r="352" s="1" customFormat="1" ht="16.5" customHeight="1">
      <c r="B352" s="48"/>
      <c r="C352" s="293" t="s">
        <v>599</v>
      </c>
      <c r="D352" s="293" t="s">
        <v>248</v>
      </c>
      <c r="E352" s="294" t="s">
        <v>600</v>
      </c>
      <c r="F352" s="295" t="s">
        <v>601</v>
      </c>
      <c r="G352" s="296" t="s">
        <v>224</v>
      </c>
      <c r="H352" s="297">
        <v>18</v>
      </c>
      <c r="I352" s="298"/>
      <c r="J352" s="299"/>
      <c r="K352" s="300">
        <f>ROUND(P352*H352,2)</f>
        <v>0</v>
      </c>
      <c r="L352" s="295" t="s">
        <v>167</v>
      </c>
      <c r="M352" s="301"/>
      <c r="N352" s="302" t="s">
        <v>24</v>
      </c>
      <c r="O352" s="256" t="s">
        <v>47</v>
      </c>
      <c r="P352" s="176">
        <f>I352+J352</f>
        <v>0</v>
      </c>
      <c r="Q352" s="176">
        <f>ROUND(I352*H352,2)</f>
        <v>0</v>
      </c>
      <c r="R352" s="176">
        <f>ROUND(J352*H352,2)</f>
        <v>0</v>
      </c>
      <c r="S352" s="49"/>
      <c r="T352" s="257">
        <f>S352*H352</f>
        <v>0</v>
      </c>
      <c r="U352" s="257">
        <v>0.059999999999999998</v>
      </c>
      <c r="V352" s="257">
        <f>U352*H352</f>
        <v>1.0800000000000001</v>
      </c>
      <c r="W352" s="257">
        <v>0</v>
      </c>
      <c r="X352" s="258">
        <f>W352*H352</f>
        <v>0</v>
      </c>
      <c r="AR352" s="26" t="s">
        <v>204</v>
      </c>
      <c r="AT352" s="26" t="s">
        <v>248</v>
      </c>
      <c r="AU352" s="26" t="s">
        <v>87</v>
      </c>
      <c r="AY352" s="26" t="s">
        <v>159</v>
      </c>
      <c r="BE352" s="259">
        <f>IF(O352="základní",K352,0)</f>
        <v>0</v>
      </c>
      <c r="BF352" s="259">
        <f>IF(O352="snížená",K352,0)</f>
        <v>0</v>
      </c>
      <c r="BG352" s="259">
        <f>IF(O352="zákl. přenesená",K352,0)</f>
        <v>0</v>
      </c>
      <c r="BH352" s="259">
        <f>IF(O352="sníž. přenesená",K352,0)</f>
        <v>0</v>
      </c>
      <c r="BI352" s="259">
        <f>IF(O352="nulová",K352,0)</f>
        <v>0</v>
      </c>
      <c r="BJ352" s="26" t="s">
        <v>85</v>
      </c>
      <c r="BK352" s="259">
        <f>ROUND(P352*H352,2)</f>
        <v>0</v>
      </c>
      <c r="BL352" s="26" t="s">
        <v>168</v>
      </c>
      <c r="BM352" s="26" t="s">
        <v>602</v>
      </c>
    </row>
    <row r="353" s="12" customFormat="1">
      <c r="B353" s="260"/>
      <c r="C353" s="261"/>
      <c r="D353" s="262" t="s">
        <v>171</v>
      </c>
      <c r="E353" s="263" t="s">
        <v>24</v>
      </c>
      <c r="F353" s="264" t="s">
        <v>268</v>
      </c>
      <c r="G353" s="261"/>
      <c r="H353" s="265">
        <v>18</v>
      </c>
      <c r="I353" s="266"/>
      <c r="J353" s="266"/>
      <c r="K353" s="261"/>
      <c r="L353" s="261"/>
      <c r="M353" s="267"/>
      <c r="N353" s="268"/>
      <c r="O353" s="269"/>
      <c r="P353" s="269"/>
      <c r="Q353" s="269"/>
      <c r="R353" s="269"/>
      <c r="S353" s="269"/>
      <c r="T353" s="269"/>
      <c r="U353" s="269"/>
      <c r="V353" s="269"/>
      <c r="W353" s="269"/>
      <c r="X353" s="270"/>
      <c r="AT353" s="271" t="s">
        <v>171</v>
      </c>
      <c r="AU353" s="271" t="s">
        <v>87</v>
      </c>
      <c r="AV353" s="12" t="s">
        <v>87</v>
      </c>
      <c r="AW353" s="12" t="s">
        <v>7</v>
      </c>
      <c r="AX353" s="12" t="s">
        <v>85</v>
      </c>
      <c r="AY353" s="271" t="s">
        <v>159</v>
      </c>
    </row>
    <row r="354" s="1" customFormat="1" ht="16.5" customHeight="1">
      <c r="B354" s="48"/>
      <c r="C354" s="293" t="s">
        <v>603</v>
      </c>
      <c r="D354" s="293" t="s">
        <v>248</v>
      </c>
      <c r="E354" s="294" t="s">
        <v>604</v>
      </c>
      <c r="F354" s="295" t="s">
        <v>605</v>
      </c>
      <c r="G354" s="296" t="s">
        <v>224</v>
      </c>
      <c r="H354" s="297">
        <v>18</v>
      </c>
      <c r="I354" s="298"/>
      <c r="J354" s="299"/>
      <c r="K354" s="300">
        <f>ROUND(P354*H354,2)</f>
        <v>0</v>
      </c>
      <c r="L354" s="295" t="s">
        <v>167</v>
      </c>
      <c r="M354" s="301"/>
      <c r="N354" s="302" t="s">
        <v>24</v>
      </c>
      <c r="O354" s="256" t="s">
        <v>47</v>
      </c>
      <c r="P354" s="176">
        <f>I354+J354</f>
        <v>0</v>
      </c>
      <c r="Q354" s="176">
        <f>ROUND(I354*H354,2)</f>
        <v>0</v>
      </c>
      <c r="R354" s="176">
        <f>ROUND(J354*H354,2)</f>
        <v>0</v>
      </c>
      <c r="S354" s="49"/>
      <c r="T354" s="257">
        <f>S354*H354</f>
        <v>0</v>
      </c>
      <c r="U354" s="257">
        <v>0.058000000000000003</v>
      </c>
      <c r="V354" s="257">
        <f>U354*H354</f>
        <v>1.044</v>
      </c>
      <c r="W354" s="257">
        <v>0</v>
      </c>
      <c r="X354" s="258">
        <f>W354*H354</f>
        <v>0</v>
      </c>
      <c r="AR354" s="26" t="s">
        <v>204</v>
      </c>
      <c r="AT354" s="26" t="s">
        <v>248</v>
      </c>
      <c r="AU354" s="26" t="s">
        <v>87</v>
      </c>
      <c r="AY354" s="26" t="s">
        <v>159</v>
      </c>
      <c r="BE354" s="259">
        <f>IF(O354="základní",K354,0)</f>
        <v>0</v>
      </c>
      <c r="BF354" s="259">
        <f>IF(O354="snížená",K354,0)</f>
        <v>0</v>
      </c>
      <c r="BG354" s="259">
        <f>IF(O354="zákl. přenesená",K354,0)</f>
        <v>0</v>
      </c>
      <c r="BH354" s="259">
        <f>IF(O354="sníž. přenesená",K354,0)</f>
        <v>0</v>
      </c>
      <c r="BI354" s="259">
        <f>IF(O354="nulová",K354,0)</f>
        <v>0</v>
      </c>
      <c r="BJ354" s="26" t="s">
        <v>85</v>
      </c>
      <c r="BK354" s="259">
        <f>ROUND(P354*H354,2)</f>
        <v>0</v>
      </c>
      <c r="BL354" s="26" t="s">
        <v>168</v>
      </c>
      <c r="BM354" s="26" t="s">
        <v>606</v>
      </c>
    </row>
    <row r="355" s="12" customFormat="1">
      <c r="B355" s="260"/>
      <c r="C355" s="261"/>
      <c r="D355" s="262" t="s">
        <v>171</v>
      </c>
      <c r="E355" s="263" t="s">
        <v>24</v>
      </c>
      <c r="F355" s="264" t="s">
        <v>268</v>
      </c>
      <c r="G355" s="261"/>
      <c r="H355" s="265">
        <v>18</v>
      </c>
      <c r="I355" s="266"/>
      <c r="J355" s="266"/>
      <c r="K355" s="261"/>
      <c r="L355" s="261"/>
      <c r="M355" s="267"/>
      <c r="N355" s="268"/>
      <c r="O355" s="269"/>
      <c r="P355" s="269"/>
      <c r="Q355" s="269"/>
      <c r="R355" s="269"/>
      <c r="S355" s="269"/>
      <c r="T355" s="269"/>
      <c r="U355" s="269"/>
      <c r="V355" s="269"/>
      <c r="W355" s="269"/>
      <c r="X355" s="270"/>
      <c r="AT355" s="271" t="s">
        <v>171</v>
      </c>
      <c r="AU355" s="271" t="s">
        <v>87</v>
      </c>
      <c r="AV355" s="12" t="s">
        <v>87</v>
      </c>
      <c r="AW355" s="12" t="s">
        <v>7</v>
      </c>
      <c r="AX355" s="12" t="s">
        <v>85</v>
      </c>
      <c r="AY355" s="271" t="s">
        <v>159</v>
      </c>
    </row>
    <row r="356" s="1" customFormat="1" ht="16.5" customHeight="1">
      <c r="B356" s="48"/>
      <c r="C356" s="293" t="s">
        <v>607</v>
      </c>
      <c r="D356" s="293" t="s">
        <v>248</v>
      </c>
      <c r="E356" s="294" t="s">
        <v>608</v>
      </c>
      <c r="F356" s="295" t="s">
        <v>609</v>
      </c>
      <c r="G356" s="296" t="s">
        <v>224</v>
      </c>
      <c r="H356" s="297">
        <v>18</v>
      </c>
      <c r="I356" s="298"/>
      <c r="J356" s="299"/>
      <c r="K356" s="300">
        <f>ROUND(P356*H356,2)</f>
        <v>0</v>
      </c>
      <c r="L356" s="295" t="s">
        <v>167</v>
      </c>
      <c r="M356" s="301"/>
      <c r="N356" s="302" t="s">
        <v>24</v>
      </c>
      <c r="O356" s="256" t="s">
        <v>47</v>
      </c>
      <c r="P356" s="176">
        <f>I356+J356</f>
        <v>0</v>
      </c>
      <c r="Q356" s="176">
        <f>ROUND(I356*H356,2)</f>
        <v>0</v>
      </c>
      <c r="R356" s="176">
        <f>ROUND(J356*H356,2)</f>
        <v>0</v>
      </c>
      <c r="S356" s="49"/>
      <c r="T356" s="257">
        <f>S356*H356</f>
        <v>0</v>
      </c>
      <c r="U356" s="257">
        <v>0.0060000000000000001</v>
      </c>
      <c r="V356" s="257">
        <f>U356*H356</f>
        <v>0.108</v>
      </c>
      <c r="W356" s="257">
        <v>0</v>
      </c>
      <c r="X356" s="258">
        <f>W356*H356</f>
        <v>0</v>
      </c>
      <c r="AR356" s="26" t="s">
        <v>204</v>
      </c>
      <c r="AT356" s="26" t="s">
        <v>248</v>
      </c>
      <c r="AU356" s="26" t="s">
        <v>87</v>
      </c>
      <c r="AY356" s="26" t="s">
        <v>159</v>
      </c>
      <c r="BE356" s="259">
        <f>IF(O356="základní",K356,0)</f>
        <v>0</v>
      </c>
      <c r="BF356" s="259">
        <f>IF(O356="snížená",K356,0)</f>
        <v>0</v>
      </c>
      <c r="BG356" s="259">
        <f>IF(O356="zákl. přenesená",K356,0)</f>
        <v>0</v>
      </c>
      <c r="BH356" s="259">
        <f>IF(O356="sníž. přenesená",K356,0)</f>
        <v>0</v>
      </c>
      <c r="BI356" s="259">
        <f>IF(O356="nulová",K356,0)</f>
        <v>0</v>
      </c>
      <c r="BJ356" s="26" t="s">
        <v>85</v>
      </c>
      <c r="BK356" s="259">
        <f>ROUND(P356*H356,2)</f>
        <v>0</v>
      </c>
      <c r="BL356" s="26" t="s">
        <v>168</v>
      </c>
      <c r="BM356" s="26" t="s">
        <v>610</v>
      </c>
    </row>
    <row r="357" s="12" customFormat="1">
      <c r="B357" s="260"/>
      <c r="C357" s="261"/>
      <c r="D357" s="262" t="s">
        <v>171</v>
      </c>
      <c r="E357" s="263" t="s">
        <v>24</v>
      </c>
      <c r="F357" s="264" t="s">
        <v>268</v>
      </c>
      <c r="G357" s="261"/>
      <c r="H357" s="265">
        <v>18</v>
      </c>
      <c r="I357" s="266"/>
      <c r="J357" s="266"/>
      <c r="K357" s="261"/>
      <c r="L357" s="261"/>
      <c r="M357" s="267"/>
      <c r="N357" s="268"/>
      <c r="O357" s="269"/>
      <c r="P357" s="269"/>
      <c r="Q357" s="269"/>
      <c r="R357" s="269"/>
      <c r="S357" s="269"/>
      <c r="T357" s="269"/>
      <c r="U357" s="269"/>
      <c r="V357" s="269"/>
      <c r="W357" s="269"/>
      <c r="X357" s="270"/>
      <c r="AT357" s="271" t="s">
        <v>171</v>
      </c>
      <c r="AU357" s="271" t="s">
        <v>87</v>
      </c>
      <c r="AV357" s="12" t="s">
        <v>87</v>
      </c>
      <c r="AW357" s="12" t="s">
        <v>7</v>
      </c>
      <c r="AX357" s="12" t="s">
        <v>85</v>
      </c>
      <c r="AY357" s="271" t="s">
        <v>159</v>
      </c>
    </row>
    <row r="358" s="1" customFormat="1" ht="16.5" customHeight="1">
      <c r="B358" s="48"/>
      <c r="C358" s="248" t="s">
        <v>611</v>
      </c>
      <c r="D358" s="248" t="s">
        <v>163</v>
      </c>
      <c r="E358" s="249" t="s">
        <v>612</v>
      </c>
      <c r="F358" s="250" t="s">
        <v>613</v>
      </c>
      <c r="G358" s="251" t="s">
        <v>224</v>
      </c>
      <c r="H358" s="252">
        <v>8</v>
      </c>
      <c r="I358" s="253"/>
      <c r="J358" s="253"/>
      <c r="K358" s="254">
        <f>ROUND(P358*H358,2)</f>
        <v>0</v>
      </c>
      <c r="L358" s="250" t="s">
        <v>167</v>
      </c>
      <c r="M358" s="74"/>
      <c r="N358" s="255" t="s">
        <v>24</v>
      </c>
      <c r="O358" s="256" t="s">
        <v>47</v>
      </c>
      <c r="P358" s="176">
        <f>I358+J358</f>
        <v>0</v>
      </c>
      <c r="Q358" s="176">
        <f>ROUND(I358*H358,2)</f>
        <v>0</v>
      </c>
      <c r="R358" s="176">
        <f>ROUND(J358*H358,2)</f>
        <v>0</v>
      </c>
      <c r="S358" s="49"/>
      <c r="T358" s="257">
        <f>S358*H358</f>
        <v>0</v>
      </c>
      <c r="U358" s="257">
        <v>0.42080000000000001</v>
      </c>
      <c r="V358" s="257">
        <f>U358*H358</f>
        <v>3.3664000000000001</v>
      </c>
      <c r="W358" s="257">
        <v>0</v>
      </c>
      <c r="X358" s="258">
        <f>W358*H358</f>
        <v>0</v>
      </c>
      <c r="AR358" s="26" t="s">
        <v>168</v>
      </c>
      <c r="AT358" s="26" t="s">
        <v>163</v>
      </c>
      <c r="AU358" s="26" t="s">
        <v>87</v>
      </c>
      <c r="AY358" s="26" t="s">
        <v>159</v>
      </c>
      <c r="BE358" s="259">
        <f>IF(O358="základní",K358,0)</f>
        <v>0</v>
      </c>
      <c r="BF358" s="259">
        <f>IF(O358="snížená",K358,0)</f>
        <v>0</v>
      </c>
      <c r="BG358" s="259">
        <f>IF(O358="zákl. přenesená",K358,0)</f>
        <v>0</v>
      </c>
      <c r="BH358" s="259">
        <f>IF(O358="sníž. přenesená",K358,0)</f>
        <v>0</v>
      </c>
      <c r="BI358" s="259">
        <f>IF(O358="nulová",K358,0)</f>
        <v>0</v>
      </c>
      <c r="BJ358" s="26" t="s">
        <v>85</v>
      </c>
      <c r="BK358" s="259">
        <f>ROUND(P358*H358,2)</f>
        <v>0</v>
      </c>
      <c r="BL358" s="26" t="s">
        <v>168</v>
      </c>
      <c r="BM358" s="26" t="s">
        <v>614</v>
      </c>
    </row>
    <row r="359" s="12" customFormat="1">
      <c r="B359" s="260"/>
      <c r="C359" s="261"/>
      <c r="D359" s="262" t="s">
        <v>171</v>
      </c>
      <c r="E359" s="263" t="s">
        <v>24</v>
      </c>
      <c r="F359" s="264" t="s">
        <v>204</v>
      </c>
      <c r="G359" s="261"/>
      <c r="H359" s="265">
        <v>8</v>
      </c>
      <c r="I359" s="266"/>
      <c r="J359" s="266"/>
      <c r="K359" s="261"/>
      <c r="L359" s="261"/>
      <c r="M359" s="267"/>
      <c r="N359" s="268"/>
      <c r="O359" s="269"/>
      <c r="P359" s="269"/>
      <c r="Q359" s="269"/>
      <c r="R359" s="269"/>
      <c r="S359" s="269"/>
      <c r="T359" s="269"/>
      <c r="U359" s="269"/>
      <c r="V359" s="269"/>
      <c r="W359" s="269"/>
      <c r="X359" s="270"/>
      <c r="AT359" s="271" t="s">
        <v>171</v>
      </c>
      <c r="AU359" s="271" t="s">
        <v>87</v>
      </c>
      <c r="AV359" s="12" t="s">
        <v>87</v>
      </c>
      <c r="AW359" s="12" t="s">
        <v>7</v>
      </c>
      <c r="AX359" s="12" t="s">
        <v>85</v>
      </c>
      <c r="AY359" s="271" t="s">
        <v>159</v>
      </c>
    </row>
    <row r="360" s="1" customFormat="1" ht="16.5" customHeight="1">
      <c r="B360" s="48"/>
      <c r="C360" s="248" t="s">
        <v>615</v>
      </c>
      <c r="D360" s="248" t="s">
        <v>163</v>
      </c>
      <c r="E360" s="249" t="s">
        <v>616</v>
      </c>
      <c r="F360" s="250" t="s">
        <v>617</v>
      </c>
      <c r="G360" s="251" t="s">
        <v>224</v>
      </c>
      <c r="H360" s="252">
        <v>4</v>
      </c>
      <c r="I360" s="253"/>
      <c r="J360" s="253"/>
      <c r="K360" s="254">
        <f>ROUND(P360*H360,2)</f>
        <v>0</v>
      </c>
      <c r="L360" s="250" t="s">
        <v>167</v>
      </c>
      <c r="M360" s="74"/>
      <c r="N360" s="255" t="s">
        <v>24</v>
      </c>
      <c r="O360" s="256" t="s">
        <v>47</v>
      </c>
      <c r="P360" s="176">
        <f>I360+J360</f>
        <v>0</v>
      </c>
      <c r="Q360" s="176">
        <f>ROUND(I360*H360,2)</f>
        <v>0</v>
      </c>
      <c r="R360" s="176">
        <f>ROUND(J360*H360,2)</f>
        <v>0</v>
      </c>
      <c r="S360" s="49"/>
      <c r="T360" s="257">
        <f>S360*H360</f>
        <v>0</v>
      </c>
      <c r="U360" s="257">
        <v>0.32973999999999998</v>
      </c>
      <c r="V360" s="257">
        <f>U360*H360</f>
        <v>1.3189599999999999</v>
      </c>
      <c r="W360" s="257">
        <v>0</v>
      </c>
      <c r="X360" s="258">
        <f>W360*H360</f>
        <v>0</v>
      </c>
      <c r="AR360" s="26" t="s">
        <v>168</v>
      </c>
      <c r="AT360" s="26" t="s">
        <v>163</v>
      </c>
      <c r="AU360" s="26" t="s">
        <v>87</v>
      </c>
      <c r="AY360" s="26" t="s">
        <v>159</v>
      </c>
      <c r="BE360" s="259">
        <f>IF(O360="základní",K360,0)</f>
        <v>0</v>
      </c>
      <c r="BF360" s="259">
        <f>IF(O360="snížená",K360,0)</f>
        <v>0</v>
      </c>
      <c r="BG360" s="259">
        <f>IF(O360="zákl. přenesená",K360,0)</f>
        <v>0</v>
      </c>
      <c r="BH360" s="259">
        <f>IF(O360="sníž. přenesená",K360,0)</f>
        <v>0</v>
      </c>
      <c r="BI360" s="259">
        <f>IF(O360="nulová",K360,0)</f>
        <v>0</v>
      </c>
      <c r="BJ360" s="26" t="s">
        <v>85</v>
      </c>
      <c r="BK360" s="259">
        <f>ROUND(P360*H360,2)</f>
        <v>0</v>
      </c>
      <c r="BL360" s="26" t="s">
        <v>168</v>
      </c>
      <c r="BM360" s="26" t="s">
        <v>618</v>
      </c>
    </row>
    <row r="361" s="12" customFormat="1">
      <c r="B361" s="260"/>
      <c r="C361" s="261"/>
      <c r="D361" s="262" t="s">
        <v>171</v>
      </c>
      <c r="E361" s="263" t="s">
        <v>24</v>
      </c>
      <c r="F361" s="264" t="s">
        <v>168</v>
      </c>
      <c r="G361" s="261"/>
      <c r="H361" s="265">
        <v>4</v>
      </c>
      <c r="I361" s="266"/>
      <c r="J361" s="266"/>
      <c r="K361" s="261"/>
      <c r="L361" s="261"/>
      <c r="M361" s="267"/>
      <c r="N361" s="268"/>
      <c r="O361" s="269"/>
      <c r="P361" s="269"/>
      <c r="Q361" s="269"/>
      <c r="R361" s="269"/>
      <c r="S361" s="269"/>
      <c r="T361" s="269"/>
      <c r="U361" s="269"/>
      <c r="V361" s="269"/>
      <c r="W361" s="269"/>
      <c r="X361" s="270"/>
      <c r="AT361" s="271" t="s">
        <v>171</v>
      </c>
      <c r="AU361" s="271" t="s">
        <v>87</v>
      </c>
      <c r="AV361" s="12" t="s">
        <v>87</v>
      </c>
      <c r="AW361" s="12" t="s">
        <v>7</v>
      </c>
      <c r="AX361" s="12" t="s">
        <v>85</v>
      </c>
      <c r="AY361" s="271" t="s">
        <v>159</v>
      </c>
    </row>
    <row r="362" s="1" customFormat="1" ht="25.5" customHeight="1">
      <c r="B362" s="48"/>
      <c r="C362" s="248" t="s">
        <v>619</v>
      </c>
      <c r="D362" s="248" t="s">
        <v>163</v>
      </c>
      <c r="E362" s="249" t="s">
        <v>620</v>
      </c>
      <c r="F362" s="250" t="s">
        <v>621</v>
      </c>
      <c r="G362" s="251" t="s">
        <v>224</v>
      </c>
      <c r="H362" s="252">
        <v>12</v>
      </c>
      <c r="I362" s="253"/>
      <c r="J362" s="253"/>
      <c r="K362" s="254">
        <f>ROUND(P362*H362,2)</f>
        <v>0</v>
      </c>
      <c r="L362" s="250" t="s">
        <v>167</v>
      </c>
      <c r="M362" s="74"/>
      <c r="N362" s="255" t="s">
        <v>24</v>
      </c>
      <c r="O362" s="256" t="s">
        <v>47</v>
      </c>
      <c r="P362" s="176">
        <f>I362+J362</f>
        <v>0</v>
      </c>
      <c r="Q362" s="176">
        <f>ROUND(I362*H362,2)</f>
        <v>0</v>
      </c>
      <c r="R362" s="176">
        <f>ROUND(J362*H362,2)</f>
        <v>0</v>
      </c>
      <c r="S362" s="49"/>
      <c r="T362" s="257">
        <f>S362*H362</f>
        <v>0</v>
      </c>
      <c r="U362" s="257">
        <v>0.31108000000000002</v>
      </c>
      <c r="V362" s="257">
        <f>U362*H362</f>
        <v>3.7329600000000003</v>
      </c>
      <c r="W362" s="257">
        <v>0</v>
      </c>
      <c r="X362" s="258">
        <f>W362*H362</f>
        <v>0</v>
      </c>
      <c r="AR362" s="26" t="s">
        <v>168</v>
      </c>
      <c r="AT362" s="26" t="s">
        <v>163</v>
      </c>
      <c r="AU362" s="26" t="s">
        <v>87</v>
      </c>
      <c r="AY362" s="26" t="s">
        <v>159</v>
      </c>
      <c r="BE362" s="259">
        <f>IF(O362="základní",K362,0)</f>
        <v>0</v>
      </c>
      <c r="BF362" s="259">
        <f>IF(O362="snížená",K362,0)</f>
        <v>0</v>
      </c>
      <c r="BG362" s="259">
        <f>IF(O362="zákl. přenesená",K362,0)</f>
        <v>0</v>
      </c>
      <c r="BH362" s="259">
        <f>IF(O362="sníž. přenesená",K362,0)</f>
        <v>0</v>
      </c>
      <c r="BI362" s="259">
        <f>IF(O362="nulová",K362,0)</f>
        <v>0</v>
      </c>
      <c r="BJ362" s="26" t="s">
        <v>85</v>
      </c>
      <c r="BK362" s="259">
        <f>ROUND(P362*H362,2)</f>
        <v>0</v>
      </c>
      <c r="BL362" s="26" t="s">
        <v>168</v>
      </c>
      <c r="BM362" s="26" t="s">
        <v>622</v>
      </c>
    </row>
    <row r="363" s="12" customFormat="1">
      <c r="B363" s="260"/>
      <c r="C363" s="261"/>
      <c r="D363" s="262" t="s">
        <v>171</v>
      </c>
      <c r="E363" s="263" t="s">
        <v>24</v>
      </c>
      <c r="F363" s="264" t="s">
        <v>227</v>
      </c>
      <c r="G363" s="261"/>
      <c r="H363" s="265">
        <v>12</v>
      </c>
      <c r="I363" s="266"/>
      <c r="J363" s="266"/>
      <c r="K363" s="261"/>
      <c r="L363" s="261"/>
      <c r="M363" s="267"/>
      <c r="N363" s="268"/>
      <c r="O363" s="269"/>
      <c r="P363" s="269"/>
      <c r="Q363" s="269"/>
      <c r="R363" s="269"/>
      <c r="S363" s="269"/>
      <c r="T363" s="269"/>
      <c r="U363" s="269"/>
      <c r="V363" s="269"/>
      <c r="W363" s="269"/>
      <c r="X363" s="270"/>
      <c r="AT363" s="271" t="s">
        <v>171</v>
      </c>
      <c r="AU363" s="271" t="s">
        <v>87</v>
      </c>
      <c r="AV363" s="12" t="s">
        <v>87</v>
      </c>
      <c r="AW363" s="12" t="s">
        <v>7</v>
      </c>
      <c r="AX363" s="12" t="s">
        <v>85</v>
      </c>
      <c r="AY363" s="271" t="s">
        <v>159</v>
      </c>
    </row>
    <row r="364" s="1" customFormat="1" ht="25.5" customHeight="1">
      <c r="B364" s="48"/>
      <c r="C364" s="248" t="s">
        <v>623</v>
      </c>
      <c r="D364" s="248" t="s">
        <v>163</v>
      </c>
      <c r="E364" s="249" t="s">
        <v>624</v>
      </c>
      <c r="F364" s="250" t="s">
        <v>625</v>
      </c>
      <c r="G364" s="251" t="s">
        <v>224</v>
      </c>
      <c r="H364" s="252">
        <v>7</v>
      </c>
      <c r="I364" s="253"/>
      <c r="J364" s="253"/>
      <c r="K364" s="254">
        <f>ROUND(P364*H364,2)</f>
        <v>0</v>
      </c>
      <c r="L364" s="250" t="s">
        <v>167</v>
      </c>
      <c r="M364" s="74"/>
      <c r="N364" s="255" t="s">
        <v>24</v>
      </c>
      <c r="O364" s="256" t="s">
        <v>47</v>
      </c>
      <c r="P364" s="176">
        <f>I364+J364</f>
        <v>0</v>
      </c>
      <c r="Q364" s="176">
        <f>ROUND(I364*H364,2)</f>
        <v>0</v>
      </c>
      <c r="R364" s="176">
        <f>ROUND(J364*H364,2)</f>
        <v>0</v>
      </c>
      <c r="S364" s="49"/>
      <c r="T364" s="257">
        <f>S364*H364</f>
        <v>0</v>
      </c>
      <c r="U364" s="257">
        <v>0.26469999999999999</v>
      </c>
      <c r="V364" s="257">
        <f>U364*H364</f>
        <v>1.8529</v>
      </c>
      <c r="W364" s="257">
        <v>0</v>
      </c>
      <c r="X364" s="258">
        <f>W364*H364</f>
        <v>0</v>
      </c>
      <c r="AR364" s="26" t="s">
        <v>168</v>
      </c>
      <c r="AT364" s="26" t="s">
        <v>163</v>
      </c>
      <c r="AU364" s="26" t="s">
        <v>87</v>
      </c>
      <c r="AY364" s="26" t="s">
        <v>159</v>
      </c>
      <c r="BE364" s="259">
        <f>IF(O364="základní",K364,0)</f>
        <v>0</v>
      </c>
      <c r="BF364" s="259">
        <f>IF(O364="snížená",K364,0)</f>
        <v>0</v>
      </c>
      <c r="BG364" s="259">
        <f>IF(O364="zákl. přenesená",K364,0)</f>
        <v>0</v>
      </c>
      <c r="BH364" s="259">
        <f>IF(O364="sníž. přenesená",K364,0)</f>
        <v>0</v>
      </c>
      <c r="BI364" s="259">
        <f>IF(O364="nulová",K364,0)</f>
        <v>0</v>
      </c>
      <c r="BJ364" s="26" t="s">
        <v>85</v>
      </c>
      <c r="BK364" s="259">
        <f>ROUND(P364*H364,2)</f>
        <v>0</v>
      </c>
      <c r="BL364" s="26" t="s">
        <v>168</v>
      </c>
      <c r="BM364" s="26" t="s">
        <v>626</v>
      </c>
    </row>
    <row r="365" s="12" customFormat="1">
      <c r="B365" s="260"/>
      <c r="C365" s="261"/>
      <c r="D365" s="262" t="s">
        <v>171</v>
      </c>
      <c r="E365" s="263" t="s">
        <v>24</v>
      </c>
      <c r="F365" s="264" t="s">
        <v>199</v>
      </c>
      <c r="G365" s="261"/>
      <c r="H365" s="265">
        <v>7</v>
      </c>
      <c r="I365" s="266"/>
      <c r="J365" s="266"/>
      <c r="K365" s="261"/>
      <c r="L365" s="261"/>
      <c r="M365" s="267"/>
      <c r="N365" s="268"/>
      <c r="O365" s="269"/>
      <c r="P365" s="269"/>
      <c r="Q365" s="269"/>
      <c r="R365" s="269"/>
      <c r="S365" s="269"/>
      <c r="T365" s="269"/>
      <c r="U365" s="269"/>
      <c r="V365" s="269"/>
      <c r="W365" s="269"/>
      <c r="X365" s="270"/>
      <c r="AT365" s="271" t="s">
        <v>171</v>
      </c>
      <c r="AU365" s="271" t="s">
        <v>87</v>
      </c>
      <c r="AV365" s="12" t="s">
        <v>87</v>
      </c>
      <c r="AW365" s="12" t="s">
        <v>7</v>
      </c>
      <c r="AX365" s="12" t="s">
        <v>85</v>
      </c>
      <c r="AY365" s="271" t="s">
        <v>159</v>
      </c>
    </row>
    <row r="366" s="1" customFormat="1" ht="16.5" customHeight="1">
      <c r="B366" s="48"/>
      <c r="C366" s="248" t="s">
        <v>627</v>
      </c>
      <c r="D366" s="248" t="s">
        <v>163</v>
      </c>
      <c r="E366" s="249" t="s">
        <v>628</v>
      </c>
      <c r="F366" s="250" t="s">
        <v>629</v>
      </c>
      <c r="G366" s="251" t="s">
        <v>224</v>
      </c>
      <c r="H366" s="252">
        <v>18</v>
      </c>
      <c r="I366" s="253"/>
      <c r="J366" s="253"/>
      <c r="K366" s="254">
        <f>ROUND(P366*H366,2)</f>
        <v>0</v>
      </c>
      <c r="L366" s="250" t="s">
        <v>24</v>
      </c>
      <c r="M366" s="74"/>
      <c r="N366" s="255" t="s">
        <v>24</v>
      </c>
      <c r="O366" s="256" t="s">
        <v>47</v>
      </c>
      <c r="P366" s="176">
        <f>I366+J366</f>
        <v>0</v>
      </c>
      <c r="Q366" s="176">
        <f>ROUND(I366*H366,2)</f>
        <v>0</v>
      </c>
      <c r="R366" s="176">
        <f>ROUND(J366*H366,2)</f>
        <v>0</v>
      </c>
      <c r="S366" s="49"/>
      <c r="T366" s="257">
        <f>S366*H366</f>
        <v>0</v>
      </c>
      <c r="U366" s="257">
        <v>0.17999999999999999</v>
      </c>
      <c r="V366" s="257">
        <f>U366*H366</f>
        <v>3.2399999999999998</v>
      </c>
      <c r="W366" s="257">
        <v>0</v>
      </c>
      <c r="X366" s="258">
        <f>W366*H366</f>
        <v>0</v>
      </c>
      <c r="AR366" s="26" t="s">
        <v>168</v>
      </c>
      <c r="AT366" s="26" t="s">
        <v>163</v>
      </c>
      <c r="AU366" s="26" t="s">
        <v>87</v>
      </c>
      <c r="AY366" s="26" t="s">
        <v>159</v>
      </c>
      <c r="BE366" s="259">
        <f>IF(O366="základní",K366,0)</f>
        <v>0</v>
      </c>
      <c r="BF366" s="259">
        <f>IF(O366="snížená",K366,0)</f>
        <v>0</v>
      </c>
      <c r="BG366" s="259">
        <f>IF(O366="zákl. přenesená",K366,0)</f>
        <v>0</v>
      </c>
      <c r="BH366" s="259">
        <f>IF(O366="sníž. přenesená",K366,0)</f>
        <v>0</v>
      </c>
      <c r="BI366" s="259">
        <f>IF(O366="nulová",K366,0)</f>
        <v>0</v>
      </c>
      <c r="BJ366" s="26" t="s">
        <v>85</v>
      </c>
      <c r="BK366" s="259">
        <f>ROUND(P366*H366,2)</f>
        <v>0</v>
      </c>
      <c r="BL366" s="26" t="s">
        <v>168</v>
      </c>
      <c r="BM366" s="26" t="s">
        <v>630</v>
      </c>
    </row>
    <row r="367" s="12" customFormat="1">
      <c r="B367" s="260"/>
      <c r="C367" s="261"/>
      <c r="D367" s="262" t="s">
        <v>171</v>
      </c>
      <c r="E367" s="263" t="s">
        <v>24</v>
      </c>
      <c r="F367" s="264" t="s">
        <v>268</v>
      </c>
      <c r="G367" s="261"/>
      <c r="H367" s="265">
        <v>18</v>
      </c>
      <c r="I367" s="266"/>
      <c r="J367" s="266"/>
      <c r="K367" s="261"/>
      <c r="L367" s="261"/>
      <c r="M367" s="267"/>
      <c r="N367" s="268"/>
      <c r="O367" s="269"/>
      <c r="P367" s="269"/>
      <c r="Q367" s="269"/>
      <c r="R367" s="269"/>
      <c r="S367" s="269"/>
      <c r="T367" s="269"/>
      <c r="U367" s="269"/>
      <c r="V367" s="269"/>
      <c r="W367" s="269"/>
      <c r="X367" s="270"/>
      <c r="AT367" s="271" t="s">
        <v>171</v>
      </c>
      <c r="AU367" s="271" t="s">
        <v>87</v>
      </c>
      <c r="AV367" s="12" t="s">
        <v>87</v>
      </c>
      <c r="AW367" s="12" t="s">
        <v>7</v>
      </c>
      <c r="AX367" s="12" t="s">
        <v>85</v>
      </c>
      <c r="AY367" s="271" t="s">
        <v>159</v>
      </c>
    </row>
    <row r="368" s="11" customFormat="1" ht="29.88" customHeight="1">
      <c r="B368" s="231"/>
      <c r="C368" s="232"/>
      <c r="D368" s="233" t="s">
        <v>77</v>
      </c>
      <c r="E368" s="246" t="s">
        <v>210</v>
      </c>
      <c r="F368" s="246" t="s">
        <v>631</v>
      </c>
      <c r="G368" s="232"/>
      <c r="H368" s="232"/>
      <c r="I368" s="235"/>
      <c r="J368" s="235"/>
      <c r="K368" s="247">
        <f>BK368</f>
        <v>0</v>
      </c>
      <c r="L368" s="232"/>
      <c r="M368" s="237"/>
      <c r="N368" s="238"/>
      <c r="O368" s="239"/>
      <c r="P368" s="239"/>
      <c r="Q368" s="240">
        <f>Q369</f>
        <v>0</v>
      </c>
      <c r="R368" s="240">
        <f>R369</f>
        <v>0</v>
      </c>
      <c r="S368" s="239"/>
      <c r="T368" s="241">
        <f>T369</f>
        <v>0</v>
      </c>
      <c r="U368" s="239"/>
      <c r="V368" s="241">
        <f>V369</f>
        <v>0</v>
      </c>
      <c r="W368" s="239"/>
      <c r="X368" s="242">
        <f>X369</f>
        <v>12.288</v>
      </c>
      <c r="AR368" s="243" t="s">
        <v>85</v>
      </c>
      <c r="AT368" s="244" t="s">
        <v>77</v>
      </c>
      <c r="AU368" s="244" t="s">
        <v>85</v>
      </c>
      <c r="AY368" s="243" t="s">
        <v>159</v>
      </c>
      <c r="BK368" s="245">
        <f>BK369</f>
        <v>0</v>
      </c>
    </row>
    <row r="369" s="11" customFormat="1" ht="14.88" customHeight="1">
      <c r="B369" s="231"/>
      <c r="C369" s="232"/>
      <c r="D369" s="233" t="s">
        <v>77</v>
      </c>
      <c r="E369" s="246" t="s">
        <v>632</v>
      </c>
      <c r="F369" s="246" t="s">
        <v>633</v>
      </c>
      <c r="G369" s="232"/>
      <c r="H369" s="232"/>
      <c r="I369" s="235"/>
      <c r="J369" s="235"/>
      <c r="K369" s="247">
        <f>BK369</f>
        <v>0</v>
      </c>
      <c r="L369" s="232"/>
      <c r="M369" s="237"/>
      <c r="N369" s="238"/>
      <c r="O369" s="239"/>
      <c r="P369" s="239"/>
      <c r="Q369" s="240">
        <f>SUM(Q370:Q373)</f>
        <v>0</v>
      </c>
      <c r="R369" s="240">
        <f>SUM(R370:R373)</f>
        <v>0</v>
      </c>
      <c r="S369" s="239"/>
      <c r="T369" s="241">
        <f>SUM(T370:T373)</f>
        <v>0</v>
      </c>
      <c r="U369" s="239"/>
      <c r="V369" s="241">
        <f>SUM(V370:V373)</f>
        <v>0</v>
      </c>
      <c r="W369" s="239"/>
      <c r="X369" s="242">
        <f>SUM(X370:X373)</f>
        <v>12.288</v>
      </c>
      <c r="AR369" s="243" t="s">
        <v>85</v>
      </c>
      <c r="AT369" s="244" t="s">
        <v>77</v>
      </c>
      <c r="AU369" s="244" t="s">
        <v>87</v>
      </c>
      <c r="AY369" s="243" t="s">
        <v>159</v>
      </c>
      <c r="BK369" s="245">
        <f>SUM(BK370:BK373)</f>
        <v>0</v>
      </c>
    </row>
    <row r="370" s="1" customFormat="1" ht="16.5" customHeight="1">
      <c r="B370" s="48"/>
      <c r="C370" s="248" t="s">
        <v>634</v>
      </c>
      <c r="D370" s="248" t="s">
        <v>163</v>
      </c>
      <c r="E370" s="249" t="s">
        <v>635</v>
      </c>
      <c r="F370" s="250" t="s">
        <v>636</v>
      </c>
      <c r="G370" s="251" t="s">
        <v>174</v>
      </c>
      <c r="H370" s="252">
        <v>2.3999999999999999</v>
      </c>
      <c r="I370" s="253"/>
      <c r="J370" s="253"/>
      <c r="K370" s="254">
        <f>ROUND(P370*H370,2)</f>
        <v>0</v>
      </c>
      <c r="L370" s="250" t="s">
        <v>167</v>
      </c>
      <c r="M370" s="74"/>
      <c r="N370" s="255" t="s">
        <v>24</v>
      </c>
      <c r="O370" s="256" t="s">
        <v>47</v>
      </c>
      <c r="P370" s="176">
        <f>I370+J370</f>
        <v>0</v>
      </c>
      <c r="Q370" s="176">
        <f>ROUND(I370*H370,2)</f>
        <v>0</v>
      </c>
      <c r="R370" s="176">
        <f>ROUND(J370*H370,2)</f>
        <v>0</v>
      </c>
      <c r="S370" s="49"/>
      <c r="T370" s="257">
        <f>S370*H370</f>
        <v>0</v>
      </c>
      <c r="U370" s="257">
        <v>0</v>
      </c>
      <c r="V370" s="257">
        <f>U370*H370</f>
        <v>0</v>
      </c>
      <c r="W370" s="257">
        <v>2</v>
      </c>
      <c r="X370" s="258">
        <f>W370*H370</f>
        <v>4.7999999999999998</v>
      </c>
      <c r="AR370" s="26" t="s">
        <v>168</v>
      </c>
      <c r="AT370" s="26" t="s">
        <v>163</v>
      </c>
      <c r="AU370" s="26" t="s">
        <v>169</v>
      </c>
      <c r="AY370" s="26" t="s">
        <v>159</v>
      </c>
      <c r="BE370" s="259">
        <f>IF(O370="základní",K370,0)</f>
        <v>0</v>
      </c>
      <c r="BF370" s="259">
        <f>IF(O370="snížená",K370,0)</f>
        <v>0</v>
      </c>
      <c r="BG370" s="259">
        <f>IF(O370="zákl. přenesená",K370,0)</f>
        <v>0</v>
      </c>
      <c r="BH370" s="259">
        <f>IF(O370="sníž. přenesená",K370,0)</f>
        <v>0</v>
      </c>
      <c r="BI370" s="259">
        <f>IF(O370="nulová",K370,0)</f>
        <v>0</v>
      </c>
      <c r="BJ370" s="26" t="s">
        <v>85</v>
      </c>
      <c r="BK370" s="259">
        <f>ROUND(P370*H370,2)</f>
        <v>0</v>
      </c>
      <c r="BL370" s="26" t="s">
        <v>168</v>
      </c>
      <c r="BM370" s="26" t="s">
        <v>637</v>
      </c>
    </row>
    <row r="371" s="12" customFormat="1">
      <c r="B371" s="260"/>
      <c r="C371" s="261"/>
      <c r="D371" s="262" t="s">
        <v>171</v>
      </c>
      <c r="E371" s="263" t="s">
        <v>24</v>
      </c>
      <c r="F371" s="264" t="s">
        <v>638</v>
      </c>
      <c r="G371" s="261"/>
      <c r="H371" s="265">
        <v>2.3999999999999999</v>
      </c>
      <c r="I371" s="266"/>
      <c r="J371" s="266"/>
      <c r="K371" s="261"/>
      <c r="L371" s="261"/>
      <c r="M371" s="267"/>
      <c r="N371" s="268"/>
      <c r="O371" s="269"/>
      <c r="P371" s="269"/>
      <c r="Q371" s="269"/>
      <c r="R371" s="269"/>
      <c r="S371" s="269"/>
      <c r="T371" s="269"/>
      <c r="U371" s="269"/>
      <c r="V371" s="269"/>
      <c r="W371" s="269"/>
      <c r="X371" s="270"/>
      <c r="AT371" s="271" t="s">
        <v>171</v>
      </c>
      <c r="AU371" s="271" t="s">
        <v>169</v>
      </c>
      <c r="AV371" s="12" t="s">
        <v>87</v>
      </c>
      <c r="AW371" s="12" t="s">
        <v>7</v>
      </c>
      <c r="AX371" s="12" t="s">
        <v>85</v>
      </c>
      <c r="AY371" s="271" t="s">
        <v>159</v>
      </c>
    </row>
    <row r="372" s="1" customFormat="1" ht="25.5" customHeight="1">
      <c r="B372" s="48"/>
      <c r="C372" s="248" t="s">
        <v>539</v>
      </c>
      <c r="D372" s="248" t="s">
        <v>163</v>
      </c>
      <c r="E372" s="249" t="s">
        <v>639</v>
      </c>
      <c r="F372" s="250" t="s">
        <v>640</v>
      </c>
      <c r="G372" s="251" t="s">
        <v>174</v>
      </c>
      <c r="H372" s="252">
        <v>3.8399999999999999</v>
      </c>
      <c r="I372" s="253"/>
      <c r="J372" s="253"/>
      <c r="K372" s="254">
        <f>ROUND(P372*H372,2)</f>
        <v>0</v>
      </c>
      <c r="L372" s="250" t="s">
        <v>167</v>
      </c>
      <c r="M372" s="74"/>
      <c r="N372" s="255" t="s">
        <v>24</v>
      </c>
      <c r="O372" s="256" t="s">
        <v>47</v>
      </c>
      <c r="P372" s="176">
        <f>I372+J372</f>
        <v>0</v>
      </c>
      <c r="Q372" s="176">
        <f>ROUND(I372*H372,2)</f>
        <v>0</v>
      </c>
      <c r="R372" s="176">
        <f>ROUND(J372*H372,2)</f>
        <v>0</v>
      </c>
      <c r="S372" s="49"/>
      <c r="T372" s="257">
        <f>S372*H372</f>
        <v>0</v>
      </c>
      <c r="U372" s="257">
        <v>0</v>
      </c>
      <c r="V372" s="257">
        <f>U372*H372</f>
        <v>0</v>
      </c>
      <c r="W372" s="257">
        <v>1.95</v>
      </c>
      <c r="X372" s="258">
        <f>W372*H372</f>
        <v>7.4879999999999995</v>
      </c>
      <c r="AR372" s="26" t="s">
        <v>168</v>
      </c>
      <c r="AT372" s="26" t="s">
        <v>163</v>
      </c>
      <c r="AU372" s="26" t="s">
        <v>169</v>
      </c>
      <c r="AY372" s="26" t="s">
        <v>159</v>
      </c>
      <c r="BE372" s="259">
        <f>IF(O372="základní",K372,0)</f>
        <v>0</v>
      </c>
      <c r="BF372" s="259">
        <f>IF(O372="snížená",K372,0)</f>
        <v>0</v>
      </c>
      <c r="BG372" s="259">
        <f>IF(O372="zákl. přenesená",K372,0)</f>
        <v>0</v>
      </c>
      <c r="BH372" s="259">
        <f>IF(O372="sníž. přenesená",K372,0)</f>
        <v>0</v>
      </c>
      <c r="BI372" s="259">
        <f>IF(O372="nulová",K372,0)</f>
        <v>0</v>
      </c>
      <c r="BJ372" s="26" t="s">
        <v>85</v>
      </c>
      <c r="BK372" s="259">
        <f>ROUND(P372*H372,2)</f>
        <v>0</v>
      </c>
      <c r="BL372" s="26" t="s">
        <v>168</v>
      </c>
      <c r="BM372" s="26" t="s">
        <v>641</v>
      </c>
    </row>
    <row r="373" s="12" customFormat="1">
      <c r="B373" s="260"/>
      <c r="C373" s="261"/>
      <c r="D373" s="262" t="s">
        <v>171</v>
      </c>
      <c r="E373" s="263" t="s">
        <v>24</v>
      </c>
      <c r="F373" s="264" t="s">
        <v>642</v>
      </c>
      <c r="G373" s="261"/>
      <c r="H373" s="265">
        <v>3.8399999999999999</v>
      </c>
      <c r="I373" s="266"/>
      <c r="J373" s="266"/>
      <c r="K373" s="261"/>
      <c r="L373" s="261"/>
      <c r="M373" s="267"/>
      <c r="N373" s="268"/>
      <c r="O373" s="269"/>
      <c r="P373" s="269"/>
      <c r="Q373" s="269"/>
      <c r="R373" s="269"/>
      <c r="S373" s="269"/>
      <c r="T373" s="269"/>
      <c r="U373" s="269"/>
      <c r="V373" s="269"/>
      <c r="W373" s="269"/>
      <c r="X373" s="270"/>
      <c r="AT373" s="271" t="s">
        <v>171</v>
      </c>
      <c r="AU373" s="271" t="s">
        <v>169</v>
      </c>
      <c r="AV373" s="12" t="s">
        <v>87</v>
      </c>
      <c r="AW373" s="12" t="s">
        <v>7</v>
      </c>
      <c r="AX373" s="12" t="s">
        <v>85</v>
      </c>
      <c r="AY373" s="271" t="s">
        <v>159</v>
      </c>
    </row>
    <row r="374" s="11" customFormat="1" ht="29.88" customHeight="1">
      <c r="B374" s="231"/>
      <c r="C374" s="232"/>
      <c r="D374" s="233" t="s">
        <v>77</v>
      </c>
      <c r="E374" s="246" t="s">
        <v>643</v>
      </c>
      <c r="F374" s="246" t="s">
        <v>644</v>
      </c>
      <c r="G374" s="232"/>
      <c r="H374" s="232"/>
      <c r="I374" s="235"/>
      <c r="J374" s="235"/>
      <c r="K374" s="247">
        <f>BK374</f>
        <v>0</v>
      </c>
      <c r="L374" s="232"/>
      <c r="M374" s="237"/>
      <c r="N374" s="238"/>
      <c r="O374" s="239"/>
      <c r="P374" s="239"/>
      <c r="Q374" s="240">
        <f>Q375+SUM(Q376:Q456)</f>
        <v>0</v>
      </c>
      <c r="R374" s="240">
        <f>R375+SUM(R376:R456)</f>
        <v>0</v>
      </c>
      <c r="S374" s="239"/>
      <c r="T374" s="241">
        <f>T375+SUM(T376:T456)</f>
        <v>0</v>
      </c>
      <c r="U374" s="239"/>
      <c r="V374" s="241">
        <f>V375+SUM(V376:V456)</f>
        <v>270.15807800000005</v>
      </c>
      <c r="W374" s="239"/>
      <c r="X374" s="242">
        <f>X375+SUM(X376:X456)</f>
        <v>0</v>
      </c>
      <c r="AR374" s="243" t="s">
        <v>85</v>
      </c>
      <c r="AT374" s="244" t="s">
        <v>77</v>
      </c>
      <c r="AU374" s="244" t="s">
        <v>85</v>
      </c>
      <c r="AY374" s="243" t="s">
        <v>159</v>
      </c>
      <c r="BK374" s="245">
        <f>BK375+SUM(BK376:BK456)</f>
        <v>0</v>
      </c>
    </row>
    <row r="375" s="1" customFormat="1" ht="25.5" customHeight="1">
      <c r="B375" s="48"/>
      <c r="C375" s="248" t="s">
        <v>645</v>
      </c>
      <c r="D375" s="248" t="s">
        <v>163</v>
      </c>
      <c r="E375" s="249" t="s">
        <v>646</v>
      </c>
      <c r="F375" s="250" t="s">
        <v>647</v>
      </c>
      <c r="G375" s="251" t="s">
        <v>224</v>
      </c>
      <c r="H375" s="252">
        <v>8</v>
      </c>
      <c r="I375" s="253"/>
      <c r="J375" s="253"/>
      <c r="K375" s="254">
        <f>ROUND(P375*H375,2)</f>
        <v>0</v>
      </c>
      <c r="L375" s="250" t="s">
        <v>167</v>
      </c>
      <c r="M375" s="74"/>
      <c r="N375" s="255" t="s">
        <v>24</v>
      </c>
      <c r="O375" s="256" t="s">
        <v>47</v>
      </c>
      <c r="P375" s="176">
        <f>I375+J375</f>
        <v>0</v>
      </c>
      <c r="Q375" s="176">
        <f>ROUND(I375*H375,2)</f>
        <v>0</v>
      </c>
      <c r="R375" s="176">
        <f>ROUND(J375*H375,2)</f>
        <v>0</v>
      </c>
      <c r="S375" s="49"/>
      <c r="T375" s="257">
        <f>S375*H375</f>
        <v>0</v>
      </c>
      <c r="U375" s="257">
        <v>0.00069999999999999999</v>
      </c>
      <c r="V375" s="257">
        <f>U375*H375</f>
        <v>0.0055999999999999999</v>
      </c>
      <c r="W375" s="257">
        <v>0</v>
      </c>
      <c r="X375" s="258">
        <f>W375*H375</f>
        <v>0</v>
      </c>
      <c r="AR375" s="26" t="s">
        <v>168</v>
      </c>
      <c r="AT375" s="26" t="s">
        <v>163</v>
      </c>
      <c r="AU375" s="26" t="s">
        <v>87</v>
      </c>
      <c r="AY375" s="26" t="s">
        <v>159</v>
      </c>
      <c r="BE375" s="259">
        <f>IF(O375="základní",K375,0)</f>
        <v>0</v>
      </c>
      <c r="BF375" s="259">
        <f>IF(O375="snížená",K375,0)</f>
        <v>0</v>
      </c>
      <c r="BG375" s="259">
        <f>IF(O375="zákl. přenesená",K375,0)</f>
        <v>0</v>
      </c>
      <c r="BH375" s="259">
        <f>IF(O375="sníž. přenesená",K375,0)</f>
        <v>0</v>
      </c>
      <c r="BI375" s="259">
        <f>IF(O375="nulová",K375,0)</f>
        <v>0</v>
      </c>
      <c r="BJ375" s="26" t="s">
        <v>85</v>
      </c>
      <c r="BK375" s="259">
        <f>ROUND(P375*H375,2)</f>
        <v>0</v>
      </c>
      <c r="BL375" s="26" t="s">
        <v>168</v>
      </c>
      <c r="BM375" s="26" t="s">
        <v>648</v>
      </c>
    </row>
    <row r="376" s="12" customFormat="1">
      <c r="B376" s="260"/>
      <c r="C376" s="261"/>
      <c r="D376" s="262" t="s">
        <v>171</v>
      </c>
      <c r="E376" s="263" t="s">
        <v>24</v>
      </c>
      <c r="F376" s="264" t="s">
        <v>204</v>
      </c>
      <c r="G376" s="261"/>
      <c r="H376" s="265">
        <v>8</v>
      </c>
      <c r="I376" s="266"/>
      <c r="J376" s="266"/>
      <c r="K376" s="261"/>
      <c r="L376" s="261"/>
      <c r="M376" s="267"/>
      <c r="N376" s="268"/>
      <c r="O376" s="269"/>
      <c r="P376" s="269"/>
      <c r="Q376" s="269"/>
      <c r="R376" s="269"/>
      <c r="S376" s="269"/>
      <c r="T376" s="269"/>
      <c r="U376" s="269"/>
      <c r="V376" s="269"/>
      <c r="W376" s="269"/>
      <c r="X376" s="270"/>
      <c r="AT376" s="271" t="s">
        <v>171</v>
      </c>
      <c r="AU376" s="271" t="s">
        <v>87</v>
      </c>
      <c r="AV376" s="12" t="s">
        <v>87</v>
      </c>
      <c r="AW376" s="12" t="s">
        <v>7</v>
      </c>
      <c r="AX376" s="12" t="s">
        <v>85</v>
      </c>
      <c r="AY376" s="271" t="s">
        <v>159</v>
      </c>
    </row>
    <row r="377" s="1" customFormat="1" ht="16.5" customHeight="1">
      <c r="B377" s="48"/>
      <c r="C377" s="293" t="s">
        <v>561</v>
      </c>
      <c r="D377" s="293" t="s">
        <v>248</v>
      </c>
      <c r="E377" s="294" t="s">
        <v>649</v>
      </c>
      <c r="F377" s="295" t="s">
        <v>650</v>
      </c>
      <c r="G377" s="296" t="s">
        <v>224</v>
      </c>
      <c r="H377" s="297">
        <v>7</v>
      </c>
      <c r="I377" s="298"/>
      <c r="J377" s="299"/>
      <c r="K377" s="300">
        <f>ROUND(P377*H377,2)</f>
        <v>0</v>
      </c>
      <c r="L377" s="295" t="s">
        <v>167</v>
      </c>
      <c r="M377" s="301"/>
      <c r="N377" s="302" t="s">
        <v>24</v>
      </c>
      <c r="O377" s="256" t="s">
        <v>47</v>
      </c>
      <c r="P377" s="176">
        <f>I377+J377</f>
        <v>0</v>
      </c>
      <c r="Q377" s="176">
        <f>ROUND(I377*H377,2)</f>
        <v>0</v>
      </c>
      <c r="R377" s="176">
        <f>ROUND(J377*H377,2)</f>
        <v>0</v>
      </c>
      <c r="S377" s="49"/>
      <c r="T377" s="257">
        <f>S377*H377</f>
        <v>0</v>
      </c>
      <c r="U377" s="257">
        <v>0.0025000000000000001</v>
      </c>
      <c r="V377" s="257">
        <f>U377*H377</f>
        <v>0.017500000000000002</v>
      </c>
      <c r="W377" s="257">
        <v>0</v>
      </c>
      <c r="X377" s="258">
        <f>W377*H377</f>
        <v>0</v>
      </c>
      <c r="AR377" s="26" t="s">
        <v>204</v>
      </c>
      <c r="AT377" s="26" t="s">
        <v>248</v>
      </c>
      <c r="AU377" s="26" t="s">
        <v>87</v>
      </c>
      <c r="AY377" s="26" t="s">
        <v>159</v>
      </c>
      <c r="BE377" s="259">
        <f>IF(O377="základní",K377,0)</f>
        <v>0</v>
      </c>
      <c r="BF377" s="259">
        <f>IF(O377="snížená",K377,0)</f>
        <v>0</v>
      </c>
      <c r="BG377" s="259">
        <f>IF(O377="zákl. přenesená",K377,0)</f>
        <v>0</v>
      </c>
      <c r="BH377" s="259">
        <f>IF(O377="sníž. přenesená",K377,0)</f>
        <v>0</v>
      </c>
      <c r="BI377" s="259">
        <f>IF(O377="nulová",K377,0)</f>
        <v>0</v>
      </c>
      <c r="BJ377" s="26" t="s">
        <v>85</v>
      </c>
      <c r="BK377" s="259">
        <f>ROUND(P377*H377,2)</f>
        <v>0</v>
      </c>
      <c r="BL377" s="26" t="s">
        <v>168</v>
      </c>
      <c r="BM377" s="26" t="s">
        <v>651</v>
      </c>
    </row>
    <row r="378" s="12" customFormat="1">
      <c r="B378" s="260"/>
      <c r="C378" s="261"/>
      <c r="D378" s="262" t="s">
        <v>171</v>
      </c>
      <c r="E378" s="263" t="s">
        <v>24</v>
      </c>
      <c r="F378" s="264" t="s">
        <v>199</v>
      </c>
      <c r="G378" s="261"/>
      <c r="H378" s="265">
        <v>7</v>
      </c>
      <c r="I378" s="266"/>
      <c r="J378" s="266"/>
      <c r="K378" s="261"/>
      <c r="L378" s="261"/>
      <c r="M378" s="267"/>
      <c r="N378" s="268"/>
      <c r="O378" s="269"/>
      <c r="P378" s="269"/>
      <c r="Q378" s="269"/>
      <c r="R378" s="269"/>
      <c r="S378" s="269"/>
      <c r="T378" s="269"/>
      <c r="U378" s="269"/>
      <c r="V378" s="269"/>
      <c r="W378" s="269"/>
      <c r="X378" s="270"/>
      <c r="AT378" s="271" t="s">
        <v>171</v>
      </c>
      <c r="AU378" s="271" t="s">
        <v>87</v>
      </c>
      <c r="AV378" s="12" t="s">
        <v>87</v>
      </c>
      <c r="AW378" s="12" t="s">
        <v>7</v>
      </c>
      <c r="AX378" s="12" t="s">
        <v>85</v>
      </c>
      <c r="AY378" s="271" t="s">
        <v>159</v>
      </c>
    </row>
    <row r="379" s="1" customFormat="1" ht="16.5" customHeight="1">
      <c r="B379" s="48"/>
      <c r="C379" s="293" t="s">
        <v>652</v>
      </c>
      <c r="D379" s="293" t="s">
        <v>248</v>
      </c>
      <c r="E379" s="294" t="s">
        <v>653</v>
      </c>
      <c r="F379" s="295" t="s">
        <v>654</v>
      </c>
      <c r="G379" s="296" t="s">
        <v>224</v>
      </c>
      <c r="H379" s="297">
        <v>7</v>
      </c>
      <c r="I379" s="298"/>
      <c r="J379" s="299"/>
      <c r="K379" s="300">
        <f>ROUND(P379*H379,2)</f>
        <v>0</v>
      </c>
      <c r="L379" s="295" t="s">
        <v>167</v>
      </c>
      <c r="M379" s="301"/>
      <c r="N379" s="302" t="s">
        <v>24</v>
      </c>
      <c r="O379" s="256" t="s">
        <v>47</v>
      </c>
      <c r="P379" s="176">
        <f>I379+J379</f>
        <v>0</v>
      </c>
      <c r="Q379" s="176">
        <f>ROUND(I379*H379,2)</f>
        <v>0</v>
      </c>
      <c r="R379" s="176">
        <f>ROUND(J379*H379,2)</f>
        <v>0</v>
      </c>
      <c r="S379" s="49"/>
      <c r="T379" s="257">
        <f>S379*H379</f>
        <v>0</v>
      </c>
      <c r="U379" s="257">
        <v>0.0030000000000000001</v>
      </c>
      <c r="V379" s="257">
        <f>U379*H379</f>
        <v>0.021000000000000001</v>
      </c>
      <c r="W379" s="257">
        <v>0</v>
      </c>
      <c r="X379" s="258">
        <f>W379*H379</f>
        <v>0</v>
      </c>
      <c r="AR379" s="26" t="s">
        <v>204</v>
      </c>
      <c r="AT379" s="26" t="s">
        <v>248</v>
      </c>
      <c r="AU379" s="26" t="s">
        <v>87</v>
      </c>
      <c r="AY379" s="26" t="s">
        <v>159</v>
      </c>
      <c r="BE379" s="259">
        <f>IF(O379="základní",K379,0)</f>
        <v>0</v>
      </c>
      <c r="BF379" s="259">
        <f>IF(O379="snížená",K379,0)</f>
        <v>0</v>
      </c>
      <c r="BG379" s="259">
        <f>IF(O379="zákl. přenesená",K379,0)</f>
        <v>0</v>
      </c>
      <c r="BH379" s="259">
        <f>IF(O379="sníž. přenesená",K379,0)</f>
        <v>0</v>
      </c>
      <c r="BI379" s="259">
        <f>IF(O379="nulová",K379,0)</f>
        <v>0</v>
      </c>
      <c r="BJ379" s="26" t="s">
        <v>85</v>
      </c>
      <c r="BK379" s="259">
        <f>ROUND(P379*H379,2)</f>
        <v>0</v>
      </c>
      <c r="BL379" s="26" t="s">
        <v>168</v>
      </c>
      <c r="BM379" s="26" t="s">
        <v>655</v>
      </c>
    </row>
    <row r="380" s="12" customFormat="1">
      <c r="B380" s="260"/>
      <c r="C380" s="261"/>
      <c r="D380" s="262" t="s">
        <v>171</v>
      </c>
      <c r="E380" s="263" t="s">
        <v>24</v>
      </c>
      <c r="F380" s="264" t="s">
        <v>199</v>
      </c>
      <c r="G380" s="261"/>
      <c r="H380" s="265">
        <v>7</v>
      </c>
      <c r="I380" s="266"/>
      <c r="J380" s="266"/>
      <c r="K380" s="261"/>
      <c r="L380" s="261"/>
      <c r="M380" s="267"/>
      <c r="N380" s="268"/>
      <c r="O380" s="269"/>
      <c r="P380" s="269"/>
      <c r="Q380" s="269"/>
      <c r="R380" s="269"/>
      <c r="S380" s="269"/>
      <c r="T380" s="269"/>
      <c r="U380" s="269"/>
      <c r="V380" s="269"/>
      <c r="W380" s="269"/>
      <c r="X380" s="270"/>
      <c r="AT380" s="271" t="s">
        <v>171</v>
      </c>
      <c r="AU380" s="271" t="s">
        <v>87</v>
      </c>
      <c r="AV380" s="12" t="s">
        <v>87</v>
      </c>
      <c r="AW380" s="12" t="s">
        <v>7</v>
      </c>
      <c r="AX380" s="12" t="s">
        <v>85</v>
      </c>
      <c r="AY380" s="271" t="s">
        <v>159</v>
      </c>
    </row>
    <row r="381" s="1" customFormat="1" ht="16.5" customHeight="1">
      <c r="B381" s="48"/>
      <c r="C381" s="293" t="s">
        <v>643</v>
      </c>
      <c r="D381" s="293" t="s">
        <v>248</v>
      </c>
      <c r="E381" s="294" t="s">
        <v>656</v>
      </c>
      <c r="F381" s="295" t="s">
        <v>657</v>
      </c>
      <c r="G381" s="296" t="s">
        <v>224</v>
      </c>
      <c r="H381" s="297">
        <v>7</v>
      </c>
      <c r="I381" s="298"/>
      <c r="J381" s="299"/>
      <c r="K381" s="300">
        <f>ROUND(P381*H381,2)</f>
        <v>0</v>
      </c>
      <c r="L381" s="295" t="s">
        <v>167</v>
      </c>
      <c r="M381" s="301"/>
      <c r="N381" s="302" t="s">
        <v>24</v>
      </c>
      <c r="O381" s="256" t="s">
        <v>47</v>
      </c>
      <c r="P381" s="176">
        <f>I381+J381</f>
        <v>0</v>
      </c>
      <c r="Q381" s="176">
        <f>ROUND(I381*H381,2)</f>
        <v>0</v>
      </c>
      <c r="R381" s="176">
        <f>ROUND(J381*H381,2)</f>
        <v>0</v>
      </c>
      <c r="S381" s="49"/>
      <c r="T381" s="257">
        <f>S381*H381</f>
        <v>0</v>
      </c>
      <c r="U381" s="257">
        <v>0.00010000000000000001</v>
      </c>
      <c r="V381" s="257">
        <f>U381*H381</f>
        <v>0.00069999999999999999</v>
      </c>
      <c r="W381" s="257">
        <v>0</v>
      </c>
      <c r="X381" s="258">
        <f>W381*H381</f>
        <v>0</v>
      </c>
      <c r="AR381" s="26" t="s">
        <v>204</v>
      </c>
      <c r="AT381" s="26" t="s">
        <v>248</v>
      </c>
      <c r="AU381" s="26" t="s">
        <v>87</v>
      </c>
      <c r="AY381" s="26" t="s">
        <v>159</v>
      </c>
      <c r="BE381" s="259">
        <f>IF(O381="základní",K381,0)</f>
        <v>0</v>
      </c>
      <c r="BF381" s="259">
        <f>IF(O381="snížená",K381,0)</f>
        <v>0</v>
      </c>
      <c r="BG381" s="259">
        <f>IF(O381="zákl. přenesená",K381,0)</f>
        <v>0</v>
      </c>
      <c r="BH381" s="259">
        <f>IF(O381="sníž. přenesená",K381,0)</f>
        <v>0</v>
      </c>
      <c r="BI381" s="259">
        <f>IF(O381="nulová",K381,0)</f>
        <v>0</v>
      </c>
      <c r="BJ381" s="26" t="s">
        <v>85</v>
      </c>
      <c r="BK381" s="259">
        <f>ROUND(P381*H381,2)</f>
        <v>0</v>
      </c>
      <c r="BL381" s="26" t="s">
        <v>168</v>
      </c>
      <c r="BM381" s="26" t="s">
        <v>658</v>
      </c>
    </row>
    <row r="382" s="12" customFormat="1">
      <c r="B382" s="260"/>
      <c r="C382" s="261"/>
      <c r="D382" s="262" t="s">
        <v>171</v>
      </c>
      <c r="E382" s="263" t="s">
        <v>24</v>
      </c>
      <c r="F382" s="264" t="s">
        <v>199</v>
      </c>
      <c r="G382" s="261"/>
      <c r="H382" s="265">
        <v>7</v>
      </c>
      <c r="I382" s="266"/>
      <c r="J382" s="266"/>
      <c r="K382" s="261"/>
      <c r="L382" s="261"/>
      <c r="M382" s="267"/>
      <c r="N382" s="268"/>
      <c r="O382" s="269"/>
      <c r="P382" s="269"/>
      <c r="Q382" s="269"/>
      <c r="R382" s="269"/>
      <c r="S382" s="269"/>
      <c r="T382" s="269"/>
      <c r="U382" s="269"/>
      <c r="V382" s="269"/>
      <c r="W382" s="269"/>
      <c r="X382" s="270"/>
      <c r="AT382" s="271" t="s">
        <v>171</v>
      </c>
      <c r="AU382" s="271" t="s">
        <v>87</v>
      </c>
      <c r="AV382" s="12" t="s">
        <v>87</v>
      </c>
      <c r="AW382" s="12" t="s">
        <v>7</v>
      </c>
      <c r="AX382" s="12" t="s">
        <v>85</v>
      </c>
      <c r="AY382" s="271" t="s">
        <v>159</v>
      </c>
    </row>
    <row r="383" s="1" customFormat="1" ht="16.5" customHeight="1">
      <c r="B383" s="48"/>
      <c r="C383" s="293" t="s">
        <v>659</v>
      </c>
      <c r="D383" s="293" t="s">
        <v>248</v>
      </c>
      <c r="E383" s="294" t="s">
        <v>660</v>
      </c>
      <c r="F383" s="295" t="s">
        <v>661</v>
      </c>
      <c r="G383" s="296" t="s">
        <v>224</v>
      </c>
      <c r="H383" s="297">
        <v>14</v>
      </c>
      <c r="I383" s="298"/>
      <c r="J383" s="299"/>
      <c r="K383" s="300">
        <f>ROUND(P383*H383,2)</f>
        <v>0</v>
      </c>
      <c r="L383" s="295" t="s">
        <v>167</v>
      </c>
      <c r="M383" s="301"/>
      <c r="N383" s="302" t="s">
        <v>24</v>
      </c>
      <c r="O383" s="256" t="s">
        <v>47</v>
      </c>
      <c r="P383" s="176">
        <f>I383+J383</f>
        <v>0</v>
      </c>
      <c r="Q383" s="176">
        <f>ROUND(I383*H383,2)</f>
        <v>0</v>
      </c>
      <c r="R383" s="176">
        <f>ROUND(J383*H383,2)</f>
        <v>0</v>
      </c>
      <c r="S383" s="49"/>
      <c r="T383" s="257">
        <f>S383*H383</f>
        <v>0</v>
      </c>
      <c r="U383" s="257">
        <v>0.00035</v>
      </c>
      <c r="V383" s="257">
        <f>U383*H383</f>
        <v>0.0048999999999999998</v>
      </c>
      <c r="W383" s="257">
        <v>0</v>
      </c>
      <c r="X383" s="258">
        <f>W383*H383</f>
        <v>0</v>
      </c>
      <c r="AR383" s="26" t="s">
        <v>204</v>
      </c>
      <c r="AT383" s="26" t="s">
        <v>248</v>
      </c>
      <c r="AU383" s="26" t="s">
        <v>87</v>
      </c>
      <c r="AY383" s="26" t="s">
        <v>159</v>
      </c>
      <c r="BE383" s="259">
        <f>IF(O383="základní",K383,0)</f>
        <v>0</v>
      </c>
      <c r="BF383" s="259">
        <f>IF(O383="snížená",K383,0)</f>
        <v>0</v>
      </c>
      <c r="BG383" s="259">
        <f>IF(O383="zákl. přenesená",K383,0)</f>
        <v>0</v>
      </c>
      <c r="BH383" s="259">
        <f>IF(O383="sníž. přenesená",K383,0)</f>
        <v>0</v>
      </c>
      <c r="BI383" s="259">
        <f>IF(O383="nulová",K383,0)</f>
        <v>0</v>
      </c>
      <c r="BJ383" s="26" t="s">
        <v>85</v>
      </c>
      <c r="BK383" s="259">
        <f>ROUND(P383*H383,2)</f>
        <v>0</v>
      </c>
      <c r="BL383" s="26" t="s">
        <v>168</v>
      </c>
      <c r="BM383" s="26" t="s">
        <v>662</v>
      </c>
    </row>
    <row r="384" s="12" customFormat="1">
      <c r="B384" s="260"/>
      <c r="C384" s="261"/>
      <c r="D384" s="262" t="s">
        <v>171</v>
      </c>
      <c r="E384" s="263" t="s">
        <v>24</v>
      </c>
      <c r="F384" s="264" t="s">
        <v>663</v>
      </c>
      <c r="G384" s="261"/>
      <c r="H384" s="265">
        <v>14</v>
      </c>
      <c r="I384" s="266"/>
      <c r="J384" s="266"/>
      <c r="K384" s="261"/>
      <c r="L384" s="261"/>
      <c r="M384" s="267"/>
      <c r="N384" s="268"/>
      <c r="O384" s="269"/>
      <c r="P384" s="269"/>
      <c r="Q384" s="269"/>
      <c r="R384" s="269"/>
      <c r="S384" s="269"/>
      <c r="T384" s="269"/>
      <c r="U384" s="269"/>
      <c r="V384" s="269"/>
      <c r="W384" s="269"/>
      <c r="X384" s="270"/>
      <c r="AT384" s="271" t="s">
        <v>171</v>
      </c>
      <c r="AU384" s="271" t="s">
        <v>87</v>
      </c>
      <c r="AV384" s="12" t="s">
        <v>87</v>
      </c>
      <c r="AW384" s="12" t="s">
        <v>7</v>
      </c>
      <c r="AX384" s="12" t="s">
        <v>85</v>
      </c>
      <c r="AY384" s="271" t="s">
        <v>159</v>
      </c>
    </row>
    <row r="385" s="1" customFormat="1" ht="16.5" customHeight="1">
      <c r="B385" s="48"/>
      <c r="C385" s="293" t="s">
        <v>664</v>
      </c>
      <c r="D385" s="293" t="s">
        <v>248</v>
      </c>
      <c r="E385" s="294" t="s">
        <v>665</v>
      </c>
      <c r="F385" s="295" t="s">
        <v>666</v>
      </c>
      <c r="G385" s="296" t="s">
        <v>224</v>
      </c>
      <c r="H385" s="297">
        <v>3</v>
      </c>
      <c r="I385" s="298"/>
      <c r="J385" s="299"/>
      <c r="K385" s="300">
        <f>ROUND(P385*H385,2)</f>
        <v>0</v>
      </c>
      <c r="L385" s="295" t="s">
        <v>167</v>
      </c>
      <c r="M385" s="301"/>
      <c r="N385" s="302" t="s">
        <v>24</v>
      </c>
      <c r="O385" s="256" t="s">
        <v>47</v>
      </c>
      <c r="P385" s="176">
        <f>I385+J385</f>
        <v>0</v>
      </c>
      <c r="Q385" s="176">
        <f>ROUND(I385*H385,2)</f>
        <v>0</v>
      </c>
      <c r="R385" s="176">
        <f>ROUND(J385*H385,2)</f>
        <v>0</v>
      </c>
      <c r="S385" s="49"/>
      <c r="T385" s="257">
        <f>S385*H385</f>
        <v>0</v>
      </c>
      <c r="U385" s="257">
        <v>0.0035000000000000001</v>
      </c>
      <c r="V385" s="257">
        <f>U385*H385</f>
        <v>0.010500000000000001</v>
      </c>
      <c r="W385" s="257">
        <v>0</v>
      </c>
      <c r="X385" s="258">
        <f>W385*H385</f>
        <v>0</v>
      </c>
      <c r="AR385" s="26" t="s">
        <v>204</v>
      </c>
      <c r="AT385" s="26" t="s">
        <v>248</v>
      </c>
      <c r="AU385" s="26" t="s">
        <v>87</v>
      </c>
      <c r="AY385" s="26" t="s">
        <v>159</v>
      </c>
      <c r="BE385" s="259">
        <f>IF(O385="základní",K385,0)</f>
        <v>0</v>
      </c>
      <c r="BF385" s="259">
        <f>IF(O385="snížená",K385,0)</f>
        <v>0</v>
      </c>
      <c r="BG385" s="259">
        <f>IF(O385="zákl. přenesená",K385,0)</f>
        <v>0</v>
      </c>
      <c r="BH385" s="259">
        <f>IF(O385="sníž. přenesená",K385,0)</f>
        <v>0</v>
      </c>
      <c r="BI385" s="259">
        <f>IF(O385="nulová",K385,0)</f>
        <v>0</v>
      </c>
      <c r="BJ385" s="26" t="s">
        <v>85</v>
      </c>
      <c r="BK385" s="259">
        <f>ROUND(P385*H385,2)</f>
        <v>0</v>
      </c>
      <c r="BL385" s="26" t="s">
        <v>168</v>
      </c>
      <c r="BM385" s="26" t="s">
        <v>667</v>
      </c>
    </row>
    <row r="386" s="13" customFormat="1">
      <c r="B386" s="272"/>
      <c r="C386" s="273"/>
      <c r="D386" s="262" t="s">
        <v>171</v>
      </c>
      <c r="E386" s="274" t="s">
        <v>24</v>
      </c>
      <c r="F386" s="275" t="s">
        <v>668</v>
      </c>
      <c r="G386" s="273"/>
      <c r="H386" s="274" t="s">
        <v>24</v>
      </c>
      <c r="I386" s="276"/>
      <c r="J386" s="276"/>
      <c r="K386" s="273"/>
      <c r="L386" s="273"/>
      <c r="M386" s="277"/>
      <c r="N386" s="278"/>
      <c r="O386" s="279"/>
      <c r="P386" s="279"/>
      <c r="Q386" s="279"/>
      <c r="R386" s="279"/>
      <c r="S386" s="279"/>
      <c r="T386" s="279"/>
      <c r="U386" s="279"/>
      <c r="V386" s="279"/>
      <c r="W386" s="279"/>
      <c r="X386" s="280"/>
      <c r="AT386" s="281" t="s">
        <v>171</v>
      </c>
      <c r="AU386" s="281" t="s">
        <v>87</v>
      </c>
      <c r="AV386" s="13" t="s">
        <v>85</v>
      </c>
      <c r="AW386" s="13" t="s">
        <v>7</v>
      </c>
      <c r="AX386" s="13" t="s">
        <v>78</v>
      </c>
      <c r="AY386" s="281" t="s">
        <v>159</v>
      </c>
    </row>
    <row r="387" s="12" customFormat="1">
      <c r="B387" s="260"/>
      <c r="C387" s="261"/>
      <c r="D387" s="262" t="s">
        <v>171</v>
      </c>
      <c r="E387" s="263" t="s">
        <v>24</v>
      </c>
      <c r="F387" s="264" t="s">
        <v>85</v>
      </c>
      <c r="G387" s="261"/>
      <c r="H387" s="265">
        <v>1</v>
      </c>
      <c r="I387" s="266"/>
      <c r="J387" s="266"/>
      <c r="K387" s="261"/>
      <c r="L387" s="261"/>
      <c r="M387" s="267"/>
      <c r="N387" s="268"/>
      <c r="O387" s="269"/>
      <c r="P387" s="269"/>
      <c r="Q387" s="269"/>
      <c r="R387" s="269"/>
      <c r="S387" s="269"/>
      <c r="T387" s="269"/>
      <c r="U387" s="269"/>
      <c r="V387" s="269"/>
      <c r="W387" s="269"/>
      <c r="X387" s="270"/>
      <c r="AT387" s="271" t="s">
        <v>171</v>
      </c>
      <c r="AU387" s="271" t="s">
        <v>87</v>
      </c>
      <c r="AV387" s="12" t="s">
        <v>87</v>
      </c>
      <c r="AW387" s="12" t="s">
        <v>7</v>
      </c>
      <c r="AX387" s="12" t="s">
        <v>78</v>
      </c>
      <c r="AY387" s="271" t="s">
        <v>159</v>
      </c>
    </row>
    <row r="388" s="13" customFormat="1">
      <c r="B388" s="272"/>
      <c r="C388" s="273"/>
      <c r="D388" s="262" t="s">
        <v>171</v>
      </c>
      <c r="E388" s="274" t="s">
        <v>24</v>
      </c>
      <c r="F388" s="275" t="s">
        <v>669</v>
      </c>
      <c r="G388" s="273"/>
      <c r="H388" s="274" t="s">
        <v>24</v>
      </c>
      <c r="I388" s="276"/>
      <c r="J388" s="276"/>
      <c r="K388" s="273"/>
      <c r="L388" s="273"/>
      <c r="M388" s="277"/>
      <c r="N388" s="278"/>
      <c r="O388" s="279"/>
      <c r="P388" s="279"/>
      <c r="Q388" s="279"/>
      <c r="R388" s="279"/>
      <c r="S388" s="279"/>
      <c r="T388" s="279"/>
      <c r="U388" s="279"/>
      <c r="V388" s="279"/>
      <c r="W388" s="279"/>
      <c r="X388" s="280"/>
      <c r="AT388" s="281" t="s">
        <v>171</v>
      </c>
      <c r="AU388" s="281" t="s">
        <v>87</v>
      </c>
      <c r="AV388" s="13" t="s">
        <v>85</v>
      </c>
      <c r="AW388" s="13" t="s">
        <v>7</v>
      </c>
      <c r="AX388" s="13" t="s">
        <v>78</v>
      </c>
      <c r="AY388" s="281" t="s">
        <v>159</v>
      </c>
    </row>
    <row r="389" s="12" customFormat="1">
      <c r="B389" s="260"/>
      <c r="C389" s="261"/>
      <c r="D389" s="262" t="s">
        <v>171</v>
      </c>
      <c r="E389" s="263" t="s">
        <v>24</v>
      </c>
      <c r="F389" s="264" t="s">
        <v>87</v>
      </c>
      <c r="G389" s="261"/>
      <c r="H389" s="265">
        <v>2</v>
      </c>
      <c r="I389" s="266"/>
      <c r="J389" s="266"/>
      <c r="K389" s="261"/>
      <c r="L389" s="261"/>
      <c r="M389" s="267"/>
      <c r="N389" s="268"/>
      <c r="O389" s="269"/>
      <c r="P389" s="269"/>
      <c r="Q389" s="269"/>
      <c r="R389" s="269"/>
      <c r="S389" s="269"/>
      <c r="T389" s="269"/>
      <c r="U389" s="269"/>
      <c r="V389" s="269"/>
      <c r="W389" s="269"/>
      <c r="X389" s="270"/>
      <c r="AT389" s="271" t="s">
        <v>171</v>
      </c>
      <c r="AU389" s="271" t="s">
        <v>87</v>
      </c>
      <c r="AV389" s="12" t="s">
        <v>87</v>
      </c>
      <c r="AW389" s="12" t="s">
        <v>7</v>
      </c>
      <c r="AX389" s="12" t="s">
        <v>78</v>
      </c>
      <c r="AY389" s="271" t="s">
        <v>159</v>
      </c>
    </row>
    <row r="390" s="14" customFormat="1">
      <c r="B390" s="282"/>
      <c r="C390" s="283"/>
      <c r="D390" s="262" t="s">
        <v>171</v>
      </c>
      <c r="E390" s="284" t="s">
        <v>24</v>
      </c>
      <c r="F390" s="285" t="s">
        <v>186</v>
      </c>
      <c r="G390" s="283"/>
      <c r="H390" s="286">
        <v>3</v>
      </c>
      <c r="I390" s="287"/>
      <c r="J390" s="287"/>
      <c r="K390" s="283"/>
      <c r="L390" s="283"/>
      <c r="M390" s="288"/>
      <c r="N390" s="289"/>
      <c r="O390" s="290"/>
      <c r="P390" s="290"/>
      <c r="Q390" s="290"/>
      <c r="R390" s="290"/>
      <c r="S390" s="290"/>
      <c r="T390" s="290"/>
      <c r="U390" s="290"/>
      <c r="V390" s="290"/>
      <c r="W390" s="290"/>
      <c r="X390" s="291"/>
      <c r="AT390" s="292" t="s">
        <v>171</v>
      </c>
      <c r="AU390" s="292" t="s">
        <v>87</v>
      </c>
      <c r="AV390" s="14" t="s">
        <v>168</v>
      </c>
      <c r="AW390" s="14" t="s">
        <v>7</v>
      </c>
      <c r="AX390" s="14" t="s">
        <v>85</v>
      </c>
      <c r="AY390" s="292" t="s">
        <v>159</v>
      </c>
    </row>
    <row r="391" s="1" customFormat="1" ht="25.5" customHeight="1">
      <c r="B391" s="48"/>
      <c r="C391" s="293" t="s">
        <v>670</v>
      </c>
      <c r="D391" s="293" t="s">
        <v>248</v>
      </c>
      <c r="E391" s="294" t="s">
        <v>671</v>
      </c>
      <c r="F391" s="295" t="s">
        <v>672</v>
      </c>
      <c r="G391" s="296" t="s">
        <v>224</v>
      </c>
      <c r="H391" s="297">
        <v>2</v>
      </c>
      <c r="I391" s="298"/>
      <c r="J391" s="299"/>
      <c r="K391" s="300">
        <f>ROUND(P391*H391,2)</f>
        <v>0</v>
      </c>
      <c r="L391" s="295" t="s">
        <v>167</v>
      </c>
      <c r="M391" s="301"/>
      <c r="N391" s="302" t="s">
        <v>24</v>
      </c>
      <c r="O391" s="256" t="s">
        <v>47</v>
      </c>
      <c r="P391" s="176">
        <f>I391+J391</f>
        <v>0</v>
      </c>
      <c r="Q391" s="176">
        <f>ROUND(I391*H391,2)</f>
        <v>0</v>
      </c>
      <c r="R391" s="176">
        <f>ROUND(J391*H391,2)</f>
        <v>0</v>
      </c>
      <c r="S391" s="49"/>
      <c r="T391" s="257">
        <f>S391*H391</f>
        <v>0</v>
      </c>
      <c r="U391" s="257">
        <v>0.0051999999999999998</v>
      </c>
      <c r="V391" s="257">
        <f>U391*H391</f>
        <v>0.0104</v>
      </c>
      <c r="W391" s="257">
        <v>0</v>
      </c>
      <c r="X391" s="258">
        <f>W391*H391</f>
        <v>0</v>
      </c>
      <c r="AR391" s="26" t="s">
        <v>204</v>
      </c>
      <c r="AT391" s="26" t="s">
        <v>248</v>
      </c>
      <c r="AU391" s="26" t="s">
        <v>87</v>
      </c>
      <c r="AY391" s="26" t="s">
        <v>159</v>
      </c>
      <c r="BE391" s="259">
        <f>IF(O391="základní",K391,0)</f>
        <v>0</v>
      </c>
      <c r="BF391" s="259">
        <f>IF(O391="snížená",K391,0)</f>
        <v>0</v>
      </c>
      <c r="BG391" s="259">
        <f>IF(O391="zákl. přenesená",K391,0)</f>
        <v>0</v>
      </c>
      <c r="BH391" s="259">
        <f>IF(O391="sníž. přenesená",K391,0)</f>
        <v>0</v>
      </c>
      <c r="BI391" s="259">
        <f>IF(O391="nulová",K391,0)</f>
        <v>0</v>
      </c>
      <c r="BJ391" s="26" t="s">
        <v>85</v>
      </c>
      <c r="BK391" s="259">
        <f>ROUND(P391*H391,2)</f>
        <v>0</v>
      </c>
      <c r="BL391" s="26" t="s">
        <v>168</v>
      </c>
      <c r="BM391" s="26" t="s">
        <v>673</v>
      </c>
    </row>
    <row r="392" s="13" customFormat="1">
      <c r="B392" s="272"/>
      <c r="C392" s="273"/>
      <c r="D392" s="262" t="s">
        <v>171</v>
      </c>
      <c r="E392" s="274" t="s">
        <v>24</v>
      </c>
      <c r="F392" s="275" t="s">
        <v>674</v>
      </c>
      <c r="G392" s="273"/>
      <c r="H392" s="274" t="s">
        <v>24</v>
      </c>
      <c r="I392" s="276"/>
      <c r="J392" s="276"/>
      <c r="K392" s="273"/>
      <c r="L392" s="273"/>
      <c r="M392" s="277"/>
      <c r="N392" s="278"/>
      <c r="O392" s="279"/>
      <c r="P392" s="279"/>
      <c r="Q392" s="279"/>
      <c r="R392" s="279"/>
      <c r="S392" s="279"/>
      <c r="T392" s="279"/>
      <c r="U392" s="279"/>
      <c r="V392" s="279"/>
      <c r="W392" s="279"/>
      <c r="X392" s="280"/>
      <c r="AT392" s="281" t="s">
        <v>171</v>
      </c>
      <c r="AU392" s="281" t="s">
        <v>87</v>
      </c>
      <c r="AV392" s="13" t="s">
        <v>85</v>
      </c>
      <c r="AW392" s="13" t="s">
        <v>7</v>
      </c>
      <c r="AX392" s="13" t="s">
        <v>78</v>
      </c>
      <c r="AY392" s="281" t="s">
        <v>159</v>
      </c>
    </row>
    <row r="393" s="12" customFormat="1">
      <c r="B393" s="260"/>
      <c r="C393" s="261"/>
      <c r="D393" s="262" t="s">
        <v>171</v>
      </c>
      <c r="E393" s="263" t="s">
        <v>24</v>
      </c>
      <c r="F393" s="264" t="s">
        <v>85</v>
      </c>
      <c r="G393" s="261"/>
      <c r="H393" s="265">
        <v>1</v>
      </c>
      <c r="I393" s="266"/>
      <c r="J393" s="266"/>
      <c r="K393" s="261"/>
      <c r="L393" s="261"/>
      <c r="M393" s="267"/>
      <c r="N393" s="268"/>
      <c r="O393" s="269"/>
      <c r="P393" s="269"/>
      <c r="Q393" s="269"/>
      <c r="R393" s="269"/>
      <c r="S393" s="269"/>
      <c r="T393" s="269"/>
      <c r="U393" s="269"/>
      <c r="V393" s="269"/>
      <c r="W393" s="269"/>
      <c r="X393" s="270"/>
      <c r="AT393" s="271" t="s">
        <v>171</v>
      </c>
      <c r="AU393" s="271" t="s">
        <v>87</v>
      </c>
      <c r="AV393" s="12" t="s">
        <v>87</v>
      </c>
      <c r="AW393" s="12" t="s">
        <v>7</v>
      </c>
      <c r="AX393" s="12" t="s">
        <v>78</v>
      </c>
      <c r="AY393" s="271" t="s">
        <v>159</v>
      </c>
    </row>
    <row r="394" s="13" customFormat="1">
      <c r="B394" s="272"/>
      <c r="C394" s="273"/>
      <c r="D394" s="262" t="s">
        <v>171</v>
      </c>
      <c r="E394" s="274" t="s">
        <v>24</v>
      </c>
      <c r="F394" s="275" t="s">
        <v>675</v>
      </c>
      <c r="G394" s="273"/>
      <c r="H394" s="274" t="s">
        <v>24</v>
      </c>
      <c r="I394" s="276"/>
      <c r="J394" s="276"/>
      <c r="K394" s="273"/>
      <c r="L394" s="273"/>
      <c r="M394" s="277"/>
      <c r="N394" s="278"/>
      <c r="O394" s="279"/>
      <c r="P394" s="279"/>
      <c r="Q394" s="279"/>
      <c r="R394" s="279"/>
      <c r="S394" s="279"/>
      <c r="T394" s="279"/>
      <c r="U394" s="279"/>
      <c r="V394" s="279"/>
      <c r="W394" s="279"/>
      <c r="X394" s="280"/>
      <c r="AT394" s="281" t="s">
        <v>171</v>
      </c>
      <c r="AU394" s="281" t="s">
        <v>87</v>
      </c>
      <c r="AV394" s="13" t="s">
        <v>85</v>
      </c>
      <c r="AW394" s="13" t="s">
        <v>7</v>
      </c>
      <c r="AX394" s="13" t="s">
        <v>78</v>
      </c>
      <c r="AY394" s="281" t="s">
        <v>159</v>
      </c>
    </row>
    <row r="395" s="12" customFormat="1">
      <c r="B395" s="260"/>
      <c r="C395" s="261"/>
      <c r="D395" s="262" t="s">
        <v>171</v>
      </c>
      <c r="E395" s="263" t="s">
        <v>24</v>
      </c>
      <c r="F395" s="264" t="s">
        <v>85</v>
      </c>
      <c r="G395" s="261"/>
      <c r="H395" s="265">
        <v>1</v>
      </c>
      <c r="I395" s="266"/>
      <c r="J395" s="266"/>
      <c r="K395" s="261"/>
      <c r="L395" s="261"/>
      <c r="M395" s="267"/>
      <c r="N395" s="268"/>
      <c r="O395" s="269"/>
      <c r="P395" s="269"/>
      <c r="Q395" s="269"/>
      <c r="R395" s="269"/>
      <c r="S395" s="269"/>
      <c r="T395" s="269"/>
      <c r="U395" s="269"/>
      <c r="V395" s="269"/>
      <c r="W395" s="269"/>
      <c r="X395" s="270"/>
      <c r="AT395" s="271" t="s">
        <v>171</v>
      </c>
      <c r="AU395" s="271" t="s">
        <v>87</v>
      </c>
      <c r="AV395" s="12" t="s">
        <v>87</v>
      </c>
      <c r="AW395" s="12" t="s">
        <v>7</v>
      </c>
      <c r="AX395" s="12" t="s">
        <v>78</v>
      </c>
      <c r="AY395" s="271" t="s">
        <v>159</v>
      </c>
    </row>
    <row r="396" s="14" customFormat="1">
      <c r="B396" s="282"/>
      <c r="C396" s="283"/>
      <c r="D396" s="262" t="s">
        <v>171</v>
      </c>
      <c r="E396" s="284" t="s">
        <v>24</v>
      </c>
      <c r="F396" s="285" t="s">
        <v>186</v>
      </c>
      <c r="G396" s="283"/>
      <c r="H396" s="286">
        <v>2</v>
      </c>
      <c r="I396" s="287"/>
      <c r="J396" s="287"/>
      <c r="K396" s="283"/>
      <c r="L396" s="283"/>
      <c r="M396" s="288"/>
      <c r="N396" s="289"/>
      <c r="O396" s="290"/>
      <c r="P396" s="290"/>
      <c r="Q396" s="290"/>
      <c r="R396" s="290"/>
      <c r="S396" s="290"/>
      <c r="T396" s="290"/>
      <c r="U396" s="290"/>
      <c r="V396" s="290"/>
      <c r="W396" s="290"/>
      <c r="X396" s="291"/>
      <c r="AT396" s="292" t="s">
        <v>171</v>
      </c>
      <c r="AU396" s="292" t="s">
        <v>87</v>
      </c>
      <c r="AV396" s="14" t="s">
        <v>168</v>
      </c>
      <c r="AW396" s="14" t="s">
        <v>7</v>
      </c>
      <c r="AX396" s="14" t="s">
        <v>85</v>
      </c>
      <c r="AY396" s="292" t="s">
        <v>159</v>
      </c>
    </row>
    <row r="397" s="1" customFormat="1" ht="16.5" customHeight="1">
      <c r="B397" s="48"/>
      <c r="C397" s="293" t="s">
        <v>676</v>
      </c>
      <c r="D397" s="293" t="s">
        <v>248</v>
      </c>
      <c r="E397" s="294" t="s">
        <v>677</v>
      </c>
      <c r="F397" s="295" t="s">
        <v>678</v>
      </c>
      <c r="G397" s="296" t="s">
        <v>224</v>
      </c>
      <c r="H397" s="297">
        <v>3</v>
      </c>
      <c r="I397" s="298"/>
      <c r="J397" s="299"/>
      <c r="K397" s="300">
        <f>ROUND(P397*H397,2)</f>
        <v>0</v>
      </c>
      <c r="L397" s="295" t="s">
        <v>167</v>
      </c>
      <c r="M397" s="301"/>
      <c r="N397" s="302" t="s">
        <v>24</v>
      </c>
      <c r="O397" s="256" t="s">
        <v>47</v>
      </c>
      <c r="P397" s="176">
        <f>I397+J397</f>
        <v>0</v>
      </c>
      <c r="Q397" s="176">
        <f>ROUND(I397*H397,2)</f>
        <v>0</v>
      </c>
      <c r="R397" s="176">
        <f>ROUND(J397*H397,2)</f>
        <v>0</v>
      </c>
      <c r="S397" s="49"/>
      <c r="T397" s="257">
        <f>S397*H397</f>
        <v>0</v>
      </c>
      <c r="U397" s="257">
        <v>0.0025000000000000001</v>
      </c>
      <c r="V397" s="257">
        <f>U397*H397</f>
        <v>0.0074999999999999997</v>
      </c>
      <c r="W397" s="257">
        <v>0</v>
      </c>
      <c r="X397" s="258">
        <f>W397*H397</f>
        <v>0</v>
      </c>
      <c r="AR397" s="26" t="s">
        <v>204</v>
      </c>
      <c r="AT397" s="26" t="s">
        <v>248</v>
      </c>
      <c r="AU397" s="26" t="s">
        <v>87</v>
      </c>
      <c r="AY397" s="26" t="s">
        <v>159</v>
      </c>
      <c r="BE397" s="259">
        <f>IF(O397="základní",K397,0)</f>
        <v>0</v>
      </c>
      <c r="BF397" s="259">
        <f>IF(O397="snížená",K397,0)</f>
        <v>0</v>
      </c>
      <c r="BG397" s="259">
        <f>IF(O397="zákl. přenesená",K397,0)</f>
        <v>0</v>
      </c>
      <c r="BH397" s="259">
        <f>IF(O397="sníž. přenesená",K397,0)</f>
        <v>0</v>
      </c>
      <c r="BI397" s="259">
        <f>IF(O397="nulová",K397,0)</f>
        <v>0</v>
      </c>
      <c r="BJ397" s="26" t="s">
        <v>85</v>
      </c>
      <c r="BK397" s="259">
        <f>ROUND(P397*H397,2)</f>
        <v>0</v>
      </c>
      <c r="BL397" s="26" t="s">
        <v>168</v>
      </c>
      <c r="BM397" s="26" t="s">
        <v>679</v>
      </c>
    </row>
    <row r="398" s="13" customFormat="1">
      <c r="B398" s="272"/>
      <c r="C398" s="273"/>
      <c r="D398" s="262" t="s">
        <v>171</v>
      </c>
      <c r="E398" s="274" t="s">
        <v>24</v>
      </c>
      <c r="F398" s="275" t="s">
        <v>680</v>
      </c>
      <c r="G398" s="273"/>
      <c r="H398" s="274" t="s">
        <v>24</v>
      </c>
      <c r="I398" s="276"/>
      <c r="J398" s="276"/>
      <c r="K398" s="273"/>
      <c r="L398" s="273"/>
      <c r="M398" s="277"/>
      <c r="N398" s="278"/>
      <c r="O398" s="279"/>
      <c r="P398" s="279"/>
      <c r="Q398" s="279"/>
      <c r="R398" s="279"/>
      <c r="S398" s="279"/>
      <c r="T398" s="279"/>
      <c r="U398" s="279"/>
      <c r="V398" s="279"/>
      <c r="W398" s="279"/>
      <c r="X398" s="280"/>
      <c r="AT398" s="281" t="s">
        <v>171</v>
      </c>
      <c r="AU398" s="281" t="s">
        <v>87</v>
      </c>
      <c r="AV398" s="13" t="s">
        <v>85</v>
      </c>
      <c r="AW398" s="13" t="s">
        <v>7</v>
      </c>
      <c r="AX398" s="13" t="s">
        <v>78</v>
      </c>
      <c r="AY398" s="281" t="s">
        <v>159</v>
      </c>
    </row>
    <row r="399" s="12" customFormat="1">
      <c r="B399" s="260"/>
      <c r="C399" s="261"/>
      <c r="D399" s="262" t="s">
        <v>171</v>
      </c>
      <c r="E399" s="263" t="s">
        <v>24</v>
      </c>
      <c r="F399" s="264" t="s">
        <v>87</v>
      </c>
      <c r="G399" s="261"/>
      <c r="H399" s="265">
        <v>2</v>
      </c>
      <c r="I399" s="266"/>
      <c r="J399" s="266"/>
      <c r="K399" s="261"/>
      <c r="L399" s="261"/>
      <c r="M399" s="267"/>
      <c r="N399" s="268"/>
      <c r="O399" s="269"/>
      <c r="P399" s="269"/>
      <c r="Q399" s="269"/>
      <c r="R399" s="269"/>
      <c r="S399" s="269"/>
      <c r="T399" s="269"/>
      <c r="U399" s="269"/>
      <c r="V399" s="269"/>
      <c r="W399" s="269"/>
      <c r="X399" s="270"/>
      <c r="AT399" s="271" t="s">
        <v>171</v>
      </c>
      <c r="AU399" s="271" t="s">
        <v>87</v>
      </c>
      <c r="AV399" s="12" t="s">
        <v>87</v>
      </c>
      <c r="AW399" s="12" t="s">
        <v>7</v>
      </c>
      <c r="AX399" s="12" t="s">
        <v>78</v>
      </c>
      <c r="AY399" s="271" t="s">
        <v>159</v>
      </c>
    </row>
    <row r="400" s="13" customFormat="1">
      <c r="B400" s="272"/>
      <c r="C400" s="273"/>
      <c r="D400" s="262" t="s">
        <v>171</v>
      </c>
      <c r="E400" s="274" t="s">
        <v>24</v>
      </c>
      <c r="F400" s="275" t="s">
        <v>681</v>
      </c>
      <c r="G400" s="273"/>
      <c r="H400" s="274" t="s">
        <v>24</v>
      </c>
      <c r="I400" s="276"/>
      <c r="J400" s="276"/>
      <c r="K400" s="273"/>
      <c r="L400" s="273"/>
      <c r="M400" s="277"/>
      <c r="N400" s="278"/>
      <c r="O400" s="279"/>
      <c r="P400" s="279"/>
      <c r="Q400" s="279"/>
      <c r="R400" s="279"/>
      <c r="S400" s="279"/>
      <c r="T400" s="279"/>
      <c r="U400" s="279"/>
      <c r="V400" s="279"/>
      <c r="W400" s="279"/>
      <c r="X400" s="280"/>
      <c r="AT400" s="281" t="s">
        <v>171</v>
      </c>
      <c r="AU400" s="281" t="s">
        <v>87</v>
      </c>
      <c r="AV400" s="13" t="s">
        <v>85</v>
      </c>
      <c r="AW400" s="13" t="s">
        <v>7</v>
      </c>
      <c r="AX400" s="13" t="s">
        <v>78</v>
      </c>
      <c r="AY400" s="281" t="s">
        <v>159</v>
      </c>
    </row>
    <row r="401" s="12" customFormat="1">
      <c r="B401" s="260"/>
      <c r="C401" s="261"/>
      <c r="D401" s="262" t="s">
        <v>171</v>
      </c>
      <c r="E401" s="263" t="s">
        <v>24</v>
      </c>
      <c r="F401" s="264" t="s">
        <v>85</v>
      </c>
      <c r="G401" s="261"/>
      <c r="H401" s="265">
        <v>1</v>
      </c>
      <c r="I401" s="266"/>
      <c r="J401" s="266"/>
      <c r="K401" s="261"/>
      <c r="L401" s="261"/>
      <c r="M401" s="267"/>
      <c r="N401" s="268"/>
      <c r="O401" s="269"/>
      <c r="P401" s="269"/>
      <c r="Q401" s="269"/>
      <c r="R401" s="269"/>
      <c r="S401" s="269"/>
      <c r="T401" s="269"/>
      <c r="U401" s="269"/>
      <c r="V401" s="269"/>
      <c r="W401" s="269"/>
      <c r="X401" s="270"/>
      <c r="AT401" s="271" t="s">
        <v>171</v>
      </c>
      <c r="AU401" s="271" t="s">
        <v>87</v>
      </c>
      <c r="AV401" s="12" t="s">
        <v>87</v>
      </c>
      <c r="AW401" s="12" t="s">
        <v>7</v>
      </c>
      <c r="AX401" s="12" t="s">
        <v>78</v>
      </c>
      <c r="AY401" s="271" t="s">
        <v>159</v>
      </c>
    </row>
    <row r="402" s="14" customFormat="1">
      <c r="B402" s="282"/>
      <c r="C402" s="283"/>
      <c r="D402" s="262" t="s">
        <v>171</v>
      </c>
      <c r="E402" s="284" t="s">
        <v>24</v>
      </c>
      <c r="F402" s="285" t="s">
        <v>186</v>
      </c>
      <c r="G402" s="283"/>
      <c r="H402" s="286">
        <v>3</v>
      </c>
      <c r="I402" s="287"/>
      <c r="J402" s="287"/>
      <c r="K402" s="283"/>
      <c r="L402" s="283"/>
      <c r="M402" s="288"/>
      <c r="N402" s="289"/>
      <c r="O402" s="290"/>
      <c r="P402" s="290"/>
      <c r="Q402" s="290"/>
      <c r="R402" s="290"/>
      <c r="S402" s="290"/>
      <c r="T402" s="290"/>
      <c r="U402" s="290"/>
      <c r="V402" s="290"/>
      <c r="W402" s="290"/>
      <c r="X402" s="291"/>
      <c r="AT402" s="292" t="s">
        <v>171</v>
      </c>
      <c r="AU402" s="292" t="s">
        <v>87</v>
      </c>
      <c r="AV402" s="14" t="s">
        <v>168</v>
      </c>
      <c r="AW402" s="14" t="s">
        <v>7</v>
      </c>
      <c r="AX402" s="14" t="s">
        <v>85</v>
      </c>
      <c r="AY402" s="292" t="s">
        <v>159</v>
      </c>
    </row>
    <row r="403" s="1" customFormat="1" ht="16.5" customHeight="1">
      <c r="B403" s="48"/>
      <c r="C403" s="248" t="s">
        <v>632</v>
      </c>
      <c r="D403" s="248" t="s">
        <v>163</v>
      </c>
      <c r="E403" s="249" t="s">
        <v>682</v>
      </c>
      <c r="F403" s="250" t="s">
        <v>683</v>
      </c>
      <c r="G403" s="251" t="s">
        <v>224</v>
      </c>
      <c r="H403" s="252">
        <v>7</v>
      </c>
      <c r="I403" s="253"/>
      <c r="J403" s="253"/>
      <c r="K403" s="254">
        <f>ROUND(P403*H403,2)</f>
        <v>0</v>
      </c>
      <c r="L403" s="250" t="s">
        <v>167</v>
      </c>
      <c r="M403" s="74"/>
      <c r="N403" s="255" t="s">
        <v>24</v>
      </c>
      <c r="O403" s="256" t="s">
        <v>47</v>
      </c>
      <c r="P403" s="176">
        <f>I403+J403</f>
        <v>0</v>
      </c>
      <c r="Q403" s="176">
        <f>ROUND(I403*H403,2)</f>
        <v>0</v>
      </c>
      <c r="R403" s="176">
        <f>ROUND(J403*H403,2)</f>
        <v>0</v>
      </c>
      <c r="S403" s="49"/>
      <c r="T403" s="257">
        <f>S403*H403</f>
        <v>0</v>
      </c>
      <c r="U403" s="257">
        <v>0.10940999999999999</v>
      </c>
      <c r="V403" s="257">
        <f>U403*H403</f>
        <v>0.76586999999999994</v>
      </c>
      <c r="W403" s="257">
        <v>0</v>
      </c>
      <c r="X403" s="258">
        <f>W403*H403</f>
        <v>0</v>
      </c>
      <c r="AR403" s="26" t="s">
        <v>168</v>
      </c>
      <c r="AT403" s="26" t="s">
        <v>163</v>
      </c>
      <c r="AU403" s="26" t="s">
        <v>87</v>
      </c>
      <c r="AY403" s="26" t="s">
        <v>159</v>
      </c>
      <c r="BE403" s="259">
        <f>IF(O403="základní",K403,0)</f>
        <v>0</v>
      </c>
      <c r="BF403" s="259">
        <f>IF(O403="snížená",K403,0)</f>
        <v>0</v>
      </c>
      <c r="BG403" s="259">
        <f>IF(O403="zákl. přenesená",K403,0)</f>
        <v>0</v>
      </c>
      <c r="BH403" s="259">
        <f>IF(O403="sníž. přenesená",K403,0)</f>
        <v>0</v>
      </c>
      <c r="BI403" s="259">
        <f>IF(O403="nulová",K403,0)</f>
        <v>0</v>
      </c>
      <c r="BJ403" s="26" t="s">
        <v>85</v>
      </c>
      <c r="BK403" s="259">
        <f>ROUND(P403*H403,2)</f>
        <v>0</v>
      </c>
      <c r="BL403" s="26" t="s">
        <v>168</v>
      </c>
      <c r="BM403" s="26" t="s">
        <v>684</v>
      </c>
    </row>
    <row r="404" s="12" customFormat="1">
      <c r="B404" s="260"/>
      <c r="C404" s="261"/>
      <c r="D404" s="262" t="s">
        <v>171</v>
      </c>
      <c r="E404" s="263" t="s">
        <v>24</v>
      </c>
      <c r="F404" s="264" t="s">
        <v>199</v>
      </c>
      <c r="G404" s="261"/>
      <c r="H404" s="265">
        <v>7</v>
      </c>
      <c r="I404" s="266"/>
      <c r="J404" s="266"/>
      <c r="K404" s="261"/>
      <c r="L404" s="261"/>
      <c r="M404" s="267"/>
      <c r="N404" s="268"/>
      <c r="O404" s="269"/>
      <c r="P404" s="269"/>
      <c r="Q404" s="269"/>
      <c r="R404" s="269"/>
      <c r="S404" s="269"/>
      <c r="T404" s="269"/>
      <c r="U404" s="269"/>
      <c r="V404" s="269"/>
      <c r="W404" s="269"/>
      <c r="X404" s="270"/>
      <c r="AT404" s="271" t="s">
        <v>171</v>
      </c>
      <c r="AU404" s="271" t="s">
        <v>87</v>
      </c>
      <c r="AV404" s="12" t="s">
        <v>87</v>
      </c>
      <c r="AW404" s="12" t="s">
        <v>7</v>
      </c>
      <c r="AX404" s="12" t="s">
        <v>85</v>
      </c>
      <c r="AY404" s="271" t="s">
        <v>159</v>
      </c>
    </row>
    <row r="405" s="1" customFormat="1" ht="25.5" customHeight="1">
      <c r="B405" s="48"/>
      <c r="C405" s="248" t="s">
        <v>685</v>
      </c>
      <c r="D405" s="248" t="s">
        <v>163</v>
      </c>
      <c r="E405" s="249" t="s">
        <v>686</v>
      </c>
      <c r="F405" s="250" t="s">
        <v>687</v>
      </c>
      <c r="G405" s="251" t="s">
        <v>213</v>
      </c>
      <c r="H405" s="252">
        <v>36</v>
      </c>
      <c r="I405" s="253"/>
      <c r="J405" s="253"/>
      <c r="K405" s="254">
        <f>ROUND(P405*H405,2)</f>
        <v>0</v>
      </c>
      <c r="L405" s="250" t="s">
        <v>167</v>
      </c>
      <c r="M405" s="74"/>
      <c r="N405" s="255" t="s">
        <v>24</v>
      </c>
      <c r="O405" s="256" t="s">
        <v>47</v>
      </c>
      <c r="P405" s="176">
        <f>I405+J405</f>
        <v>0</v>
      </c>
      <c r="Q405" s="176">
        <f>ROUND(I405*H405,2)</f>
        <v>0</v>
      </c>
      <c r="R405" s="176">
        <f>ROUND(J405*H405,2)</f>
        <v>0</v>
      </c>
      <c r="S405" s="49"/>
      <c r="T405" s="257">
        <f>S405*H405</f>
        <v>0</v>
      </c>
      <c r="U405" s="257">
        <v>0.00011</v>
      </c>
      <c r="V405" s="257">
        <f>U405*H405</f>
        <v>0.00396</v>
      </c>
      <c r="W405" s="257">
        <v>0</v>
      </c>
      <c r="X405" s="258">
        <f>W405*H405</f>
        <v>0</v>
      </c>
      <c r="AR405" s="26" t="s">
        <v>168</v>
      </c>
      <c r="AT405" s="26" t="s">
        <v>163</v>
      </c>
      <c r="AU405" s="26" t="s">
        <v>87</v>
      </c>
      <c r="AY405" s="26" t="s">
        <v>159</v>
      </c>
      <c r="BE405" s="259">
        <f>IF(O405="základní",K405,0)</f>
        <v>0</v>
      </c>
      <c r="BF405" s="259">
        <f>IF(O405="snížená",K405,0)</f>
        <v>0</v>
      </c>
      <c r="BG405" s="259">
        <f>IF(O405="zákl. přenesená",K405,0)</f>
        <v>0</v>
      </c>
      <c r="BH405" s="259">
        <f>IF(O405="sníž. přenesená",K405,0)</f>
        <v>0</v>
      </c>
      <c r="BI405" s="259">
        <f>IF(O405="nulová",K405,0)</f>
        <v>0</v>
      </c>
      <c r="BJ405" s="26" t="s">
        <v>85</v>
      </c>
      <c r="BK405" s="259">
        <f>ROUND(P405*H405,2)</f>
        <v>0</v>
      </c>
      <c r="BL405" s="26" t="s">
        <v>168</v>
      </c>
      <c r="BM405" s="26" t="s">
        <v>688</v>
      </c>
    </row>
    <row r="406" s="13" customFormat="1">
      <c r="B406" s="272"/>
      <c r="C406" s="273"/>
      <c r="D406" s="262" t="s">
        <v>171</v>
      </c>
      <c r="E406" s="274" t="s">
        <v>24</v>
      </c>
      <c r="F406" s="275" t="s">
        <v>689</v>
      </c>
      <c r="G406" s="273"/>
      <c r="H406" s="274" t="s">
        <v>24</v>
      </c>
      <c r="I406" s="276"/>
      <c r="J406" s="276"/>
      <c r="K406" s="273"/>
      <c r="L406" s="273"/>
      <c r="M406" s="277"/>
      <c r="N406" s="278"/>
      <c r="O406" s="279"/>
      <c r="P406" s="279"/>
      <c r="Q406" s="279"/>
      <c r="R406" s="279"/>
      <c r="S406" s="279"/>
      <c r="T406" s="279"/>
      <c r="U406" s="279"/>
      <c r="V406" s="279"/>
      <c r="W406" s="279"/>
      <c r="X406" s="280"/>
      <c r="AT406" s="281" t="s">
        <v>171</v>
      </c>
      <c r="AU406" s="281" t="s">
        <v>87</v>
      </c>
      <c r="AV406" s="13" t="s">
        <v>85</v>
      </c>
      <c r="AW406" s="13" t="s">
        <v>7</v>
      </c>
      <c r="AX406" s="13" t="s">
        <v>78</v>
      </c>
      <c r="AY406" s="281" t="s">
        <v>159</v>
      </c>
    </row>
    <row r="407" s="12" customFormat="1">
      <c r="B407" s="260"/>
      <c r="C407" s="261"/>
      <c r="D407" s="262" t="s">
        <v>171</v>
      </c>
      <c r="E407" s="263" t="s">
        <v>24</v>
      </c>
      <c r="F407" s="264" t="s">
        <v>546</v>
      </c>
      <c r="G407" s="261"/>
      <c r="H407" s="265">
        <v>36</v>
      </c>
      <c r="I407" s="266"/>
      <c r="J407" s="266"/>
      <c r="K407" s="261"/>
      <c r="L407" s="261"/>
      <c r="M407" s="267"/>
      <c r="N407" s="268"/>
      <c r="O407" s="269"/>
      <c r="P407" s="269"/>
      <c r="Q407" s="269"/>
      <c r="R407" s="269"/>
      <c r="S407" s="269"/>
      <c r="T407" s="269"/>
      <c r="U407" s="269"/>
      <c r="V407" s="269"/>
      <c r="W407" s="269"/>
      <c r="X407" s="270"/>
      <c r="AT407" s="271" t="s">
        <v>171</v>
      </c>
      <c r="AU407" s="271" t="s">
        <v>87</v>
      </c>
      <c r="AV407" s="12" t="s">
        <v>87</v>
      </c>
      <c r="AW407" s="12" t="s">
        <v>7</v>
      </c>
      <c r="AX407" s="12" t="s">
        <v>85</v>
      </c>
      <c r="AY407" s="271" t="s">
        <v>159</v>
      </c>
    </row>
    <row r="408" s="1" customFormat="1" ht="16.5" customHeight="1">
      <c r="B408" s="48"/>
      <c r="C408" s="293" t="s">
        <v>690</v>
      </c>
      <c r="D408" s="293" t="s">
        <v>248</v>
      </c>
      <c r="E408" s="294" t="s">
        <v>691</v>
      </c>
      <c r="F408" s="295" t="s">
        <v>692</v>
      </c>
      <c r="G408" s="296" t="s">
        <v>339</v>
      </c>
      <c r="H408" s="297">
        <v>4.5</v>
      </c>
      <c r="I408" s="298"/>
      <c r="J408" s="299"/>
      <c r="K408" s="300">
        <f>ROUND(P408*H408,2)</f>
        <v>0</v>
      </c>
      <c r="L408" s="295" t="s">
        <v>167</v>
      </c>
      <c r="M408" s="301"/>
      <c r="N408" s="302" t="s">
        <v>24</v>
      </c>
      <c r="O408" s="256" t="s">
        <v>47</v>
      </c>
      <c r="P408" s="176">
        <f>I408+J408</f>
        <v>0</v>
      </c>
      <c r="Q408" s="176">
        <f>ROUND(I408*H408,2)</f>
        <v>0</v>
      </c>
      <c r="R408" s="176">
        <f>ROUND(J408*H408,2)</f>
        <v>0</v>
      </c>
      <c r="S408" s="49"/>
      <c r="T408" s="257">
        <f>S408*H408</f>
        <v>0</v>
      </c>
      <c r="U408" s="257">
        <v>0.001</v>
      </c>
      <c r="V408" s="257">
        <f>U408*H408</f>
        <v>0.0045000000000000005</v>
      </c>
      <c r="W408" s="257">
        <v>0</v>
      </c>
      <c r="X408" s="258">
        <f>W408*H408</f>
        <v>0</v>
      </c>
      <c r="AR408" s="26" t="s">
        <v>204</v>
      </c>
      <c r="AT408" s="26" t="s">
        <v>248</v>
      </c>
      <c r="AU408" s="26" t="s">
        <v>87</v>
      </c>
      <c r="AY408" s="26" t="s">
        <v>159</v>
      </c>
      <c r="BE408" s="259">
        <f>IF(O408="základní",K408,0)</f>
        <v>0</v>
      </c>
      <c r="BF408" s="259">
        <f>IF(O408="snížená",K408,0)</f>
        <v>0</v>
      </c>
      <c r="BG408" s="259">
        <f>IF(O408="zákl. přenesená",K408,0)</f>
        <v>0</v>
      </c>
      <c r="BH408" s="259">
        <f>IF(O408="sníž. přenesená",K408,0)</f>
        <v>0</v>
      </c>
      <c r="BI408" s="259">
        <f>IF(O408="nulová",K408,0)</f>
        <v>0</v>
      </c>
      <c r="BJ408" s="26" t="s">
        <v>85</v>
      </c>
      <c r="BK408" s="259">
        <f>ROUND(P408*H408,2)</f>
        <v>0</v>
      </c>
      <c r="BL408" s="26" t="s">
        <v>168</v>
      </c>
      <c r="BM408" s="26" t="s">
        <v>693</v>
      </c>
    </row>
    <row r="409" s="12" customFormat="1">
      <c r="B409" s="260"/>
      <c r="C409" s="261"/>
      <c r="D409" s="262" t="s">
        <v>171</v>
      </c>
      <c r="E409" s="263" t="s">
        <v>24</v>
      </c>
      <c r="F409" s="264" t="s">
        <v>694</v>
      </c>
      <c r="G409" s="261"/>
      <c r="H409" s="265">
        <v>4.5</v>
      </c>
      <c r="I409" s="266"/>
      <c r="J409" s="266"/>
      <c r="K409" s="261"/>
      <c r="L409" s="261"/>
      <c r="M409" s="267"/>
      <c r="N409" s="268"/>
      <c r="O409" s="269"/>
      <c r="P409" s="269"/>
      <c r="Q409" s="269"/>
      <c r="R409" s="269"/>
      <c r="S409" s="269"/>
      <c r="T409" s="269"/>
      <c r="U409" s="269"/>
      <c r="V409" s="269"/>
      <c r="W409" s="269"/>
      <c r="X409" s="270"/>
      <c r="AT409" s="271" t="s">
        <v>171</v>
      </c>
      <c r="AU409" s="271" t="s">
        <v>87</v>
      </c>
      <c r="AV409" s="12" t="s">
        <v>87</v>
      </c>
      <c r="AW409" s="12" t="s">
        <v>7</v>
      </c>
      <c r="AX409" s="12" t="s">
        <v>85</v>
      </c>
      <c r="AY409" s="271" t="s">
        <v>159</v>
      </c>
    </row>
    <row r="410" s="1" customFormat="1" ht="25.5" customHeight="1">
      <c r="B410" s="48"/>
      <c r="C410" s="248" t="s">
        <v>695</v>
      </c>
      <c r="D410" s="248" t="s">
        <v>163</v>
      </c>
      <c r="E410" s="249" t="s">
        <v>696</v>
      </c>
      <c r="F410" s="250" t="s">
        <v>697</v>
      </c>
      <c r="G410" s="251" t="s">
        <v>213</v>
      </c>
      <c r="H410" s="252">
        <v>78</v>
      </c>
      <c r="I410" s="253"/>
      <c r="J410" s="253"/>
      <c r="K410" s="254">
        <f>ROUND(P410*H410,2)</f>
        <v>0</v>
      </c>
      <c r="L410" s="250" t="s">
        <v>167</v>
      </c>
      <c r="M410" s="74"/>
      <c r="N410" s="255" t="s">
        <v>24</v>
      </c>
      <c r="O410" s="256" t="s">
        <v>47</v>
      </c>
      <c r="P410" s="176">
        <f>I410+J410</f>
        <v>0</v>
      </c>
      <c r="Q410" s="176">
        <f>ROUND(I410*H410,2)</f>
        <v>0</v>
      </c>
      <c r="R410" s="176">
        <f>ROUND(J410*H410,2)</f>
        <v>0</v>
      </c>
      <c r="S410" s="49"/>
      <c r="T410" s="257">
        <f>S410*H410</f>
        <v>0</v>
      </c>
      <c r="U410" s="257">
        <v>0.00011</v>
      </c>
      <c r="V410" s="257">
        <f>U410*H410</f>
        <v>0.0085800000000000008</v>
      </c>
      <c r="W410" s="257">
        <v>0</v>
      </c>
      <c r="X410" s="258">
        <f>W410*H410</f>
        <v>0</v>
      </c>
      <c r="AR410" s="26" t="s">
        <v>168</v>
      </c>
      <c r="AT410" s="26" t="s">
        <v>163</v>
      </c>
      <c r="AU410" s="26" t="s">
        <v>87</v>
      </c>
      <c r="AY410" s="26" t="s">
        <v>159</v>
      </c>
      <c r="BE410" s="259">
        <f>IF(O410="základní",K410,0)</f>
        <v>0</v>
      </c>
      <c r="BF410" s="259">
        <f>IF(O410="snížená",K410,0)</f>
        <v>0</v>
      </c>
      <c r="BG410" s="259">
        <f>IF(O410="zákl. přenesená",K410,0)</f>
        <v>0</v>
      </c>
      <c r="BH410" s="259">
        <f>IF(O410="sníž. přenesená",K410,0)</f>
        <v>0</v>
      </c>
      <c r="BI410" s="259">
        <f>IF(O410="nulová",K410,0)</f>
        <v>0</v>
      </c>
      <c r="BJ410" s="26" t="s">
        <v>85</v>
      </c>
      <c r="BK410" s="259">
        <f>ROUND(P410*H410,2)</f>
        <v>0</v>
      </c>
      <c r="BL410" s="26" t="s">
        <v>168</v>
      </c>
      <c r="BM410" s="26" t="s">
        <v>698</v>
      </c>
    </row>
    <row r="411" s="12" customFormat="1">
      <c r="B411" s="260"/>
      <c r="C411" s="261"/>
      <c r="D411" s="262" t="s">
        <v>171</v>
      </c>
      <c r="E411" s="263" t="s">
        <v>24</v>
      </c>
      <c r="F411" s="264" t="s">
        <v>699</v>
      </c>
      <c r="G411" s="261"/>
      <c r="H411" s="265">
        <v>78</v>
      </c>
      <c r="I411" s="266"/>
      <c r="J411" s="266"/>
      <c r="K411" s="261"/>
      <c r="L411" s="261"/>
      <c r="M411" s="267"/>
      <c r="N411" s="268"/>
      <c r="O411" s="269"/>
      <c r="P411" s="269"/>
      <c r="Q411" s="269"/>
      <c r="R411" s="269"/>
      <c r="S411" s="269"/>
      <c r="T411" s="269"/>
      <c r="U411" s="269"/>
      <c r="V411" s="269"/>
      <c r="W411" s="269"/>
      <c r="X411" s="270"/>
      <c r="AT411" s="271" t="s">
        <v>171</v>
      </c>
      <c r="AU411" s="271" t="s">
        <v>87</v>
      </c>
      <c r="AV411" s="12" t="s">
        <v>87</v>
      </c>
      <c r="AW411" s="12" t="s">
        <v>7</v>
      </c>
      <c r="AX411" s="12" t="s">
        <v>85</v>
      </c>
      <c r="AY411" s="271" t="s">
        <v>159</v>
      </c>
    </row>
    <row r="412" s="1" customFormat="1" ht="16.5" customHeight="1">
      <c r="B412" s="48"/>
      <c r="C412" s="293" t="s">
        <v>700</v>
      </c>
      <c r="D412" s="293" t="s">
        <v>248</v>
      </c>
      <c r="E412" s="294" t="s">
        <v>701</v>
      </c>
      <c r="F412" s="295" t="s">
        <v>702</v>
      </c>
      <c r="G412" s="296" t="s">
        <v>339</v>
      </c>
      <c r="H412" s="297">
        <v>9.75</v>
      </c>
      <c r="I412" s="298"/>
      <c r="J412" s="299"/>
      <c r="K412" s="300">
        <f>ROUND(P412*H412,2)</f>
        <v>0</v>
      </c>
      <c r="L412" s="295" t="s">
        <v>167</v>
      </c>
      <c r="M412" s="301"/>
      <c r="N412" s="302" t="s">
        <v>24</v>
      </c>
      <c r="O412" s="256" t="s">
        <v>47</v>
      </c>
      <c r="P412" s="176">
        <f>I412+J412</f>
        <v>0</v>
      </c>
      <c r="Q412" s="176">
        <f>ROUND(I412*H412,2)</f>
        <v>0</v>
      </c>
      <c r="R412" s="176">
        <f>ROUND(J412*H412,2)</f>
        <v>0</v>
      </c>
      <c r="S412" s="49"/>
      <c r="T412" s="257">
        <f>S412*H412</f>
        <v>0</v>
      </c>
      <c r="U412" s="257">
        <v>0.001</v>
      </c>
      <c r="V412" s="257">
        <f>U412*H412</f>
        <v>0.00975</v>
      </c>
      <c r="W412" s="257">
        <v>0</v>
      </c>
      <c r="X412" s="258">
        <f>W412*H412</f>
        <v>0</v>
      </c>
      <c r="AR412" s="26" t="s">
        <v>204</v>
      </c>
      <c r="AT412" s="26" t="s">
        <v>248</v>
      </c>
      <c r="AU412" s="26" t="s">
        <v>87</v>
      </c>
      <c r="AY412" s="26" t="s">
        <v>159</v>
      </c>
      <c r="BE412" s="259">
        <f>IF(O412="základní",K412,0)</f>
        <v>0</v>
      </c>
      <c r="BF412" s="259">
        <f>IF(O412="snížená",K412,0)</f>
        <v>0</v>
      </c>
      <c r="BG412" s="259">
        <f>IF(O412="zákl. přenesená",K412,0)</f>
        <v>0</v>
      </c>
      <c r="BH412" s="259">
        <f>IF(O412="sníž. přenesená",K412,0)</f>
        <v>0</v>
      </c>
      <c r="BI412" s="259">
        <f>IF(O412="nulová",K412,0)</f>
        <v>0</v>
      </c>
      <c r="BJ412" s="26" t="s">
        <v>85</v>
      </c>
      <c r="BK412" s="259">
        <f>ROUND(P412*H412,2)</f>
        <v>0</v>
      </c>
      <c r="BL412" s="26" t="s">
        <v>168</v>
      </c>
      <c r="BM412" s="26" t="s">
        <v>703</v>
      </c>
    </row>
    <row r="413" s="12" customFormat="1">
      <c r="B413" s="260"/>
      <c r="C413" s="261"/>
      <c r="D413" s="262" t="s">
        <v>171</v>
      </c>
      <c r="E413" s="263" t="s">
        <v>24</v>
      </c>
      <c r="F413" s="264" t="s">
        <v>704</v>
      </c>
      <c r="G413" s="261"/>
      <c r="H413" s="265">
        <v>9.75</v>
      </c>
      <c r="I413" s="266"/>
      <c r="J413" s="266"/>
      <c r="K413" s="261"/>
      <c r="L413" s="261"/>
      <c r="M413" s="267"/>
      <c r="N413" s="268"/>
      <c r="O413" s="269"/>
      <c r="P413" s="269"/>
      <c r="Q413" s="269"/>
      <c r="R413" s="269"/>
      <c r="S413" s="269"/>
      <c r="T413" s="269"/>
      <c r="U413" s="269"/>
      <c r="V413" s="269"/>
      <c r="W413" s="269"/>
      <c r="X413" s="270"/>
      <c r="AT413" s="271" t="s">
        <v>171</v>
      </c>
      <c r="AU413" s="271" t="s">
        <v>87</v>
      </c>
      <c r="AV413" s="12" t="s">
        <v>87</v>
      </c>
      <c r="AW413" s="12" t="s">
        <v>7</v>
      </c>
      <c r="AX413" s="12" t="s">
        <v>85</v>
      </c>
      <c r="AY413" s="271" t="s">
        <v>159</v>
      </c>
    </row>
    <row r="414" s="1" customFormat="1" ht="51" customHeight="1">
      <c r="B414" s="48"/>
      <c r="C414" s="248" t="s">
        <v>705</v>
      </c>
      <c r="D414" s="248" t="s">
        <v>163</v>
      </c>
      <c r="E414" s="249" t="s">
        <v>706</v>
      </c>
      <c r="F414" s="250" t="s">
        <v>707</v>
      </c>
      <c r="G414" s="251" t="s">
        <v>213</v>
      </c>
      <c r="H414" s="252">
        <v>555.20000000000005</v>
      </c>
      <c r="I414" s="253"/>
      <c r="J414" s="253"/>
      <c r="K414" s="254">
        <f>ROUND(P414*H414,2)</f>
        <v>0</v>
      </c>
      <c r="L414" s="250" t="s">
        <v>167</v>
      </c>
      <c r="M414" s="74"/>
      <c r="N414" s="255" t="s">
        <v>24</v>
      </c>
      <c r="O414" s="256" t="s">
        <v>47</v>
      </c>
      <c r="P414" s="176">
        <f>I414+J414</f>
        <v>0</v>
      </c>
      <c r="Q414" s="176">
        <f>ROUND(I414*H414,2)</f>
        <v>0</v>
      </c>
      <c r="R414" s="176">
        <f>ROUND(J414*H414,2)</f>
        <v>0</v>
      </c>
      <c r="S414" s="49"/>
      <c r="T414" s="257">
        <f>S414*H414</f>
        <v>0</v>
      </c>
      <c r="U414" s="257">
        <v>0.080879999999999994</v>
      </c>
      <c r="V414" s="257">
        <f>U414*H414</f>
        <v>44.904575999999999</v>
      </c>
      <c r="W414" s="257">
        <v>0</v>
      </c>
      <c r="X414" s="258">
        <f>W414*H414</f>
        <v>0</v>
      </c>
      <c r="AR414" s="26" t="s">
        <v>168</v>
      </c>
      <c r="AT414" s="26" t="s">
        <v>163</v>
      </c>
      <c r="AU414" s="26" t="s">
        <v>87</v>
      </c>
      <c r="AY414" s="26" t="s">
        <v>159</v>
      </c>
      <c r="BE414" s="259">
        <f>IF(O414="základní",K414,0)</f>
        <v>0</v>
      </c>
      <c r="BF414" s="259">
        <f>IF(O414="snížená",K414,0)</f>
        <v>0</v>
      </c>
      <c r="BG414" s="259">
        <f>IF(O414="zákl. přenesená",K414,0)</f>
        <v>0</v>
      </c>
      <c r="BH414" s="259">
        <f>IF(O414="sníž. přenesená",K414,0)</f>
        <v>0</v>
      </c>
      <c r="BI414" s="259">
        <f>IF(O414="nulová",K414,0)</f>
        <v>0</v>
      </c>
      <c r="BJ414" s="26" t="s">
        <v>85</v>
      </c>
      <c r="BK414" s="259">
        <f>ROUND(P414*H414,2)</f>
        <v>0</v>
      </c>
      <c r="BL414" s="26" t="s">
        <v>168</v>
      </c>
      <c r="BM414" s="26" t="s">
        <v>708</v>
      </c>
    </row>
    <row r="415" s="12" customFormat="1">
      <c r="B415" s="260"/>
      <c r="C415" s="261"/>
      <c r="D415" s="262" t="s">
        <v>171</v>
      </c>
      <c r="E415" s="263" t="s">
        <v>24</v>
      </c>
      <c r="F415" s="264" t="s">
        <v>709</v>
      </c>
      <c r="G415" s="261"/>
      <c r="H415" s="265">
        <v>730</v>
      </c>
      <c r="I415" s="266"/>
      <c r="J415" s="266"/>
      <c r="K415" s="261"/>
      <c r="L415" s="261"/>
      <c r="M415" s="267"/>
      <c r="N415" s="268"/>
      <c r="O415" s="269"/>
      <c r="P415" s="269"/>
      <c r="Q415" s="269"/>
      <c r="R415" s="269"/>
      <c r="S415" s="269"/>
      <c r="T415" s="269"/>
      <c r="U415" s="269"/>
      <c r="V415" s="269"/>
      <c r="W415" s="269"/>
      <c r="X415" s="270"/>
      <c r="AT415" s="271" t="s">
        <v>171</v>
      </c>
      <c r="AU415" s="271" t="s">
        <v>87</v>
      </c>
      <c r="AV415" s="12" t="s">
        <v>87</v>
      </c>
      <c r="AW415" s="12" t="s">
        <v>7</v>
      </c>
      <c r="AX415" s="12" t="s">
        <v>78</v>
      </c>
      <c r="AY415" s="271" t="s">
        <v>159</v>
      </c>
    </row>
    <row r="416" s="12" customFormat="1">
      <c r="B416" s="260"/>
      <c r="C416" s="261"/>
      <c r="D416" s="262" t="s">
        <v>171</v>
      </c>
      <c r="E416" s="263" t="s">
        <v>24</v>
      </c>
      <c r="F416" s="264" t="s">
        <v>710</v>
      </c>
      <c r="G416" s="261"/>
      <c r="H416" s="265">
        <v>-174.80000000000001</v>
      </c>
      <c r="I416" s="266"/>
      <c r="J416" s="266"/>
      <c r="K416" s="261"/>
      <c r="L416" s="261"/>
      <c r="M416" s="267"/>
      <c r="N416" s="268"/>
      <c r="O416" s="269"/>
      <c r="P416" s="269"/>
      <c r="Q416" s="269"/>
      <c r="R416" s="269"/>
      <c r="S416" s="269"/>
      <c r="T416" s="269"/>
      <c r="U416" s="269"/>
      <c r="V416" s="269"/>
      <c r="W416" s="269"/>
      <c r="X416" s="270"/>
      <c r="AT416" s="271" t="s">
        <v>171</v>
      </c>
      <c r="AU416" s="271" t="s">
        <v>87</v>
      </c>
      <c r="AV416" s="12" t="s">
        <v>87</v>
      </c>
      <c r="AW416" s="12" t="s">
        <v>7</v>
      </c>
      <c r="AX416" s="12" t="s">
        <v>78</v>
      </c>
      <c r="AY416" s="271" t="s">
        <v>159</v>
      </c>
    </row>
    <row r="417" s="14" customFormat="1">
      <c r="B417" s="282"/>
      <c r="C417" s="283"/>
      <c r="D417" s="262" t="s">
        <v>171</v>
      </c>
      <c r="E417" s="284" t="s">
        <v>24</v>
      </c>
      <c r="F417" s="285" t="s">
        <v>186</v>
      </c>
      <c r="G417" s="283"/>
      <c r="H417" s="286">
        <v>555.20000000000005</v>
      </c>
      <c r="I417" s="287"/>
      <c r="J417" s="287"/>
      <c r="K417" s="283"/>
      <c r="L417" s="283"/>
      <c r="M417" s="288"/>
      <c r="N417" s="289"/>
      <c r="O417" s="290"/>
      <c r="P417" s="290"/>
      <c r="Q417" s="290"/>
      <c r="R417" s="290"/>
      <c r="S417" s="290"/>
      <c r="T417" s="290"/>
      <c r="U417" s="290"/>
      <c r="V417" s="290"/>
      <c r="W417" s="290"/>
      <c r="X417" s="291"/>
      <c r="AT417" s="292" t="s">
        <v>171</v>
      </c>
      <c r="AU417" s="292" t="s">
        <v>87</v>
      </c>
      <c r="AV417" s="14" t="s">
        <v>168</v>
      </c>
      <c r="AW417" s="14" t="s">
        <v>7</v>
      </c>
      <c r="AX417" s="14" t="s">
        <v>85</v>
      </c>
      <c r="AY417" s="292" t="s">
        <v>159</v>
      </c>
    </row>
    <row r="418" s="1" customFormat="1" ht="16.5" customHeight="1">
      <c r="B418" s="48"/>
      <c r="C418" s="293" t="s">
        <v>711</v>
      </c>
      <c r="D418" s="293" t="s">
        <v>248</v>
      </c>
      <c r="E418" s="294" t="s">
        <v>712</v>
      </c>
      <c r="F418" s="295" t="s">
        <v>713</v>
      </c>
      <c r="G418" s="296" t="s">
        <v>224</v>
      </c>
      <c r="H418" s="297">
        <v>1121.5039999999999</v>
      </c>
      <c r="I418" s="298"/>
      <c r="J418" s="299"/>
      <c r="K418" s="300">
        <f>ROUND(P418*H418,2)</f>
        <v>0</v>
      </c>
      <c r="L418" s="295" t="s">
        <v>167</v>
      </c>
      <c r="M418" s="301"/>
      <c r="N418" s="302" t="s">
        <v>24</v>
      </c>
      <c r="O418" s="256" t="s">
        <v>47</v>
      </c>
      <c r="P418" s="176">
        <f>I418+J418</f>
        <v>0</v>
      </c>
      <c r="Q418" s="176">
        <f>ROUND(I418*H418,2)</f>
        <v>0</v>
      </c>
      <c r="R418" s="176">
        <f>ROUND(J418*H418,2)</f>
        <v>0</v>
      </c>
      <c r="S418" s="49"/>
      <c r="T418" s="257">
        <f>S418*H418</f>
        <v>0</v>
      </c>
      <c r="U418" s="257">
        <v>0.022200000000000001</v>
      </c>
      <c r="V418" s="257">
        <f>U418*H418</f>
        <v>24.897388799999998</v>
      </c>
      <c r="W418" s="257">
        <v>0</v>
      </c>
      <c r="X418" s="258">
        <f>W418*H418</f>
        <v>0</v>
      </c>
      <c r="AR418" s="26" t="s">
        <v>204</v>
      </c>
      <c r="AT418" s="26" t="s">
        <v>248</v>
      </c>
      <c r="AU418" s="26" t="s">
        <v>87</v>
      </c>
      <c r="AY418" s="26" t="s">
        <v>159</v>
      </c>
      <c r="BE418" s="259">
        <f>IF(O418="základní",K418,0)</f>
        <v>0</v>
      </c>
      <c r="BF418" s="259">
        <f>IF(O418="snížená",K418,0)</f>
        <v>0</v>
      </c>
      <c r="BG418" s="259">
        <f>IF(O418="zákl. přenesená",K418,0)</f>
        <v>0</v>
      </c>
      <c r="BH418" s="259">
        <f>IF(O418="sníž. přenesená",K418,0)</f>
        <v>0</v>
      </c>
      <c r="BI418" s="259">
        <f>IF(O418="nulová",K418,0)</f>
        <v>0</v>
      </c>
      <c r="BJ418" s="26" t="s">
        <v>85</v>
      </c>
      <c r="BK418" s="259">
        <f>ROUND(P418*H418,2)</f>
        <v>0</v>
      </c>
      <c r="BL418" s="26" t="s">
        <v>168</v>
      </c>
      <c r="BM418" s="26" t="s">
        <v>714</v>
      </c>
    </row>
    <row r="419" s="12" customFormat="1">
      <c r="B419" s="260"/>
      <c r="C419" s="261"/>
      <c r="D419" s="262" t="s">
        <v>171</v>
      </c>
      <c r="E419" s="263" t="s">
        <v>24</v>
      </c>
      <c r="F419" s="264" t="s">
        <v>715</v>
      </c>
      <c r="G419" s="261"/>
      <c r="H419" s="265">
        <v>1121.5039999999999</v>
      </c>
      <c r="I419" s="266"/>
      <c r="J419" s="266"/>
      <c r="K419" s="261"/>
      <c r="L419" s="261"/>
      <c r="M419" s="267"/>
      <c r="N419" s="268"/>
      <c r="O419" s="269"/>
      <c r="P419" s="269"/>
      <c r="Q419" s="269"/>
      <c r="R419" s="269"/>
      <c r="S419" s="269"/>
      <c r="T419" s="269"/>
      <c r="U419" s="269"/>
      <c r="V419" s="269"/>
      <c r="W419" s="269"/>
      <c r="X419" s="270"/>
      <c r="AT419" s="271" t="s">
        <v>171</v>
      </c>
      <c r="AU419" s="271" t="s">
        <v>87</v>
      </c>
      <c r="AV419" s="12" t="s">
        <v>87</v>
      </c>
      <c r="AW419" s="12" t="s">
        <v>7</v>
      </c>
      <c r="AX419" s="12" t="s">
        <v>85</v>
      </c>
      <c r="AY419" s="271" t="s">
        <v>159</v>
      </c>
    </row>
    <row r="420" s="1" customFormat="1" ht="25.5" customHeight="1">
      <c r="B420" s="48"/>
      <c r="C420" s="248" t="s">
        <v>716</v>
      </c>
      <c r="D420" s="248" t="s">
        <v>163</v>
      </c>
      <c r="E420" s="249" t="s">
        <v>717</v>
      </c>
      <c r="F420" s="250" t="s">
        <v>718</v>
      </c>
      <c r="G420" s="251" t="s">
        <v>213</v>
      </c>
      <c r="H420" s="252">
        <v>114</v>
      </c>
      <c r="I420" s="253"/>
      <c r="J420" s="253"/>
      <c r="K420" s="254">
        <f>ROUND(P420*H420,2)</f>
        <v>0</v>
      </c>
      <c r="L420" s="250" t="s">
        <v>167</v>
      </c>
      <c r="M420" s="74"/>
      <c r="N420" s="255" t="s">
        <v>24</v>
      </c>
      <c r="O420" s="256" t="s">
        <v>47</v>
      </c>
      <c r="P420" s="176">
        <f>I420+J420</f>
        <v>0</v>
      </c>
      <c r="Q420" s="176">
        <f>ROUND(I420*H420,2)</f>
        <v>0</v>
      </c>
      <c r="R420" s="176">
        <f>ROUND(J420*H420,2)</f>
        <v>0</v>
      </c>
      <c r="S420" s="49"/>
      <c r="T420" s="257">
        <f>S420*H420</f>
        <v>0</v>
      </c>
      <c r="U420" s="257">
        <v>0</v>
      </c>
      <c r="V420" s="257">
        <f>U420*H420</f>
        <v>0</v>
      </c>
      <c r="W420" s="257">
        <v>0</v>
      </c>
      <c r="X420" s="258">
        <f>W420*H420</f>
        <v>0</v>
      </c>
      <c r="AR420" s="26" t="s">
        <v>168</v>
      </c>
      <c r="AT420" s="26" t="s">
        <v>163</v>
      </c>
      <c r="AU420" s="26" t="s">
        <v>87</v>
      </c>
      <c r="AY420" s="26" t="s">
        <v>159</v>
      </c>
      <c r="BE420" s="259">
        <f>IF(O420="základní",K420,0)</f>
        <v>0</v>
      </c>
      <c r="BF420" s="259">
        <f>IF(O420="snížená",K420,0)</f>
        <v>0</v>
      </c>
      <c r="BG420" s="259">
        <f>IF(O420="zákl. přenesená",K420,0)</f>
        <v>0</v>
      </c>
      <c r="BH420" s="259">
        <f>IF(O420="sníž. přenesená",K420,0)</f>
        <v>0</v>
      </c>
      <c r="BI420" s="259">
        <f>IF(O420="nulová",K420,0)</f>
        <v>0</v>
      </c>
      <c r="BJ420" s="26" t="s">
        <v>85</v>
      </c>
      <c r="BK420" s="259">
        <f>ROUND(P420*H420,2)</f>
        <v>0</v>
      </c>
      <c r="BL420" s="26" t="s">
        <v>168</v>
      </c>
      <c r="BM420" s="26" t="s">
        <v>719</v>
      </c>
    </row>
    <row r="421" s="12" customFormat="1">
      <c r="B421" s="260"/>
      <c r="C421" s="261"/>
      <c r="D421" s="262" t="s">
        <v>171</v>
      </c>
      <c r="E421" s="263" t="s">
        <v>24</v>
      </c>
      <c r="F421" s="264" t="s">
        <v>720</v>
      </c>
      <c r="G421" s="261"/>
      <c r="H421" s="265">
        <v>114</v>
      </c>
      <c r="I421" s="266"/>
      <c r="J421" s="266"/>
      <c r="K421" s="261"/>
      <c r="L421" s="261"/>
      <c r="M421" s="267"/>
      <c r="N421" s="268"/>
      <c r="O421" s="269"/>
      <c r="P421" s="269"/>
      <c r="Q421" s="269"/>
      <c r="R421" s="269"/>
      <c r="S421" s="269"/>
      <c r="T421" s="269"/>
      <c r="U421" s="269"/>
      <c r="V421" s="269"/>
      <c r="W421" s="269"/>
      <c r="X421" s="270"/>
      <c r="AT421" s="271" t="s">
        <v>171</v>
      </c>
      <c r="AU421" s="271" t="s">
        <v>87</v>
      </c>
      <c r="AV421" s="12" t="s">
        <v>87</v>
      </c>
      <c r="AW421" s="12" t="s">
        <v>7</v>
      </c>
      <c r="AX421" s="12" t="s">
        <v>85</v>
      </c>
      <c r="AY421" s="271" t="s">
        <v>159</v>
      </c>
    </row>
    <row r="422" s="1" customFormat="1" ht="38.25" customHeight="1">
      <c r="B422" s="48"/>
      <c r="C422" s="248" t="s">
        <v>721</v>
      </c>
      <c r="D422" s="248" t="s">
        <v>163</v>
      </c>
      <c r="E422" s="249" t="s">
        <v>722</v>
      </c>
      <c r="F422" s="250" t="s">
        <v>723</v>
      </c>
      <c r="G422" s="251" t="s">
        <v>213</v>
      </c>
      <c r="H422" s="252">
        <v>1099.9000000000001</v>
      </c>
      <c r="I422" s="253"/>
      <c r="J422" s="253"/>
      <c r="K422" s="254">
        <f>ROUND(P422*H422,2)</f>
        <v>0</v>
      </c>
      <c r="L422" s="250" t="s">
        <v>167</v>
      </c>
      <c r="M422" s="74"/>
      <c r="N422" s="255" t="s">
        <v>24</v>
      </c>
      <c r="O422" s="256" t="s">
        <v>47</v>
      </c>
      <c r="P422" s="176">
        <f>I422+J422</f>
        <v>0</v>
      </c>
      <c r="Q422" s="176">
        <f>ROUND(I422*H422,2)</f>
        <v>0</v>
      </c>
      <c r="R422" s="176">
        <f>ROUND(J422*H422,2)</f>
        <v>0</v>
      </c>
      <c r="S422" s="49"/>
      <c r="T422" s="257">
        <f>S422*H422</f>
        <v>0</v>
      </c>
      <c r="U422" s="257">
        <v>0.1295</v>
      </c>
      <c r="V422" s="257">
        <f>U422*H422</f>
        <v>142.43705000000003</v>
      </c>
      <c r="W422" s="257">
        <v>0</v>
      </c>
      <c r="X422" s="258">
        <f>W422*H422</f>
        <v>0</v>
      </c>
      <c r="AR422" s="26" t="s">
        <v>168</v>
      </c>
      <c r="AT422" s="26" t="s">
        <v>163</v>
      </c>
      <c r="AU422" s="26" t="s">
        <v>87</v>
      </c>
      <c r="AY422" s="26" t="s">
        <v>159</v>
      </c>
      <c r="BE422" s="259">
        <f>IF(O422="základní",K422,0)</f>
        <v>0</v>
      </c>
      <c r="BF422" s="259">
        <f>IF(O422="snížená",K422,0)</f>
        <v>0</v>
      </c>
      <c r="BG422" s="259">
        <f>IF(O422="zákl. přenesená",K422,0)</f>
        <v>0</v>
      </c>
      <c r="BH422" s="259">
        <f>IF(O422="sníž. přenesená",K422,0)</f>
        <v>0</v>
      </c>
      <c r="BI422" s="259">
        <f>IF(O422="nulová",K422,0)</f>
        <v>0</v>
      </c>
      <c r="BJ422" s="26" t="s">
        <v>85</v>
      </c>
      <c r="BK422" s="259">
        <f>ROUND(P422*H422,2)</f>
        <v>0</v>
      </c>
      <c r="BL422" s="26" t="s">
        <v>168</v>
      </c>
      <c r="BM422" s="26" t="s">
        <v>724</v>
      </c>
    </row>
    <row r="423" s="13" customFormat="1">
      <c r="B423" s="272"/>
      <c r="C423" s="273"/>
      <c r="D423" s="262" t="s">
        <v>171</v>
      </c>
      <c r="E423" s="274" t="s">
        <v>24</v>
      </c>
      <c r="F423" s="275" t="s">
        <v>725</v>
      </c>
      <c r="G423" s="273"/>
      <c r="H423" s="274" t="s">
        <v>24</v>
      </c>
      <c r="I423" s="276"/>
      <c r="J423" s="276"/>
      <c r="K423" s="273"/>
      <c r="L423" s="273"/>
      <c r="M423" s="277"/>
      <c r="N423" s="278"/>
      <c r="O423" s="279"/>
      <c r="P423" s="279"/>
      <c r="Q423" s="279"/>
      <c r="R423" s="279"/>
      <c r="S423" s="279"/>
      <c r="T423" s="279"/>
      <c r="U423" s="279"/>
      <c r="V423" s="279"/>
      <c r="W423" s="279"/>
      <c r="X423" s="280"/>
      <c r="AT423" s="281" t="s">
        <v>171</v>
      </c>
      <c r="AU423" s="281" t="s">
        <v>87</v>
      </c>
      <c r="AV423" s="13" t="s">
        <v>85</v>
      </c>
      <c r="AW423" s="13" t="s">
        <v>7</v>
      </c>
      <c r="AX423" s="13" t="s">
        <v>78</v>
      </c>
      <c r="AY423" s="281" t="s">
        <v>159</v>
      </c>
    </row>
    <row r="424" s="12" customFormat="1">
      <c r="B424" s="260"/>
      <c r="C424" s="261"/>
      <c r="D424" s="262" t="s">
        <v>171</v>
      </c>
      <c r="E424" s="263" t="s">
        <v>24</v>
      </c>
      <c r="F424" s="264" t="s">
        <v>726</v>
      </c>
      <c r="G424" s="261"/>
      <c r="H424" s="265">
        <v>146.80000000000001</v>
      </c>
      <c r="I424" s="266"/>
      <c r="J424" s="266"/>
      <c r="K424" s="261"/>
      <c r="L424" s="261"/>
      <c r="M424" s="267"/>
      <c r="N424" s="268"/>
      <c r="O424" s="269"/>
      <c r="P424" s="269"/>
      <c r="Q424" s="269"/>
      <c r="R424" s="269"/>
      <c r="S424" s="269"/>
      <c r="T424" s="269"/>
      <c r="U424" s="269"/>
      <c r="V424" s="269"/>
      <c r="W424" s="269"/>
      <c r="X424" s="270"/>
      <c r="AT424" s="271" t="s">
        <v>171</v>
      </c>
      <c r="AU424" s="271" t="s">
        <v>87</v>
      </c>
      <c r="AV424" s="12" t="s">
        <v>87</v>
      </c>
      <c r="AW424" s="12" t="s">
        <v>7</v>
      </c>
      <c r="AX424" s="12" t="s">
        <v>78</v>
      </c>
      <c r="AY424" s="271" t="s">
        <v>159</v>
      </c>
    </row>
    <row r="425" s="12" customFormat="1">
      <c r="B425" s="260"/>
      <c r="C425" s="261"/>
      <c r="D425" s="262" t="s">
        <v>171</v>
      </c>
      <c r="E425" s="263" t="s">
        <v>24</v>
      </c>
      <c r="F425" s="264" t="s">
        <v>727</v>
      </c>
      <c r="G425" s="261"/>
      <c r="H425" s="265">
        <v>212.80000000000001</v>
      </c>
      <c r="I425" s="266"/>
      <c r="J425" s="266"/>
      <c r="K425" s="261"/>
      <c r="L425" s="261"/>
      <c r="M425" s="267"/>
      <c r="N425" s="268"/>
      <c r="O425" s="269"/>
      <c r="P425" s="269"/>
      <c r="Q425" s="269"/>
      <c r="R425" s="269"/>
      <c r="S425" s="269"/>
      <c r="T425" s="269"/>
      <c r="U425" s="269"/>
      <c r="V425" s="269"/>
      <c r="W425" s="269"/>
      <c r="X425" s="270"/>
      <c r="AT425" s="271" t="s">
        <v>171</v>
      </c>
      <c r="AU425" s="271" t="s">
        <v>87</v>
      </c>
      <c r="AV425" s="12" t="s">
        <v>87</v>
      </c>
      <c r="AW425" s="12" t="s">
        <v>7</v>
      </c>
      <c r="AX425" s="12" t="s">
        <v>78</v>
      </c>
      <c r="AY425" s="271" t="s">
        <v>159</v>
      </c>
    </row>
    <row r="426" s="12" customFormat="1">
      <c r="B426" s="260"/>
      <c r="C426" s="261"/>
      <c r="D426" s="262" t="s">
        <v>171</v>
      </c>
      <c r="E426" s="263" t="s">
        <v>24</v>
      </c>
      <c r="F426" s="264" t="s">
        <v>728</v>
      </c>
      <c r="G426" s="261"/>
      <c r="H426" s="265">
        <v>18.800000000000001</v>
      </c>
      <c r="I426" s="266"/>
      <c r="J426" s="266"/>
      <c r="K426" s="261"/>
      <c r="L426" s="261"/>
      <c r="M426" s="267"/>
      <c r="N426" s="268"/>
      <c r="O426" s="269"/>
      <c r="P426" s="269"/>
      <c r="Q426" s="269"/>
      <c r="R426" s="269"/>
      <c r="S426" s="269"/>
      <c r="T426" s="269"/>
      <c r="U426" s="269"/>
      <c r="V426" s="269"/>
      <c r="W426" s="269"/>
      <c r="X426" s="270"/>
      <c r="AT426" s="271" t="s">
        <v>171</v>
      </c>
      <c r="AU426" s="271" t="s">
        <v>87</v>
      </c>
      <c r="AV426" s="12" t="s">
        <v>87</v>
      </c>
      <c r="AW426" s="12" t="s">
        <v>7</v>
      </c>
      <c r="AX426" s="12" t="s">
        <v>78</v>
      </c>
      <c r="AY426" s="271" t="s">
        <v>159</v>
      </c>
    </row>
    <row r="427" s="15" customFormat="1">
      <c r="B427" s="303"/>
      <c r="C427" s="304"/>
      <c r="D427" s="262" t="s">
        <v>171</v>
      </c>
      <c r="E427" s="305" t="s">
        <v>24</v>
      </c>
      <c r="F427" s="306" t="s">
        <v>729</v>
      </c>
      <c r="G427" s="304"/>
      <c r="H427" s="307">
        <v>378.39999999999998</v>
      </c>
      <c r="I427" s="308"/>
      <c r="J427" s="308"/>
      <c r="K427" s="304"/>
      <c r="L427" s="304"/>
      <c r="M427" s="309"/>
      <c r="N427" s="310"/>
      <c r="O427" s="311"/>
      <c r="P427" s="311"/>
      <c r="Q427" s="311"/>
      <c r="R427" s="311"/>
      <c r="S427" s="311"/>
      <c r="T427" s="311"/>
      <c r="U427" s="311"/>
      <c r="V427" s="311"/>
      <c r="W427" s="311"/>
      <c r="X427" s="312"/>
      <c r="AT427" s="313" t="s">
        <v>171</v>
      </c>
      <c r="AU427" s="313" t="s">
        <v>87</v>
      </c>
      <c r="AV427" s="15" t="s">
        <v>169</v>
      </c>
      <c r="AW427" s="15" t="s">
        <v>7</v>
      </c>
      <c r="AX427" s="15" t="s">
        <v>78</v>
      </c>
      <c r="AY427" s="313" t="s">
        <v>159</v>
      </c>
    </row>
    <row r="428" s="13" customFormat="1">
      <c r="B428" s="272"/>
      <c r="C428" s="273"/>
      <c r="D428" s="262" t="s">
        <v>171</v>
      </c>
      <c r="E428" s="274" t="s">
        <v>24</v>
      </c>
      <c r="F428" s="275" t="s">
        <v>730</v>
      </c>
      <c r="G428" s="273"/>
      <c r="H428" s="274" t="s">
        <v>24</v>
      </c>
      <c r="I428" s="276"/>
      <c r="J428" s="276"/>
      <c r="K428" s="273"/>
      <c r="L428" s="273"/>
      <c r="M428" s="277"/>
      <c r="N428" s="278"/>
      <c r="O428" s="279"/>
      <c r="P428" s="279"/>
      <c r="Q428" s="279"/>
      <c r="R428" s="279"/>
      <c r="S428" s="279"/>
      <c r="T428" s="279"/>
      <c r="U428" s="279"/>
      <c r="V428" s="279"/>
      <c r="W428" s="279"/>
      <c r="X428" s="280"/>
      <c r="AT428" s="281" t="s">
        <v>171</v>
      </c>
      <c r="AU428" s="281" t="s">
        <v>87</v>
      </c>
      <c r="AV428" s="13" t="s">
        <v>85</v>
      </c>
      <c r="AW428" s="13" t="s">
        <v>7</v>
      </c>
      <c r="AX428" s="13" t="s">
        <v>78</v>
      </c>
      <c r="AY428" s="281" t="s">
        <v>159</v>
      </c>
    </row>
    <row r="429" s="12" customFormat="1">
      <c r="B429" s="260"/>
      <c r="C429" s="261"/>
      <c r="D429" s="262" t="s">
        <v>171</v>
      </c>
      <c r="E429" s="263" t="s">
        <v>24</v>
      </c>
      <c r="F429" s="264" t="s">
        <v>731</v>
      </c>
      <c r="G429" s="261"/>
      <c r="H429" s="265">
        <v>79.5</v>
      </c>
      <c r="I429" s="266"/>
      <c r="J429" s="266"/>
      <c r="K429" s="261"/>
      <c r="L429" s="261"/>
      <c r="M429" s="267"/>
      <c r="N429" s="268"/>
      <c r="O429" s="269"/>
      <c r="P429" s="269"/>
      <c r="Q429" s="269"/>
      <c r="R429" s="269"/>
      <c r="S429" s="269"/>
      <c r="T429" s="269"/>
      <c r="U429" s="269"/>
      <c r="V429" s="269"/>
      <c r="W429" s="269"/>
      <c r="X429" s="270"/>
      <c r="AT429" s="271" t="s">
        <v>171</v>
      </c>
      <c r="AU429" s="271" t="s">
        <v>87</v>
      </c>
      <c r="AV429" s="12" t="s">
        <v>87</v>
      </c>
      <c r="AW429" s="12" t="s">
        <v>7</v>
      </c>
      <c r="AX429" s="12" t="s">
        <v>78</v>
      </c>
      <c r="AY429" s="271" t="s">
        <v>159</v>
      </c>
    </row>
    <row r="430" s="12" customFormat="1">
      <c r="B430" s="260"/>
      <c r="C430" s="261"/>
      <c r="D430" s="262" t="s">
        <v>171</v>
      </c>
      <c r="E430" s="263" t="s">
        <v>24</v>
      </c>
      <c r="F430" s="264" t="s">
        <v>732</v>
      </c>
      <c r="G430" s="261"/>
      <c r="H430" s="265">
        <v>127</v>
      </c>
      <c r="I430" s="266"/>
      <c r="J430" s="266"/>
      <c r="K430" s="261"/>
      <c r="L430" s="261"/>
      <c r="M430" s="267"/>
      <c r="N430" s="268"/>
      <c r="O430" s="269"/>
      <c r="P430" s="269"/>
      <c r="Q430" s="269"/>
      <c r="R430" s="269"/>
      <c r="S430" s="269"/>
      <c r="T430" s="269"/>
      <c r="U430" s="269"/>
      <c r="V430" s="269"/>
      <c r="W430" s="269"/>
      <c r="X430" s="270"/>
      <c r="AT430" s="271" t="s">
        <v>171</v>
      </c>
      <c r="AU430" s="271" t="s">
        <v>87</v>
      </c>
      <c r="AV430" s="12" t="s">
        <v>87</v>
      </c>
      <c r="AW430" s="12" t="s">
        <v>7</v>
      </c>
      <c r="AX430" s="12" t="s">
        <v>78</v>
      </c>
      <c r="AY430" s="271" t="s">
        <v>159</v>
      </c>
    </row>
    <row r="431" s="12" customFormat="1">
      <c r="B431" s="260"/>
      <c r="C431" s="261"/>
      <c r="D431" s="262" t="s">
        <v>171</v>
      </c>
      <c r="E431" s="263" t="s">
        <v>24</v>
      </c>
      <c r="F431" s="264" t="s">
        <v>733</v>
      </c>
      <c r="G431" s="261"/>
      <c r="H431" s="265">
        <v>163.40000000000001</v>
      </c>
      <c r="I431" s="266"/>
      <c r="J431" s="266"/>
      <c r="K431" s="261"/>
      <c r="L431" s="261"/>
      <c r="M431" s="267"/>
      <c r="N431" s="268"/>
      <c r="O431" s="269"/>
      <c r="P431" s="269"/>
      <c r="Q431" s="269"/>
      <c r="R431" s="269"/>
      <c r="S431" s="269"/>
      <c r="T431" s="269"/>
      <c r="U431" s="269"/>
      <c r="V431" s="269"/>
      <c r="W431" s="269"/>
      <c r="X431" s="270"/>
      <c r="AT431" s="271" t="s">
        <v>171</v>
      </c>
      <c r="AU431" s="271" t="s">
        <v>87</v>
      </c>
      <c r="AV431" s="12" t="s">
        <v>87</v>
      </c>
      <c r="AW431" s="12" t="s">
        <v>7</v>
      </c>
      <c r="AX431" s="12" t="s">
        <v>78</v>
      </c>
      <c r="AY431" s="271" t="s">
        <v>159</v>
      </c>
    </row>
    <row r="432" s="15" customFormat="1">
      <c r="B432" s="303"/>
      <c r="C432" s="304"/>
      <c r="D432" s="262" t="s">
        <v>171</v>
      </c>
      <c r="E432" s="305" t="s">
        <v>24</v>
      </c>
      <c r="F432" s="306" t="s">
        <v>729</v>
      </c>
      <c r="G432" s="304"/>
      <c r="H432" s="307">
        <v>369.89999999999998</v>
      </c>
      <c r="I432" s="308"/>
      <c r="J432" s="308"/>
      <c r="K432" s="304"/>
      <c r="L432" s="304"/>
      <c r="M432" s="309"/>
      <c r="N432" s="310"/>
      <c r="O432" s="311"/>
      <c r="P432" s="311"/>
      <c r="Q432" s="311"/>
      <c r="R432" s="311"/>
      <c r="S432" s="311"/>
      <c r="T432" s="311"/>
      <c r="U432" s="311"/>
      <c r="V432" s="311"/>
      <c r="W432" s="311"/>
      <c r="X432" s="312"/>
      <c r="AT432" s="313" t="s">
        <v>171</v>
      </c>
      <c r="AU432" s="313" t="s">
        <v>87</v>
      </c>
      <c r="AV432" s="15" t="s">
        <v>169</v>
      </c>
      <c r="AW432" s="15" t="s">
        <v>7</v>
      </c>
      <c r="AX432" s="15" t="s">
        <v>78</v>
      </c>
      <c r="AY432" s="313" t="s">
        <v>159</v>
      </c>
    </row>
    <row r="433" s="13" customFormat="1">
      <c r="B433" s="272"/>
      <c r="C433" s="273"/>
      <c r="D433" s="262" t="s">
        <v>171</v>
      </c>
      <c r="E433" s="274" t="s">
        <v>24</v>
      </c>
      <c r="F433" s="275" t="s">
        <v>734</v>
      </c>
      <c r="G433" s="273"/>
      <c r="H433" s="274" t="s">
        <v>24</v>
      </c>
      <c r="I433" s="276"/>
      <c r="J433" s="276"/>
      <c r="K433" s="273"/>
      <c r="L433" s="273"/>
      <c r="M433" s="277"/>
      <c r="N433" s="278"/>
      <c r="O433" s="279"/>
      <c r="P433" s="279"/>
      <c r="Q433" s="279"/>
      <c r="R433" s="279"/>
      <c r="S433" s="279"/>
      <c r="T433" s="279"/>
      <c r="U433" s="279"/>
      <c r="V433" s="279"/>
      <c r="W433" s="279"/>
      <c r="X433" s="280"/>
      <c r="AT433" s="281" t="s">
        <v>171</v>
      </c>
      <c r="AU433" s="281" t="s">
        <v>87</v>
      </c>
      <c r="AV433" s="13" t="s">
        <v>85</v>
      </c>
      <c r="AW433" s="13" t="s">
        <v>7</v>
      </c>
      <c r="AX433" s="13" t="s">
        <v>78</v>
      </c>
      <c r="AY433" s="281" t="s">
        <v>159</v>
      </c>
    </row>
    <row r="434" s="12" customFormat="1">
      <c r="B434" s="260"/>
      <c r="C434" s="261"/>
      <c r="D434" s="262" t="s">
        <v>171</v>
      </c>
      <c r="E434" s="263" t="s">
        <v>24</v>
      </c>
      <c r="F434" s="264" t="s">
        <v>735</v>
      </c>
      <c r="G434" s="261"/>
      <c r="H434" s="265">
        <v>224.59999999999999</v>
      </c>
      <c r="I434" s="266"/>
      <c r="J434" s="266"/>
      <c r="K434" s="261"/>
      <c r="L434" s="261"/>
      <c r="M434" s="267"/>
      <c r="N434" s="268"/>
      <c r="O434" s="269"/>
      <c r="P434" s="269"/>
      <c r="Q434" s="269"/>
      <c r="R434" s="269"/>
      <c r="S434" s="269"/>
      <c r="T434" s="269"/>
      <c r="U434" s="269"/>
      <c r="V434" s="269"/>
      <c r="W434" s="269"/>
      <c r="X434" s="270"/>
      <c r="AT434" s="271" t="s">
        <v>171</v>
      </c>
      <c r="AU434" s="271" t="s">
        <v>87</v>
      </c>
      <c r="AV434" s="12" t="s">
        <v>87</v>
      </c>
      <c r="AW434" s="12" t="s">
        <v>7</v>
      </c>
      <c r="AX434" s="12" t="s">
        <v>78</v>
      </c>
      <c r="AY434" s="271" t="s">
        <v>159</v>
      </c>
    </row>
    <row r="435" s="13" customFormat="1">
      <c r="B435" s="272"/>
      <c r="C435" s="273"/>
      <c r="D435" s="262" t="s">
        <v>171</v>
      </c>
      <c r="E435" s="274" t="s">
        <v>24</v>
      </c>
      <c r="F435" s="275" t="s">
        <v>736</v>
      </c>
      <c r="G435" s="273"/>
      <c r="H435" s="274" t="s">
        <v>24</v>
      </c>
      <c r="I435" s="276"/>
      <c r="J435" s="276"/>
      <c r="K435" s="273"/>
      <c r="L435" s="273"/>
      <c r="M435" s="277"/>
      <c r="N435" s="278"/>
      <c r="O435" s="279"/>
      <c r="P435" s="279"/>
      <c r="Q435" s="279"/>
      <c r="R435" s="279"/>
      <c r="S435" s="279"/>
      <c r="T435" s="279"/>
      <c r="U435" s="279"/>
      <c r="V435" s="279"/>
      <c r="W435" s="279"/>
      <c r="X435" s="280"/>
      <c r="AT435" s="281" t="s">
        <v>171</v>
      </c>
      <c r="AU435" s="281" t="s">
        <v>87</v>
      </c>
      <c r="AV435" s="13" t="s">
        <v>85</v>
      </c>
      <c r="AW435" s="13" t="s">
        <v>7</v>
      </c>
      <c r="AX435" s="13" t="s">
        <v>78</v>
      </c>
      <c r="AY435" s="281" t="s">
        <v>159</v>
      </c>
    </row>
    <row r="436" s="12" customFormat="1">
      <c r="B436" s="260"/>
      <c r="C436" s="261"/>
      <c r="D436" s="262" t="s">
        <v>171</v>
      </c>
      <c r="E436" s="263" t="s">
        <v>24</v>
      </c>
      <c r="F436" s="264" t="s">
        <v>11</v>
      </c>
      <c r="G436" s="261"/>
      <c r="H436" s="265">
        <v>15</v>
      </c>
      <c r="I436" s="266"/>
      <c r="J436" s="266"/>
      <c r="K436" s="261"/>
      <c r="L436" s="261"/>
      <c r="M436" s="267"/>
      <c r="N436" s="268"/>
      <c r="O436" s="269"/>
      <c r="P436" s="269"/>
      <c r="Q436" s="269"/>
      <c r="R436" s="269"/>
      <c r="S436" s="269"/>
      <c r="T436" s="269"/>
      <c r="U436" s="269"/>
      <c r="V436" s="269"/>
      <c r="W436" s="269"/>
      <c r="X436" s="270"/>
      <c r="AT436" s="271" t="s">
        <v>171</v>
      </c>
      <c r="AU436" s="271" t="s">
        <v>87</v>
      </c>
      <c r="AV436" s="12" t="s">
        <v>87</v>
      </c>
      <c r="AW436" s="12" t="s">
        <v>7</v>
      </c>
      <c r="AX436" s="12" t="s">
        <v>78</v>
      </c>
      <c r="AY436" s="271" t="s">
        <v>159</v>
      </c>
    </row>
    <row r="437" s="13" customFormat="1">
      <c r="B437" s="272"/>
      <c r="C437" s="273"/>
      <c r="D437" s="262" t="s">
        <v>171</v>
      </c>
      <c r="E437" s="274" t="s">
        <v>24</v>
      </c>
      <c r="F437" s="275" t="s">
        <v>737</v>
      </c>
      <c r="G437" s="273"/>
      <c r="H437" s="274" t="s">
        <v>24</v>
      </c>
      <c r="I437" s="276"/>
      <c r="J437" s="276"/>
      <c r="K437" s="273"/>
      <c r="L437" s="273"/>
      <c r="M437" s="277"/>
      <c r="N437" s="278"/>
      <c r="O437" s="279"/>
      <c r="P437" s="279"/>
      <c r="Q437" s="279"/>
      <c r="R437" s="279"/>
      <c r="S437" s="279"/>
      <c r="T437" s="279"/>
      <c r="U437" s="279"/>
      <c r="V437" s="279"/>
      <c r="W437" s="279"/>
      <c r="X437" s="280"/>
      <c r="AT437" s="281" t="s">
        <v>171</v>
      </c>
      <c r="AU437" s="281" t="s">
        <v>87</v>
      </c>
      <c r="AV437" s="13" t="s">
        <v>85</v>
      </c>
      <c r="AW437" s="13" t="s">
        <v>7</v>
      </c>
      <c r="AX437" s="13" t="s">
        <v>78</v>
      </c>
      <c r="AY437" s="281" t="s">
        <v>159</v>
      </c>
    </row>
    <row r="438" s="12" customFormat="1">
      <c r="B438" s="260"/>
      <c r="C438" s="261"/>
      <c r="D438" s="262" t="s">
        <v>171</v>
      </c>
      <c r="E438" s="263" t="s">
        <v>24</v>
      </c>
      <c r="F438" s="264" t="s">
        <v>11</v>
      </c>
      <c r="G438" s="261"/>
      <c r="H438" s="265">
        <v>15</v>
      </c>
      <c r="I438" s="266"/>
      <c r="J438" s="266"/>
      <c r="K438" s="261"/>
      <c r="L438" s="261"/>
      <c r="M438" s="267"/>
      <c r="N438" s="268"/>
      <c r="O438" s="269"/>
      <c r="P438" s="269"/>
      <c r="Q438" s="269"/>
      <c r="R438" s="269"/>
      <c r="S438" s="269"/>
      <c r="T438" s="269"/>
      <c r="U438" s="269"/>
      <c r="V438" s="269"/>
      <c r="W438" s="269"/>
      <c r="X438" s="270"/>
      <c r="AT438" s="271" t="s">
        <v>171</v>
      </c>
      <c r="AU438" s="271" t="s">
        <v>87</v>
      </c>
      <c r="AV438" s="12" t="s">
        <v>87</v>
      </c>
      <c r="AW438" s="12" t="s">
        <v>7</v>
      </c>
      <c r="AX438" s="12" t="s">
        <v>78</v>
      </c>
      <c r="AY438" s="271" t="s">
        <v>159</v>
      </c>
    </row>
    <row r="439" s="13" customFormat="1">
      <c r="B439" s="272"/>
      <c r="C439" s="273"/>
      <c r="D439" s="262" t="s">
        <v>171</v>
      </c>
      <c r="E439" s="274" t="s">
        <v>24</v>
      </c>
      <c r="F439" s="275" t="s">
        <v>738</v>
      </c>
      <c r="G439" s="273"/>
      <c r="H439" s="274" t="s">
        <v>24</v>
      </c>
      <c r="I439" s="276"/>
      <c r="J439" s="276"/>
      <c r="K439" s="273"/>
      <c r="L439" s="273"/>
      <c r="M439" s="277"/>
      <c r="N439" s="278"/>
      <c r="O439" s="279"/>
      <c r="P439" s="279"/>
      <c r="Q439" s="279"/>
      <c r="R439" s="279"/>
      <c r="S439" s="279"/>
      <c r="T439" s="279"/>
      <c r="U439" s="279"/>
      <c r="V439" s="279"/>
      <c r="W439" s="279"/>
      <c r="X439" s="280"/>
      <c r="AT439" s="281" t="s">
        <v>171</v>
      </c>
      <c r="AU439" s="281" t="s">
        <v>87</v>
      </c>
      <c r="AV439" s="13" t="s">
        <v>85</v>
      </c>
      <c r="AW439" s="13" t="s">
        <v>7</v>
      </c>
      <c r="AX439" s="13" t="s">
        <v>78</v>
      </c>
      <c r="AY439" s="281" t="s">
        <v>159</v>
      </c>
    </row>
    <row r="440" s="12" customFormat="1">
      <c r="B440" s="260"/>
      <c r="C440" s="261"/>
      <c r="D440" s="262" t="s">
        <v>171</v>
      </c>
      <c r="E440" s="263" t="s">
        <v>24</v>
      </c>
      <c r="F440" s="264" t="s">
        <v>739</v>
      </c>
      <c r="G440" s="261"/>
      <c r="H440" s="265">
        <v>97</v>
      </c>
      <c r="I440" s="266"/>
      <c r="J440" s="266"/>
      <c r="K440" s="261"/>
      <c r="L440" s="261"/>
      <c r="M440" s="267"/>
      <c r="N440" s="268"/>
      <c r="O440" s="269"/>
      <c r="P440" s="269"/>
      <c r="Q440" s="269"/>
      <c r="R440" s="269"/>
      <c r="S440" s="269"/>
      <c r="T440" s="269"/>
      <c r="U440" s="269"/>
      <c r="V440" s="269"/>
      <c r="W440" s="269"/>
      <c r="X440" s="270"/>
      <c r="AT440" s="271" t="s">
        <v>171</v>
      </c>
      <c r="AU440" s="271" t="s">
        <v>87</v>
      </c>
      <c r="AV440" s="12" t="s">
        <v>87</v>
      </c>
      <c r="AW440" s="12" t="s">
        <v>7</v>
      </c>
      <c r="AX440" s="12" t="s">
        <v>78</v>
      </c>
      <c r="AY440" s="271" t="s">
        <v>159</v>
      </c>
    </row>
    <row r="441" s="14" customFormat="1">
      <c r="B441" s="282"/>
      <c r="C441" s="283"/>
      <c r="D441" s="262" t="s">
        <v>171</v>
      </c>
      <c r="E441" s="284" t="s">
        <v>24</v>
      </c>
      <c r="F441" s="285" t="s">
        <v>186</v>
      </c>
      <c r="G441" s="283"/>
      <c r="H441" s="286">
        <v>1099.9000000000001</v>
      </c>
      <c r="I441" s="287"/>
      <c r="J441" s="287"/>
      <c r="K441" s="283"/>
      <c r="L441" s="283"/>
      <c r="M441" s="288"/>
      <c r="N441" s="289"/>
      <c r="O441" s="290"/>
      <c r="P441" s="290"/>
      <c r="Q441" s="290"/>
      <c r="R441" s="290"/>
      <c r="S441" s="290"/>
      <c r="T441" s="290"/>
      <c r="U441" s="290"/>
      <c r="V441" s="290"/>
      <c r="W441" s="290"/>
      <c r="X441" s="291"/>
      <c r="AT441" s="292" t="s">
        <v>171</v>
      </c>
      <c r="AU441" s="292" t="s">
        <v>87</v>
      </c>
      <c r="AV441" s="14" t="s">
        <v>168</v>
      </c>
      <c r="AW441" s="14" t="s">
        <v>7</v>
      </c>
      <c r="AX441" s="14" t="s">
        <v>85</v>
      </c>
      <c r="AY441" s="292" t="s">
        <v>159</v>
      </c>
    </row>
    <row r="442" s="1" customFormat="1" ht="16.5" customHeight="1">
      <c r="B442" s="48"/>
      <c r="C442" s="293" t="s">
        <v>740</v>
      </c>
      <c r="D442" s="293" t="s">
        <v>248</v>
      </c>
      <c r="E442" s="294" t="s">
        <v>741</v>
      </c>
      <c r="F442" s="295" t="s">
        <v>742</v>
      </c>
      <c r="G442" s="296" t="s">
        <v>224</v>
      </c>
      <c r="H442" s="297">
        <v>747.19799999999998</v>
      </c>
      <c r="I442" s="298"/>
      <c r="J442" s="299"/>
      <c r="K442" s="300">
        <f>ROUND(P442*H442,2)</f>
        <v>0</v>
      </c>
      <c r="L442" s="295" t="s">
        <v>167</v>
      </c>
      <c r="M442" s="301"/>
      <c r="N442" s="302" t="s">
        <v>24</v>
      </c>
      <c r="O442" s="256" t="s">
        <v>47</v>
      </c>
      <c r="P442" s="176">
        <f>I442+J442</f>
        <v>0</v>
      </c>
      <c r="Q442" s="176">
        <f>ROUND(I442*H442,2)</f>
        <v>0</v>
      </c>
      <c r="R442" s="176">
        <f>ROUND(J442*H442,2)</f>
        <v>0</v>
      </c>
      <c r="S442" s="49"/>
      <c r="T442" s="257">
        <f>S442*H442</f>
        <v>0</v>
      </c>
      <c r="U442" s="257">
        <v>0.01</v>
      </c>
      <c r="V442" s="257">
        <f>U442*H442</f>
        <v>7.4719800000000003</v>
      </c>
      <c r="W442" s="257">
        <v>0</v>
      </c>
      <c r="X442" s="258">
        <f>W442*H442</f>
        <v>0</v>
      </c>
      <c r="AR442" s="26" t="s">
        <v>204</v>
      </c>
      <c r="AT442" s="26" t="s">
        <v>248</v>
      </c>
      <c r="AU442" s="26" t="s">
        <v>87</v>
      </c>
      <c r="AY442" s="26" t="s">
        <v>159</v>
      </c>
      <c r="BE442" s="259">
        <f>IF(O442="základní",K442,0)</f>
        <v>0</v>
      </c>
      <c r="BF442" s="259">
        <f>IF(O442="snížená",K442,0)</f>
        <v>0</v>
      </c>
      <c r="BG442" s="259">
        <f>IF(O442="zákl. přenesená",K442,0)</f>
        <v>0</v>
      </c>
      <c r="BH442" s="259">
        <f>IF(O442="sníž. přenesená",K442,0)</f>
        <v>0</v>
      </c>
      <c r="BI442" s="259">
        <f>IF(O442="nulová",K442,0)</f>
        <v>0</v>
      </c>
      <c r="BJ442" s="26" t="s">
        <v>85</v>
      </c>
      <c r="BK442" s="259">
        <f>ROUND(P442*H442,2)</f>
        <v>0</v>
      </c>
      <c r="BL442" s="26" t="s">
        <v>168</v>
      </c>
      <c r="BM442" s="26" t="s">
        <v>743</v>
      </c>
    </row>
    <row r="443" s="12" customFormat="1">
      <c r="B443" s="260"/>
      <c r="C443" s="261"/>
      <c r="D443" s="262" t="s">
        <v>171</v>
      </c>
      <c r="E443" s="263" t="s">
        <v>24</v>
      </c>
      <c r="F443" s="264" t="s">
        <v>744</v>
      </c>
      <c r="G443" s="261"/>
      <c r="H443" s="265">
        <v>747.19799999999998</v>
      </c>
      <c r="I443" s="266"/>
      <c r="J443" s="266"/>
      <c r="K443" s="261"/>
      <c r="L443" s="261"/>
      <c r="M443" s="267"/>
      <c r="N443" s="268"/>
      <c r="O443" s="269"/>
      <c r="P443" s="269"/>
      <c r="Q443" s="269"/>
      <c r="R443" s="269"/>
      <c r="S443" s="269"/>
      <c r="T443" s="269"/>
      <c r="U443" s="269"/>
      <c r="V443" s="269"/>
      <c r="W443" s="269"/>
      <c r="X443" s="270"/>
      <c r="AT443" s="271" t="s">
        <v>171</v>
      </c>
      <c r="AU443" s="271" t="s">
        <v>87</v>
      </c>
      <c r="AV443" s="12" t="s">
        <v>87</v>
      </c>
      <c r="AW443" s="12" t="s">
        <v>7</v>
      </c>
      <c r="AX443" s="12" t="s">
        <v>85</v>
      </c>
      <c r="AY443" s="271" t="s">
        <v>159</v>
      </c>
    </row>
    <row r="444" s="1" customFormat="1" ht="16.5" customHeight="1">
      <c r="B444" s="48"/>
      <c r="C444" s="293" t="s">
        <v>745</v>
      </c>
      <c r="D444" s="293" t="s">
        <v>248</v>
      </c>
      <c r="E444" s="294" t="s">
        <v>746</v>
      </c>
      <c r="F444" s="295" t="s">
        <v>747</v>
      </c>
      <c r="G444" s="296" t="s">
        <v>224</v>
      </c>
      <c r="H444" s="297">
        <v>382.18400000000003</v>
      </c>
      <c r="I444" s="298"/>
      <c r="J444" s="299"/>
      <c r="K444" s="300">
        <f>ROUND(P444*H444,2)</f>
        <v>0</v>
      </c>
      <c r="L444" s="295" t="s">
        <v>167</v>
      </c>
      <c r="M444" s="301"/>
      <c r="N444" s="302" t="s">
        <v>24</v>
      </c>
      <c r="O444" s="256" t="s">
        <v>47</v>
      </c>
      <c r="P444" s="176">
        <f>I444+J444</f>
        <v>0</v>
      </c>
      <c r="Q444" s="176">
        <f>ROUND(I444*H444,2)</f>
        <v>0</v>
      </c>
      <c r="R444" s="176">
        <f>ROUND(J444*H444,2)</f>
        <v>0</v>
      </c>
      <c r="S444" s="49"/>
      <c r="T444" s="257">
        <f>S444*H444</f>
        <v>0</v>
      </c>
      <c r="U444" s="257">
        <v>0.082100000000000006</v>
      </c>
      <c r="V444" s="257">
        <f>U444*H444</f>
        <v>31.377306400000005</v>
      </c>
      <c r="W444" s="257">
        <v>0</v>
      </c>
      <c r="X444" s="258">
        <f>W444*H444</f>
        <v>0</v>
      </c>
      <c r="AR444" s="26" t="s">
        <v>204</v>
      </c>
      <c r="AT444" s="26" t="s">
        <v>248</v>
      </c>
      <c r="AU444" s="26" t="s">
        <v>87</v>
      </c>
      <c r="AY444" s="26" t="s">
        <v>159</v>
      </c>
      <c r="BE444" s="259">
        <f>IF(O444="základní",K444,0)</f>
        <v>0</v>
      </c>
      <c r="BF444" s="259">
        <f>IF(O444="snížená",K444,0)</f>
        <v>0</v>
      </c>
      <c r="BG444" s="259">
        <f>IF(O444="zákl. přenesená",K444,0)</f>
        <v>0</v>
      </c>
      <c r="BH444" s="259">
        <f>IF(O444="sníž. přenesená",K444,0)</f>
        <v>0</v>
      </c>
      <c r="BI444" s="259">
        <f>IF(O444="nulová",K444,0)</f>
        <v>0</v>
      </c>
      <c r="BJ444" s="26" t="s">
        <v>85</v>
      </c>
      <c r="BK444" s="259">
        <f>ROUND(P444*H444,2)</f>
        <v>0</v>
      </c>
      <c r="BL444" s="26" t="s">
        <v>168</v>
      </c>
      <c r="BM444" s="26" t="s">
        <v>748</v>
      </c>
    </row>
    <row r="445" s="12" customFormat="1">
      <c r="B445" s="260"/>
      <c r="C445" s="261"/>
      <c r="D445" s="262" t="s">
        <v>171</v>
      </c>
      <c r="E445" s="263" t="s">
        <v>24</v>
      </c>
      <c r="F445" s="264" t="s">
        <v>749</v>
      </c>
      <c r="G445" s="261"/>
      <c r="H445" s="265">
        <v>382.18400000000003</v>
      </c>
      <c r="I445" s="266"/>
      <c r="J445" s="266"/>
      <c r="K445" s="261"/>
      <c r="L445" s="261"/>
      <c r="M445" s="267"/>
      <c r="N445" s="268"/>
      <c r="O445" s="269"/>
      <c r="P445" s="269"/>
      <c r="Q445" s="269"/>
      <c r="R445" s="269"/>
      <c r="S445" s="269"/>
      <c r="T445" s="269"/>
      <c r="U445" s="269"/>
      <c r="V445" s="269"/>
      <c r="W445" s="269"/>
      <c r="X445" s="270"/>
      <c r="AT445" s="271" t="s">
        <v>171</v>
      </c>
      <c r="AU445" s="271" t="s">
        <v>87</v>
      </c>
      <c r="AV445" s="12" t="s">
        <v>87</v>
      </c>
      <c r="AW445" s="12" t="s">
        <v>7</v>
      </c>
      <c r="AX445" s="12" t="s">
        <v>85</v>
      </c>
      <c r="AY445" s="271" t="s">
        <v>159</v>
      </c>
    </row>
    <row r="446" s="1" customFormat="1" ht="16.5" customHeight="1">
      <c r="B446" s="48"/>
      <c r="C446" s="293" t="s">
        <v>750</v>
      </c>
      <c r="D446" s="293" t="s">
        <v>248</v>
      </c>
      <c r="E446" s="294" t="s">
        <v>751</v>
      </c>
      <c r="F446" s="295" t="s">
        <v>752</v>
      </c>
      <c r="G446" s="296" t="s">
        <v>224</v>
      </c>
      <c r="H446" s="297">
        <v>226.846</v>
      </c>
      <c r="I446" s="298"/>
      <c r="J446" s="299"/>
      <c r="K446" s="300">
        <f>ROUND(P446*H446,2)</f>
        <v>0</v>
      </c>
      <c r="L446" s="295" t="s">
        <v>167</v>
      </c>
      <c r="M446" s="301"/>
      <c r="N446" s="302" t="s">
        <v>24</v>
      </c>
      <c r="O446" s="256" t="s">
        <v>47</v>
      </c>
      <c r="P446" s="176">
        <f>I446+J446</f>
        <v>0</v>
      </c>
      <c r="Q446" s="176">
        <f>ROUND(I446*H446,2)</f>
        <v>0</v>
      </c>
      <c r="R446" s="176">
        <f>ROUND(J446*H446,2)</f>
        <v>0</v>
      </c>
      <c r="S446" s="49"/>
      <c r="T446" s="257">
        <f>S446*H446</f>
        <v>0</v>
      </c>
      <c r="U446" s="257">
        <v>0.048300000000000003</v>
      </c>
      <c r="V446" s="257">
        <f>U446*H446</f>
        <v>10.956661800000001</v>
      </c>
      <c r="W446" s="257">
        <v>0</v>
      </c>
      <c r="X446" s="258">
        <f>W446*H446</f>
        <v>0</v>
      </c>
      <c r="AR446" s="26" t="s">
        <v>204</v>
      </c>
      <c r="AT446" s="26" t="s">
        <v>248</v>
      </c>
      <c r="AU446" s="26" t="s">
        <v>87</v>
      </c>
      <c r="AY446" s="26" t="s">
        <v>159</v>
      </c>
      <c r="BE446" s="259">
        <f>IF(O446="základní",K446,0)</f>
        <v>0</v>
      </c>
      <c r="BF446" s="259">
        <f>IF(O446="snížená",K446,0)</f>
        <v>0</v>
      </c>
      <c r="BG446" s="259">
        <f>IF(O446="zákl. přenesená",K446,0)</f>
        <v>0</v>
      </c>
      <c r="BH446" s="259">
        <f>IF(O446="sníž. přenesená",K446,0)</f>
        <v>0</v>
      </c>
      <c r="BI446" s="259">
        <f>IF(O446="nulová",K446,0)</f>
        <v>0</v>
      </c>
      <c r="BJ446" s="26" t="s">
        <v>85</v>
      </c>
      <c r="BK446" s="259">
        <f>ROUND(P446*H446,2)</f>
        <v>0</v>
      </c>
      <c r="BL446" s="26" t="s">
        <v>168</v>
      </c>
      <c r="BM446" s="26" t="s">
        <v>753</v>
      </c>
    </row>
    <row r="447" s="12" customFormat="1">
      <c r="B447" s="260"/>
      <c r="C447" s="261"/>
      <c r="D447" s="262" t="s">
        <v>171</v>
      </c>
      <c r="E447" s="263" t="s">
        <v>24</v>
      </c>
      <c r="F447" s="264" t="s">
        <v>754</v>
      </c>
      <c r="G447" s="261"/>
      <c r="H447" s="265">
        <v>226.846</v>
      </c>
      <c r="I447" s="266"/>
      <c r="J447" s="266"/>
      <c r="K447" s="261"/>
      <c r="L447" s="261"/>
      <c r="M447" s="267"/>
      <c r="N447" s="268"/>
      <c r="O447" s="269"/>
      <c r="P447" s="269"/>
      <c r="Q447" s="269"/>
      <c r="R447" s="269"/>
      <c r="S447" s="269"/>
      <c r="T447" s="269"/>
      <c r="U447" s="269"/>
      <c r="V447" s="269"/>
      <c r="W447" s="269"/>
      <c r="X447" s="270"/>
      <c r="AT447" s="271" t="s">
        <v>171</v>
      </c>
      <c r="AU447" s="271" t="s">
        <v>87</v>
      </c>
      <c r="AV447" s="12" t="s">
        <v>87</v>
      </c>
      <c r="AW447" s="12" t="s">
        <v>7</v>
      </c>
      <c r="AX447" s="12" t="s">
        <v>85</v>
      </c>
      <c r="AY447" s="271" t="s">
        <v>159</v>
      </c>
    </row>
    <row r="448" s="1" customFormat="1" ht="16.5" customHeight="1">
      <c r="B448" s="48"/>
      <c r="C448" s="293" t="s">
        <v>755</v>
      </c>
      <c r="D448" s="293" t="s">
        <v>248</v>
      </c>
      <c r="E448" s="294" t="s">
        <v>756</v>
      </c>
      <c r="F448" s="295" t="s">
        <v>757</v>
      </c>
      <c r="G448" s="296" t="s">
        <v>224</v>
      </c>
      <c r="H448" s="297">
        <v>30.300000000000001</v>
      </c>
      <c r="I448" s="298"/>
      <c r="J448" s="299"/>
      <c r="K448" s="300">
        <f>ROUND(P448*H448,2)</f>
        <v>0</v>
      </c>
      <c r="L448" s="295" t="s">
        <v>167</v>
      </c>
      <c r="M448" s="301"/>
      <c r="N448" s="302" t="s">
        <v>24</v>
      </c>
      <c r="O448" s="256" t="s">
        <v>47</v>
      </c>
      <c r="P448" s="176">
        <f>I448+J448</f>
        <v>0</v>
      </c>
      <c r="Q448" s="176">
        <f>ROUND(I448*H448,2)</f>
        <v>0</v>
      </c>
      <c r="R448" s="176">
        <f>ROUND(J448*H448,2)</f>
        <v>0</v>
      </c>
      <c r="S448" s="49"/>
      <c r="T448" s="257">
        <f>S448*H448</f>
        <v>0</v>
      </c>
      <c r="U448" s="257">
        <v>0.064000000000000001</v>
      </c>
      <c r="V448" s="257">
        <f>U448*H448</f>
        <v>1.9392</v>
      </c>
      <c r="W448" s="257">
        <v>0</v>
      </c>
      <c r="X448" s="258">
        <f>W448*H448</f>
        <v>0</v>
      </c>
      <c r="AR448" s="26" t="s">
        <v>204</v>
      </c>
      <c r="AT448" s="26" t="s">
        <v>248</v>
      </c>
      <c r="AU448" s="26" t="s">
        <v>87</v>
      </c>
      <c r="AY448" s="26" t="s">
        <v>159</v>
      </c>
      <c r="BE448" s="259">
        <f>IF(O448="základní",K448,0)</f>
        <v>0</v>
      </c>
      <c r="BF448" s="259">
        <f>IF(O448="snížená",K448,0)</f>
        <v>0</v>
      </c>
      <c r="BG448" s="259">
        <f>IF(O448="zákl. přenesená",K448,0)</f>
        <v>0</v>
      </c>
      <c r="BH448" s="259">
        <f>IF(O448="sníž. přenesená",K448,0)</f>
        <v>0</v>
      </c>
      <c r="BI448" s="259">
        <f>IF(O448="nulová",K448,0)</f>
        <v>0</v>
      </c>
      <c r="BJ448" s="26" t="s">
        <v>85</v>
      </c>
      <c r="BK448" s="259">
        <f>ROUND(P448*H448,2)</f>
        <v>0</v>
      </c>
      <c r="BL448" s="26" t="s">
        <v>168</v>
      </c>
      <c r="BM448" s="26" t="s">
        <v>758</v>
      </c>
    </row>
    <row r="449" s="12" customFormat="1">
      <c r="B449" s="260"/>
      <c r="C449" s="261"/>
      <c r="D449" s="262" t="s">
        <v>171</v>
      </c>
      <c r="E449" s="263" t="s">
        <v>24</v>
      </c>
      <c r="F449" s="264" t="s">
        <v>759</v>
      </c>
      <c r="G449" s="261"/>
      <c r="H449" s="265">
        <v>30.300000000000001</v>
      </c>
      <c r="I449" s="266"/>
      <c r="J449" s="266"/>
      <c r="K449" s="261"/>
      <c r="L449" s="261"/>
      <c r="M449" s="267"/>
      <c r="N449" s="268"/>
      <c r="O449" s="269"/>
      <c r="P449" s="269"/>
      <c r="Q449" s="269"/>
      <c r="R449" s="269"/>
      <c r="S449" s="269"/>
      <c r="T449" s="269"/>
      <c r="U449" s="269"/>
      <c r="V449" s="269"/>
      <c r="W449" s="269"/>
      <c r="X449" s="270"/>
      <c r="AT449" s="271" t="s">
        <v>171</v>
      </c>
      <c r="AU449" s="271" t="s">
        <v>87</v>
      </c>
      <c r="AV449" s="12" t="s">
        <v>87</v>
      </c>
      <c r="AW449" s="12" t="s">
        <v>7</v>
      </c>
      <c r="AX449" s="12" t="s">
        <v>85</v>
      </c>
      <c r="AY449" s="271" t="s">
        <v>159</v>
      </c>
    </row>
    <row r="450" s="1" customFormat="1" ht="16.5" customHeight="1">
      <c r="B450" s="48"/>
      <c r="C450" s="293" t="s">
        <v>760</v>
      </c>
      <c r="D450" s="293" t="s">
        <v>248</v>
      </c>
      <c r="E450" s="294" t="s">
        <v>761</v>
      </c>
      <c r="F450" s="295" t="s">
        <v>762</v>
      </c>
      <c r="G450" s="296" t="s">
        <v>224</v>
      </c>
      <c r="H450" s="297">
        <v>97.969999999999999</v>
      </c>
      <c r="I450" s="298"/>
      <c r="J450" s="299"/>
      <c r="K450" s="300">
        <f>ROUND(P450*H450,2)</f>
        <v>0</v>
      </c>
      <c r="L450" s="295" t="s">
        <v>167</v>
      </c>
      <c r="M450" s="301"/>
      <c r="N450" s="302" t="s">
        <v>24</v>
      </c>
      <c r="O450" s="256" t="s">
        <v>47</v>
      </c>
      <c r="P450" s="176">
        <f>I450+J450</f>
        <v>0</v>
      </c>
      <c r="Q450" s="176">
        <f>ROUND(I450*H450,2)</f>
        <v>0</v>
      </c>
      <c r="R450" s="176">
        <f>ROUND(J450*H450,2)</f>
        <v>0</v>
      </c>
      <c r="S450" s="49"/>
      <c r="T450" s="257">
        <f>S450*H450</f>
        <v>0</v>
      </c>
      <c r="U450" s="257">
        <v>0.051499999999999997</v>
      </c>
      <c r="V450" s="257">
        <f>U450*H450</f>
        <v>5.0454549999999996</v>
      </c>
      <c r="W450" s="257">
        <v>0</v>
      </c>
      <c r="X450" s="258">
        <f>W450*H450</f>
        <v>0</v>
      </c>
      <c r="AR450" s="26" t="s">
        <v>204</v>
      </c>
      <c r="AT450" s="26" t="s">
        <v>248</v>
      </c>
      <c r="AU450" s="26" t="s">
        <v>87</v>
      </c>
      <c r="AY450" s="26" t="s">
        <v>159</v>
      </c>
      <c r="BE450" s="259">
        <f>IF(O450="základní",K450,0)</f>
        <v>0</v>
      </c>
      <c r="BF450" s="259">
        <f>IF(O450="snížená",K450,0)</f>
        <v>0</v>
      </c>
      <c r="BG450" s="259">
        <f>IF(O450="zákl. přenesená",K450,0)</f>
        <v>0</v>
      </c>
      <c r="BH450" s="259">
        <f>IF(O450="sníž. přenesená",K450,0)</f>
        <v>0</v>
      </c>
      <c r="BI450" s="259">
        <f>IF(O450="nulová",K450,0)</f>
        <v>0</v>
      </c>
      <c r="BJ450" s="26" t="s">
        <v>85</v>
      </c>
      <c r="BK450" s="259">
        <f>ROUND(P450*H450,2)</f>
        <v>0</v>
      </c>
      <c r="BL450" s="26" t="s">
        <v>168</v>
      </c>
      <c r="BM450" s="26" t="s">
        <v>763</v>
      </c>
    </row>
    <row r="451" s="12" customFormat="1">
      <c r="B451" s="260"/>
      <c r="C451" s="261"/>
      <c r="D451" s="262" t="s">
        <v>171</v>
      </c>
      <c r="E451" s="263" t="s">
        <v>24</v>
      </c>
      <c r="F451" s="264" t="s">
        <v>764</v>
      </c>
      <c r="G451" s="261"/>
      <c r="H451" s="265">
        <v>97.969999999999999</v>
      </c>
      <c r="I451" s="266"/>
      <c r="J451" s="266"/>
      <c r="K451" s="261"/>
      <c r="L451" s="261"/>
      <c r="M451" s="267"/>
      <c r="N451" s="268"/>
      <c r="O451" s="269"/>
      <c r="P451" s="269"/>
      <c r="Q451" s="269"/>
      <c r="R451" s="269"/>
      <c r="S451" s="269"/>
      <c r="T451" s="269"/>
      <c r="U451" s="269"/>
      <c r="V451" s="269"/>
      <c r="W451" s="269"/>
      <c r="X451" s="270"/>
      <c r="AT451" s="271" t="s">
        <v>171</v>
      </c>
      <c r="AU451" s="271" t="s">
        <v>87</v>
      </c>
      <c r="AV451" s="12" t="s">
        <v>87</v>
      </c>
      <c r="AW451" s="12" t="s">
        <v>7</v>
      </c>
      <c r="AX451" s="12" t="s">
        <v>85</v>
      </c>
      <c r="AY451" s="271" t="s">
        <v>159</v>
      </c>
    </row>
    <row r="452" s="1" customFormat="1" ht="51" customHeight="1">
      <c r="B452" s="48"/>
      <c r="C452" s="248" t="s">
        <v>765</v>
      </c>
      <c r="D452" s="248" t="s">
        <v>163</v>
      </c>
      <c r="E452" s="249" t="s">
        <v>766</v>
      </c>
      <c r="F452" s="250" t="s">
        <v>767</v>
      </c>
      <c r="G452" s="251" t="s">
        <v>166</v>
      </c>
      <c r="H452" s="252">
        <v>51.539999999999999</v>
      </c>
      <c r="I452" s="253"/>
      <c r="J452" s="253"/>
      <c r="K452" s="254">
        <f>ROUND(P452*H452,2)</f>
        <v>0</v>
      </c>
      <c r="L452" s="250" t="s">
        <v>24</v>
      </c>
      <c r="M452" s="74"/>
      <c r="N452" s="255" t="s">
        <v>24</v>
      </c>
      <c r="O452" s="256" t="s">
        <v>47</v>
      </c>
      <c r="P452" s="176">
        <f>I452+J452</f>
        <v>0</v>
      </c>
      <c r="Q452" s="176">
        <f>ROUND(I452*H452,2)</f>
        <v>0</v>
      </c>
      <c r="R452" s="176">
        <f>ROUND(J452*H452,2)</f>
        <v>0</v>
      </c>
      <c r="S452" s="49"/>
      <c r="T452" s="257">
        <f>S452*H452</f>
        <v>0</v>
      </c>
      <c r="U452" s="257">
        <v>0.0050000000000000001</v>
      </c>
      <c r="V452" s="257">
        <f>U452*H452</f>
        <v>0.25769999999999998</v>
      </c>
      <c r="W452" s="257">
        <v>0</v>
      </c>
      <c r="X452" s="258">
        <f>W452*H452</f>
        <v>0</v>
      </c>
      <c r="AR452" s="26" t="s">
        <v>168</v>
      </c>
      <c r="AT452" s="26" t="s">
        <v>163</v>
      </c>
      <c r="AU452" s="26" t="s">
        <v>87</v>
      </c>
      <c r="AY452" s="26" t="s">
        <v>159</v>
      </c>
      <c r="BE452" s="259">
        <f>IF(O452="základní",K452,0)</f>
        <v>0</v>
      </c>
      <c r="BF452" s="259">
        <f>IF(O452="snížená",K452,0)</f>
        <v>0</v>
      </c>
      <c r="BG452" s="259">
        <f>IF(O452="zákl. přenesená",K452,0)</f>
        <v>0</v>
      </c>
      <c r="BH452" s="259">
        <f>IF(O452="sníž. přenesená",K452,0)</f>
        <v>0</v>
      </c>
      <c r="BI452" s="259">
        <f>IF(O452="nulová",K452,0)</f>
        <v>0</v>
      </c>
      <c r="BJ452" s="26" t="s">
        <v>85</v>
      </c>
      <c r="BK452" s="259">
        <f>ROUND(P452*H452,2)</f>
        <v>0</v>
      </c>
      <c r="BL452" s="26" t="s">
        <v>168</v>
      </c>
      <c r="BM452" s="26" t="s">
        <v>768</v>
      </c>
    </row>
    <row r="453" s="12" customFormat="1">
      <c r="B453" s="260"/>
      <c r="C453" s="261"/>
      <c r="D453" s="262" t="s">
        <v>171</v>
      </c>
      <c r="E453" s="263" t="s">
        <v>24</v>
      </c>
      <c r="F453" s="264" t="s">
        <v>769</v>
      </c>
      <c r="G453" s="261"/>
      <c r="H453" s="265">
        <v>51.539999999999999</v>
      </c>
      <c r="I453" s="266"/>
      <c r="J453" s="266"/>
      <c r="K453" s="261"/>
      <c r="L453" s="261"/>
      <c r="M453" s="267"/>
      <c r="N453" s="268"/>
      <c r="O453" s="269"/>
      <c r="P453" s="269"/>
      <c r="Q453" s="269"/>
      <c r="R453" s="269"/>
      <c r="S453" s="269"/>
      <c r="T453" s="269"/>
      <c r="U453" s="269"/>
      <c r="V453" s="269"/>
      <c r="W453" s="269"/>
      <c r="X453" s="270"/>
      <c r="AT453" s="271" t="s">
        <v>171</v>
      </c>
      <c r="AU453" s="271" t="s">
        <v>87</v>
      </c>
      <c r="AV453" s="12" t="s">
        <v>87</v>
      </c>
      <c r="AW453" s="12" t="s">
        <v>7</v>
      </c>
      <c r="AX453" s="12" t="s">
        <v>85</v>
      </c>
      <c r="AY453" s="271" t="s">
        <v>159</v>
      </c>
    </row>
    <row r="454" s="1" customFormat="1" ht="16.5" customHeight="1">
      <c r="B454" s="48"/>
      <c r="C454" s="248" t="s">
        <v>770</v>
      </c>
      <c r="D454" s="248" t="s">
        <v>163</v>
      </c>
      <c r="E454" s="249" t="s">
        <v>771</v>
      </c>
      <c r="F454" s="250" t="s">
        <v>772</v>
      </c>
      <c r="G454" s="251" t="s">
        <v>213</v>
      </c>
      <c r="H454" s="252">
        <v>85.900000000000006</v>
      </c>
      <c r="I454" s="253"/>
      <c r="J454" s="253"/>
      <c r="K454" s="254">
        <f>ROUND(P454*H454,2)</f>
        <v>0</v>
      </c>
      <c r="L454" s="250" t="s">
        <v>167</v>
      </c>
      <c r="M454" s="74"/>
      <c r="N454" s="255" t="s">
        <v>24</v>
      </c>
      <c r="O454" s="256" t="s">
        <v>47</v>
      </c>
      <c r="P454" s="176">
        <f>I454+J454</f>
        <v>0</v>
      </c>
      <c r="Q454" s="176">
        <f>ROUND(I454*H454,2)</f>
        <v>0</v>
      </c>
      <c r="R454" s="176">
        <f>ROUND(J454*H454,2)</f>
        <v>0</v>
      </c>
      <c r="S454" s="49"/>
      <c r="T454" s="257">
        <f>S454*H454</f>
        <v>0</v>
      </c>
      <c r="U454" s="257">
        <v>0</v>
      </c>
      <c r="V454" s="257">
        <f>U454*H454</f>
        <v>0</v>
      </c>
      <c r="W454" s="257">
        <v>0</v>
      </c>
      <c r="X454" s="258">
        <f>W454*H454</f>
        <v>0</v>
      </c>
      <c r="AR454" s="26" t="s">
        <v>168</v>
      </c>
      <c r="AT454" s="26" t="s">
        <v>163</v>
      </c>
      <c r="AU454" s="26" t="s">
        <v>87</v>
      </c>
      <c r="AY454" s="26" t="s">
        <v>159</v>
      </c>
      <c r="BE454" s="259">
        <f>IF(O454="základní",K454,0)</f>
        <v>0</v>
      </c>
      <c r="BF454" s="259">
        <f>IF(O454="snížená",K454,0)</f>
        <v>0</v>
      </c>
      <c r="BG454" s="259">
        <f>IF(O454="zákl. přenesená",K454,0)</f>
        <v>0</v>
      </c>
      <c r="BH454" s="259">
        <f>IF(O454="sníž. přenesená",K454,0)</f>
        <v>0</v>
      </c>
      <c r="BI454" s="259">
        <f>IF(O454="nulová",K454,0)</f>
        <v>0</v>
      </c>
      <c r="BJ454" s="26" t="s">
        <v>85</v>
      </c>
      <c r="BK454" s="259">
        <f>ROUND(P454*H454,2)</f>
        <v>0</v>
      </c>
      <c r="BL454" s="26" t="s">
        <v>168</v>
      </c>
      <c r="BM454" s="26" t="s">
        <v>773</v>
      </c>
    </row>
    <row r="455" s="12" customFormat="1">
      <c r="B455" s="260"/>
      <c r="C455" s="261"/>
      <c r="D455" s="262" t="s">
        <v>171</v>
      </c>
      <c r="E455" s="263" t="s">
        <v>24</v>
      </c>
      <c r="F455" s="264" t="s">
        <v>774</v>
      </c>
      <c r="G455" s="261"/>
      <c r="H455" s="265">
        <v>85.900000000000006</v>
      </c>
      <c r="I455" s="266"/>
      <c r="J455" s="266"/>
      <c r="K455" s="261"/>
      <c r="L455" s="261"/>
      <c r="M455" s="267"/>
      <c r="N455" s="268"/>
      <c r="O455" s="269"/>
      <c r="P455" s="269"/>
      <c r="Q455" s="269"/>
      <c r="R455" s="269"/>
      <c r="S455" s="269"/>
      <c r="T455" s="269"/>
      <c r="U455" s="269"/>
      <c r="V455" s="269"/>
      <c r="W455" s="269"/>
      <c r="X455" s="270"/>
      <c r="AT455" s="271" t="s">
        <v>171</v>
      </c>
      <c r="AU455" s="271" t="s">
        <v>87</v>
      </c>
      <c r="AV455" s="12" t="s">
        <v>87</v>
      </c>
      <c r="AW455" s="12" t="s">
        <v>7</v>
      </c>
      <c r="AX455" s="12" t="s">
        <v>85</v>
      </c>
      <c r="AY455" s="271" t="s">
        <v>159</v>
      </c>
    </row>
    <row r="456" s="11" customFormat="1" ht="22.32" customHeight="1">
      <c r="B456" s="231"/>
      <c r="C456" s="232"/>
      <c r="D456" s="233" t="s">
        <v>77</v>
      </c>
      <c r="E456" s="246" t="s">
        <v>685</v>
      </c>
      <c r="F456" s="246" t="s">
        <v>775</v>
      </c>
      <c r="G456" s="232"/>
      <c r="H456" s="232"/>
      <c r="I456" s="235"/>
      <c r="J456" s="235"/>
      <c r="K456" s="247">
        <f>BK456</f>
        <v>0</v>
      </c>
      <c r="L456" s="232"/>
      <c r="M456" s="237"/>
      <c r="N456" s="238"/>
      <c r="O456" s="239"/>
      <c r="P456" s="239"/>
      <c r="Q456" s="240">
        <f>Q457+SUM(Q458:Q467)</f>
        <v>0</v>
      </c>
      <c r="R456" s="240">
        <f>R457+SUM(R458:R467)</f>
        <v>0</v>
      </c>
      <c r="S456" s="239"/>
      <c r="T456" s="241">
        <f>T457+SUM(T458:T467)</f>
        <v>0</v>
      </c>
      <c r="U456" s="239"/>
      <c r="V456" s="241">
        <f>V457+SUM(V458:V467)</f>
        <v>0</v>
      </c>
      <c r="W456" s="239"/>
      <c r="X456" s="242">
        <f>X457+SUM(X458:X467)</f>
        <v>0</v>
      </c>
      <c r="AR456" s="243" t="s">
        <v>85</v>
      </c>
      <c r="AT456" s="244" t="s">
        <v>77</v>
      </c>
      <c r="AU456" s="244" t="s">
        <v>87</v>
      </c>
      <c r="AY456" s="243" t="s">
        <v>159</v>
      </c>
      <c r="BK456" s="245">
        <f>BK457+SUM(BK458:BK467)</f>
        <v>0</v>
      </c>
    </row>
    <row r="457" s="1" customFormat="1" ht="25.5" customHeight="1">
      <c r="B457" s="48"/>
      <c r="C457" s="248" t="s">
        <v>776</v>
      </c>
      <c r="D457" s="248" t="s">
        <v>163</v>
      </c>
      <c r="E457" s="249" t="s">
        <v>777</v>
      </c>
      <c r="F457" s="250" t="s">
        <v>778</v>
      </c>
      <c r="G457" s="251" t="s">
        <v>251</v>
      </c>
      <c r="H457" s="252">
        <v>1907.386</v>
      </c>
      <c r="I457" s="253"/>
      <c r="J457" s="253"/>
      <c r="K457" s="254">
        <f>ROUND(P457*H457,2)</f>
        <v>0</v>
      </c>
      <c r="L457" s="250" t="s">
        <v>167</v>
      </c>
      <c r="M457" s="74"/>
      <c r="N457" s="255" t="s">
        <v>24</v>
      </c>
      <c r="O457" s="256" t="s">
        <v>47</v>
      </c>
      <c r="P457" s="176">
        <f>I457+J457</f>
        <v>0</v>
      </c>
      <c r="Q457" s="176">
        <f>ROUND(I457*H457,2)</f>
        <v>0</v>
      </c>
      <c r="R457" s="176">
        <f>ROUND(J457*H457,2)</f>
        <v>0</v>
      </c>
      <c r="S457" s="49"/>
      <c r="T457" s="257">
        <f>S457*H457</f>
        <v>0</v>
      </c>
      <c r="U457" s="257">
        <v>0</v>
      </c>
      <c r="V457" s="257">
        <f>U457*H457</f>
        <v>0</v>
      </c>
      <c r="W457" s="257">
        <v>0</v>
      </c>
      <c r="X457" s="258">
        <f>W457*H457</f>
        <v>0</v>
      </c>
      <c r="AR457" s="26" t="s">
        <v>168</v>
      </c>
      <c r="AT457" s="26" t="s">
        <v>163</v>
      </c>
      <c r="AU457" s="26" t="s">
        <v>169</v>
      </c>
      <c r="AY457" s="26" t="s">
        <v>159</v>
      </c>
      <c r="BE457" s="259">
        <f>IF(O457="základní",K457,0)</f>
        <v>0</v>
      </c>
      <c r="BF457" s="259">
        <f>IF(O457="snížená",K457,0)</f>
        <v>0</v>
      </c>
      <c r="BG457" s="259">
        <f>IF(O457="zákl. přenesená",K457,0)</f>
        <v>0</v>
      </c>
      <c r="BH457" s="259">
        <f>IF(O457="sníž. přenesená",K457,0)</f>
        <v>0</v>
      </c>
      <c r="BI457" s="259">
        <f>IF(O457="nulová",K457,0)</f>
        <v>0</v>
      </c>
      <c r="BJ457" s="26" t="s">
        <v>85</v>
      </c>
      <c r="BK457" s="259">
        <f>ROUND(P457*H457,2)</f>
        <v>0</v>
      </c>
      <c r="BL457" s="26" t="s">
        <v>168</v>
      </c>
      <c r="BM457" s="26" t="s">
        <v>779</v>
      </c>
    </row>
    <row r="458" s="1" customFormat="1" ht="25.5" customHeight="1">
      <c r="B458" s="48"/>
      <c r="C458" s="248" t="s">
        <v>780</v>
      </c>
      <c r="D458" s="248" t="s">
        <v>163</v>
      </c>
      <c r="E458" s="249" t="s">
        <v>781</v>
      </c>
      <c r="F458" s="250" t="s">
        <v>782</v>
      </c>
      <c r="G458" s="251" t="s">
        <v>251</v>
      </c>
      <c r="H458" s="252">
        <v>17166.473999999998</v>
      </c>
      <c r="I458" s="253"/>
      <c r="J458" s="253"/>
      <c r="K458" s="254">
        <f>ROUND(P458*H458,2)</f>
        <v>0</v>
      </c>
      <c r="L458" s="250" t="s">
        <v>167</v>
      </c>
      <c r="M458" s="74"/>
      <c r="N458" s="255" t="s">
        <v>24</v>
      </c>
      <c r="O458" s="256" t="s">
        <v>47</v>
      </c>
      <c r="P458" s="176">
        <f>I458+J458</f>
        <v>0</v>
      </c>
      <c r="Q458" s="176">
        <f>ROUND(I458*H458,2)</f>
        <v>0</v>
      </c>
      <c r="R458" s="176">
        <f>ROUND(J458*H458,2)</f>
        <v>0</v>
      </c>
      <c r="S458" s="49"/>
      <c r="T458" s="257">
        <f>S458*H458</f>
        <v>0</v>
      </c>
      <c r="U458" s="257">
        <v>0</v>
      </c>
      <c r="V458" s="257">
        <f>U458*H458</f>
        <v>0</v>
      </c>
      <c r="W458" s="257">
        <v>0</v>
      </c>
      <c r="X458" s="258">
        <f>W458*H458</f>
        <v>0</v>
      </c>
      <c r="AR458" s="26" t="s">
        <v>168</v>
      </c>
      <c r="AT458" s="26" t="s">
        <v>163</v>
      </c>
      <c r="AU458" s="26" t="s">
        <v>169</v>
      </c>
      <c r="AY458" s="26" t="s">
        <v>159</v>
      </c>
      <c r="BE458" s="259">
        <f>IF(O458="základní",K458,0)</f>
        <v>0</v>
      </c>
      <c r="BF458" s="259">
        <f>IF(O458="snížená",K458,0)</f>
        <v>0</v>
      </c>
      <c r="BG458" s="259">
        <f>IF(O458="zákl. přenesená",K458,0)</f>
        <v>0</v>
      </c>
      <c r="BH458" s="259">
        <f>IF(O458="sníž. přenesená",K458,0)</f>
        <v>0</v>
      </c>
      <c r="BI458" s="259">
        <f>IF(O458="nulová",K458,0)</f>
        <v>0</v>
      </c>
      <c r="BJ458" s="26" t="s">
        <v>85</v>
      </c>
      <c r="BK458" s="259">
        <f>ROUND(P458*H458,2)</f>
        <v>0</v>
      </c>
      <c r="BL458" s="26" t="s">
        <v>168</v>
      </c>
      <c r="BM458" s="26" t="s">
        <v>783</v>
      </c>
    </row>
    <row r="459" s="12" customFormat="1">
      <c r="B459" s="260"/>
      <c r="C459" s="261"/>
      <c r="D459" s="262" t="s">
        <v>171</v>
      </c>
      <c r="E459" s="263" t="s">
        <v>24</v>
      </c>
      <c r="F459" s="264" t="s">
        <v>784</v>
      </c>
      <c r="G459" s="261"/>
      <c r="H459" s="265">
        <v>17166.473999999998</v>
      </c>
      <c r="I459" s="266"/>
      <c r="J459" s="266"/>
      <c r="K459" s="261"/>
      <c r="L459" s="261"/>
      <c r="M459" s="267"/>
      <c r="N459" s="268"/>
      <c r="O459" s="269"/>
      <c r="P459" s="269"/>
      <c r="Q459" s="269"/>
      <c r="R459" s="269"/>
      <c r="S459" s="269"/>
      <c r="T459" s="269"/>
      <c r="U459" s="269"/>
      <c r="V459" s="269"/>
      <c r="W459" s="269"/>
      <c r="X459" s="270"/>
      <c r="AT459" s="271" t="s">
        <v>171</v>
      </c>
      <c r="AU459" s="271" t="s">
        <v>169</v>
      </c>
      <c r="AV459" s="12" t="s">
        <v>87</v>
      </c>
      <c r="AW459" s="12" t="s">
        <v>7</v>
      </c>
      <c r="AX459" s="12" t="s">
        <v>85</v>
      </c>
      <c r="AY459" s="271" t="s">
        <v>159</v>
      </c>
    </row>
    <row r="460" s="1" customFormat="1" ht="16.5" customHeight="1">
      <c r="B460" s="48"/>
      <c r="C460" s="248" t="s">
        <v>785</v>
      </c>
      <c r="D460" s="248" t="s">
        <v>163</v>
      </c>
      <c r="E460" s="249" t="s">
        <v>786</v>
      </c>
      <c r="F460" s="250" t="s">
        <v>787</v>
      </c>
      <c r="G460" s="251" t="s">
        <v>251</v>
      </c>
      <c r="H460" s="252">
        <v>1907.386</v>
      </c>
      <c r="I460" s="253"/>
      <c r="J460" s="253"/>
      <c r="K460" s="254">
        <f>ROUND(P460*H460,2)</f>
        <v>0</v>
      </c>
      <c r="L460" s="250" t="s">
        <v>167</v>
      </c>
      <c r="M460" s="74"/>
      <c r="N460" s="255" t="s">
        <v>24</v>
      </c>
      <c r="O460" s="256" t="s">
        <v>47</v>
      </c>
      <c r="P460" s="176">
        <f>I460+J460</f>
        <v>0</v>
      </c>
      <c r="Q460" s="176">
        <f>ROUND(I460*H460,2)</f>
        <v>0</v>
      </c>
      <c r="R460" s="176">
        <f>ROUND(J460*H460,2)</f>
        <v>0</v>
      </c>
      <c r="S460" s="49"/>
      <c r="T460" s="257">
        <f>S460*H460</f>
        <v>0</v>
      </c>
      <c r="U460" s="257">
        <v>0</v>
      </c>
      <c r="V460" s="257">
        <f>U460*H460</f>
        <v>0</v>
      </c>
      <c r="W460" s="257">
        <v>0</v>
      </c>
      <c r="X460" s="258">
        <f>W460*H460</f>
        <v>0</v>
      </c>
      <c r="AR460" s="26" t="s">
        <v>168</v>
      </c>
      <c r="AT460" s="26" t="s">
        <v>163</v>
      </c>
      <c r="AU460" s="26" t="s">
        <v>169</v>
      </c>
      <c r="AY460" s="26" t="s">
        <v>159</v>
      </c>
      <c r="BE460" s="259">
        <f>IF(O460="základní",K460,0)</f>
        <v>0</v>
      </c>
      <c r="BF460" s="259">
        <f>IF(O460="snížená",K460,0)</f>
        <v>0</v>
      </c>
      <c r="BG460" s="259">
        <f>IF(O460="zákl. přenesená",K460,0)</f>
        <v>0</v>
      </c>
      <c r="BH460" s="259">
        <f>IF(O460="sníž. přenesená",K460,0)</f>
        <v>0</v>
      </c>
      <c r="BI460" s="259">
        <f>IF(O460="nulová",K460,0)</f>
        <v>0</v>
      </c>
      <c r="BJ460" s="26" t="s">
        <v>85</v>
      </c>
      <c r="BK460" s="259">
        <f>ROUND(P460*H460,2)</f>
        <v>0</v>
      </c>
      <c r="BL460" s="26" t="s">
        <v>168</v>
      </c>
      <c r="BM460" s="26" t="s">
        <v>788</v>
      </c>
    </row>
    <row r="461" s="1" customFormat="1" ht="16.5" customHeight="1">
      <c r="B461" s="48"/>
      <c r="C461" s="248" t="s">
        <v>789</v>
      </c>
      <c r="D461" s="248" t="s">
        <v>163</v>
      </c>
      <c r="E461" s="249" t="s">
        <v>790</v>
      </c>
      <c r="F461" s="250" t="s">
        <v>791</v>
      </c>
      <c r="G461" s="251" t="s">
        <v>251</v>
      </c>
      <c r="H461" s="252">
        <v>904.77200000000005</v>
      </c>
      <c r="I461" s="253"/>
      <c r="J461" s="253"/>
      <c r="K461" s="254">
        <f>ROUND(P461*H461,2)</f>
        <v>0</v>
      </c>
      <c r="L461" s="250" t="s">
        <v>167</v>
      </c>
      <c r="M461" s="74"/>
      <c r="N461" s="255" t="s">
        <v>24</v>
      </c>
      <c r="O461" s="256" t="s">
        <v>47</v>
      </c>
      <c r="P461" s="176">
        <f>I461+J461</f>
        <v>0</v>
      </c>
      <c r="Q461" s="176">
        <f>ROUND(I461*H461,2)</f>
        <v>0</v>
      </c>
      <c r="R461" s="176">
        <f>ROUND(J461*H461,2)</f>
        <v>0</v>
      </c>
      <c r="S461" s="49"/>
      <c r="T461" s="257">
        <f>S461*H461</f>
        <v>0</v>
      </c>
      <c r="U461" s="257">
        <v>0</v>
      </c>
      <c r="V461" s="257">
        <f>U461*H461</f>
        <v>0</v>
      </c>
      <c r="W461" s="257">
        <v>0</v>
      </c>
      <c r="X461" s="258">
        <f>W461*H461</f>
        <v>0</v>
      </c>
      <c r="AR461" s="26" t="s">
        <v>168</v>
      </c>
      <c r="AT461" s="26" t="s">
        <v>163</v>
      </c>
      <c r="AU461" s="26" t="s">
        <v>169</v>
      </c>
      <c r="AY461" s="26" t="s">
        <v>159</v>
      </c>
      <c r="BE461" s="259">
        <f>IF(O461="základní",K461,0)</f>
        <v>0</v>
      </c>
      <c r="BF461" s="259">
        <f>IF(O461="snížená",K461,0)</f>
        <v>0</v>
      </c>
      <c r="BG461" s="259">
        <f>IF(O461="zákl. přenesená",K461,0)</f>
        <v>0</v>
      </c>
      <c r="BH461" s="259">
        <f>IF(O461="sníž. přenesená",K461,0)</f>
        <v>0</v>
      </c>
      <c r="BI461" s="259">
        <f>IF(O461="nulová",K461,0)</f>
        <v>0</v>
      </c>
      <c r="BJ461" s="26" t="s">
        <v>85</v>
      </c>
      <c r="BK461" s="259">
        <f>ROUND(P461*H461,2)</f>
        <v>0</v>
      </c>
      <c r="BL461" s="26" t="s">
        <v>168</v>
      </c>
      <c r="BM461" s="26" t="s">
        <v>792</v>
      </c>
    </row>
    <row r="462" s="12" customFormat="1">
      <c r="B462" s="260"/>
      <c r="C462" s="261"/>
      <c r="D462" s="262" t="s">
        <v>171</v>
      </c>
      <c r="E462" s="263" t="s">
        <v>24</v>
      </c>
      <c r="F462" s="264" t="s">
        <v>793</v>
      </c>
      <c r="G462" s="261"/>
      <c r="H462" s="265">
        <v>904.77200000000005</v>
      </c>
      <c r="I462" s="266"/>
      <c r="J462" s="266"/>
      <c r="K462" s="261"/>
      <c r="L462" s="261"/>
      <c r="M462" s="267"/>
      <c r="N462" s="268"/>
      <c r="O462" s="269"/>
      <c r="P462" s="269"/>
      <c r="Q462" s="269"/>
      <c r="R462" s="269"/>
      <c r="S462" s="269"/>
      <c r="T462" s="269"/>
      <c r="U462" s="269"/>
      <c r="V462" s="269"/>
      <c r="W462" s="269"/>
      <c r="X462" s="270"/>
      <c r="AT462" s="271" t="s">
        <v>171</v>
      </c>
      <c r="AU462" s="271" t="s">
        <v>169</v>
      </c>
      <c r="AV462" s="12" t="s">
        <v>87</v>
      </c>
      <c r="AW462" s="12" t="s">
        <v>7</v>
      </c>
      <c r="AX462" s="12" t="s">
        <v>85</v>
      </c>
      <c r="AY462" s="271" t="s">
        <v>159</v>
      </c>
    </row>
    <row r="463" s="1" customFormat="1" ht="25.5" customHeight="1">
      <c r="B463" s="48"/>
      <c r="C463" s="248" t="s">
        <v>794</v>
      </c>
      <c r="D463" s="248" t="s">
        <v>163</v>
      </c>
      <c r="E463" s="249" t="s">
        <v>795</v>
      </c>
      <c r="F463" s="250" t="s">
        <v>796</v>
      </c>
      <c r="G463" s="251" t="s">
        <v>251</v>
      </c>
      <c r="H463" s="252">
        <v>638.70899999999995</v>
      </c>
      <c r="I463" s="253"/>
      <c r="J463" s="253"/>
      <c r="K463" s="254">
        <f>ROUND(P463*H463,2)</f>
        <v>0</v>
      </c>
      <c r="L463" s="250" t="s">
        <v>167</v>
      </c>
      <c r="M463" s="74"/>
      <c r="N463" s="255" t="s">
        <v>24</v>
      </c>
      <c r="O463" s="256" t="s">
        <v>47</v>
      </c>
      <c r="P463" s="176">
        <f>I463+J463</f>
        <v>0</v>
      </c>
      <c r="Q463" s="176">
        <f>ROUND(I463*H463,2)</f>
        <v>0</v>
      </c>
      <c r="R463" s="176">
        <f>ROUND(J463*H463,2)</f>
        <v>0</v>
      </c>
      <c r="S463" s="49"/>
      <c r="T463" s="257">
        <f>S463*H463</f>
        <v>0</v>
      </c>
      <c r="U463" s="257">
        <v>0</v>
      </c>
      <c r="V463" s="257">
        <f>U463*H463</f>
        <v>0</v>
      </c>
      <c r="W463" s="257">
        <v>0</v>
      </c>
      <c r="X463" s="258">
        <f>W463*H463</f>
        <v>0</v>
      </c>
      <c r="AR463" s="26" t="s">
        <v>168</v>
      </c>
      <c r="AT463" s="26" t="s">
        <v>163</v>
      </c>
      <c r="AU463" s="26" t="s">
        <v>169</v>
      </c>
      <c r="AY463" s="26" t="s">
        <v>159</v>
      </c>
      <c r="BE463" s="259">
        <f>IF(O463="základní",K463,0)</f>
        <v>0</v>
      </c>
      <c r="BF463" s="259">
        <f>IF(O463="snížená",K463,0)</f>
        <v>0</v>
      </c>
      <c r="BG463" s="259">
        <f>IF(O463="zákl. přenesená",K463,0)</f>
        <v>0</v>
      </c>
      <c r="BH463" s="259">
        <f>IF(O463="sníž. přenesená",K463,0)</f>
        <v>0</v>
      </c>
      <c r="BI463" s="259">
        <f>IF(O463="nulová",K463,0)</f>
        <v>0</v>
      </c>
      <c r="BJ463" s="26" t="s">
        <v>85</v>
      </c>
      <c r="BK463" s="259">
        <f>ROUND(P463*H463,2)</f>
        <v>0</v>
      </c>
      <c r="BL463" s="26" t="s">
        <v>168</v>
      </c>
      <c r="BM463" s="26" t="s">
        <v>797</v>
      </c>
    </row>
    <row r="464" s="12" customFormat="1">
      <c r="B464" s="260"/>
      <c r="C464" s="261"/>
      <c r="D464" s="262" t="s">
        <v>171</v>
      </c>
      <c r="E464" s="263" t="s">
        <v>24</v>
      </c>
      <c r="F464" s="264" t="s">
        <v>798</v>
      </c>
      <c r="G464" s="261"/>
      <c r="H464" s="265">
        <v>638.70899999999995</v>
      </c>
      <c r="I464" s="266"/>
      <c r="J464" s="266"/>
      <c r="K464" s="261"/>
      <c r="L464" s="261"/>
      <c r="M464" s="267"/>
      <c r="N464" s="268"/>
      <c r="O464" s="269"/>
      <c r="P464" s="269"/>
      <c r="Q464" s="269"/>
      <c r="R464" s="269"/>
      <c r="S464" s="269"/>
      <c r="T464" s="269"/>
      <c r="U464" s="269"/>
      <c r="V464" s="269"/>
      <c r="W464" s="269"/>
      <c r="X464" s="270"/>
      <c r="AT464" s="271" t="s">
        <v>171</v>
      </c>
      <c r="AU464" s="271" t="s">
        <v>169</v>
      </c>
      <c r="AV464" s="12" t="s">
        <v>87</v>
      </c>
      <c r="AW464" s="12" t="s">
        <v>7</v>
      </c>
      <c r="AX464" s="12" t="s">
        <v>85</v>
      </c>
      <c r="AY464" s="271" t="s">
        <v>159</v>
      </c>
    </row>
    <row r="465" s="1" customFormat="1" ht="16.5" customHeight="1">
      <c r="B465" s="48"/>
      <c r="C465" s="248" t="s">
        <v>799</v>
      </c>
      <c r="D465" s="248" t="s">
        <v>163</v>
      </c>
      <c r="E465" s="249" t="s">
        <v>800</v>
      </c>
      <c r="F465" s="250" t="s">
        <v>801</v>
      </c>
      <c r="G465" s="251" t="s">
        <v>251</v>
      </c>
      <c r="H465" s="252">
        <v>363.90600000000001</v>
      </c>
      <c r="I465" s="253"/>
      <c r="J465" s="253"/>
      <c r="K465" s="254">
        <f>ROUND(P465*H465,2)</f>
        <v>0</v>
      </c>
      <c r="L465" s="250" t="s">
        <v>167</v>
      </c>
      <c r="M465" s="74"/>
      <c r="N465" s="255" t="s">
        <v>24</v>
      </c>
      <c r="O465" s="256" t="s">
        <v>47</v>
      </c>
      <c r="P465" s="176">
        <f>I465+J465</f>
        <v>0</v>
      </c>
      <c r="Q465" s="176">
        <f>ROUND(I465*H465,2)</f>
        <v>0</v>
      </c>
      <c r="R465" s="176">
        <f>ROUND(J465*H465,2)</f>
        <v>0</v>
      </c>
      <c r="S465" s="49"/>
      <c r="T465" s="257">
        <f>S465*H465</f>
        <v>0</v>
      </c>
      <c r="U465" s="257">
        <v>0</v>
      </c>
      <c r="V465" s="257">
        <f>U465*H465</f>
        <v>0</v>
      </c>
      <c r="W465" s="257">
        <v>0</v>
      </c>
      <c r="X465" s="258">
        <f>W465*H465</f>
        <v>0</v>
      </c>
      <c r="AR465" s="26" t="s">
        <v>168</v>
      </c>
      <c r="AT465" s="26" t="s">
        <v>163</v>
      </c>
      <c r="AU465" s="26" t="s">
        <v>169</v>
      </c>
      <c r="AY465" s="26" t="s">
        <v>159</v>
      </c>
      <c r="BE465" s="259">
        <f>IF(O465="základní",K465,0)</f>
        <v>0</v>
      </c>
      <c r="BF465" s="259">
        <f>IF(O465="snížená",K465,0)</f>
        <v>0</v>
      </c>
      <c r="BG465" s="259">
        <f>IF(O465="zákl. přenesená",K465,0)</f>
        <v>0</v>
      </c>
      <c r="BH465" s="259">
        <f>IF(O465="sníž. přenesená",K465,0)</f>
        <v>0</v>
      </c>
      <c r="BI465" s="259">
        <f>IF(O465="nulová",K465,0)</f>
        <v>0</v>
      </c>
      <c r="BJ465" s="26" t="s">
        <v>85</v>
      </c>
      <c r="BK465" s="259">
        <f>ROUND(P465*H465,2)</f>
        <v>0</v>
      </c>
      <c r="BL465" s="26" t="s">
        <v>168</v>
      </c>
      <c r="BM465" s="26" t="s">
        <v>802</v>
      </c>
    </row>
    <row r="466" s="12" customFormat="1">
      <c r="B466" s="260"/>
      <c r="C466" s="261"/>
      <c r="D466" s="262" t="s">
        <v>171</v>
      </c>
      <c r="E466" s="263" t="s">
        <v>24</v>
      </c>
      <c r="F466" s="264" t="s">
        <v>803</v>
      </c>
      <c r="G466" s="261"/>
      <c r="H466" s="265">
        <v>363.90600000000001</v>
      </c>
      <c r="I466" s="266"/>
      <c r="J466" s="266"/>
      <c r="K466" s="261"/>
      <c r="L466" s="261"/>
      <c r="M466" s="267"/>
      <c r="N466" s="268"/>
      <c r="O466" s="269"/>
      <c r="P466" s="269"/>
      <c r="Q466" s="269"/>
      <c r="R466" s="269"/>
      <c r="S466" s="269"/>
      <c r="T466" s="269"/>
      <c r="U466" s="269"/>
      <c r="V466" s="269"/>
      <c r="W466" s="269"/>
      <c r="X466" s="270"/>
      <c r="AT466" s="271" t="s">
        <v>171</v>
      </c>
      <c r="AU466" s="271" t="s">
        <v>169</v>
      </c>
      <c r="AV466" s="12" t="s">
        <v>87</v>
      </c>
      <c r="AW466" s="12" t="s">
        <v>7</v>
      </c>
      <c r="AX466" s="12" t="s">
        <v>85</v>
      </c>
      <c r="AY466" s="271" t="s">
        <v>159</v>
      </c>
    </row>
    <row r="467" s="16" customFormat="1" ht="21.6" customHeight="1">
      <c r="B467" s="314"/>
      <c r="C467" s="315"/>
      <c r="D467" s="316" t="s">
        <v>77</v>
      </c>
      <c r="E467" s="316" t="s">
        <v>695</v>
      </c>
      <c r="F467" s="316" t="s">
        <v>804</v>
      </c>
      <c r="G467" s="315"/>
      <c r="H467" s="315"/>
      <c r="I467" s="317"/>
      <c r="J467" s="317"/>
      <c r="K467" s="318">
        <f>BK467</f>
        <v>0</v>
      </c>
      <c r="L467" s="315"/>
      <c r="M467" s="319"/>
      <c r="N467" s="320"/>
      <c r="O467" s="321"/>
      <c r="P467" s="321"/>
      <c r="Q467" s="322">
        <f>Q468</f>
        <v>0</v>
      </c>
      <c r="R467" s="322">
        <f>R468</f>
        <v>0</v>
      </c>
      <c r="S467" s="321"/>
      <c r="T467" s="323">
        <f>T468</f>
        <v>0</v>
      </c>
      <c r="U467" s="321"/>
      <c r="V467" s="323">
        <f>V468</f>
        <v>0</v>
      </c>
      <c r="W467" s="321"/>
      <c r="X467" s="324">
        <f>X468</f>
        <v>0</v>
      </c>
      <c r="AR467" s="325" t="s">
        <v>85</v>
      </c>
      <c r="AT467" s="326" t="s">
        <v>77</v>
      </c>
      <c r="AU467" s="326" t="s">
        <v>169</v>
      </c>
      <c r="AY467" s="325" t="s">
        <v>159</v>
      </c>
      <c r="BK467" s="327">
        <f>BK468</f>
        <v>0</v>
      </c>
    </row>
    <row r="468" s="1" customFormat="1" ht="25.5" customHeight="1">
      <c r="B468" s="48"/>
      <c r="C468" s="248" t="s">
        <v>805</v>
      </c>
      <c r="D468" s="248" t="s">
        <v>163</v>
      </c>
      <c r="E468" s="249" t="s">
        <v>806</v>
      </c>
      <c r="F468" s="250" t="s">
        <v>807</v>
      </c>
      <c r="G468" s="251" t="s">
        <v>251</v>
      </c>
      <c r="H468" s="252">
        <v>2057.0909999999999</v>
      </c>
      <c r="I468" s="253"/>
      <c r="J468" s="253"/>
      <c r="K468" s="254">
        <f>ROUND(P468*H468,2)</f>
        <v>0</v>
      </c>
      <c r="L468" s="250" t="s">
        <v>167</v>
      </c>
      <c r="M468" s="74"/>
      <c r="N468" s="255" t="s">
        <v>24</v>
      </c>
      <c r="O468" s="328" t="s">
        <v>47</v>
      </c>
      <c r="P468" s="329">
        <f>I468+J468</f>
        <v>0</v>
      </c>
      <c r="Q468" s="329">
        <f>ROUND(I468*H468,2)</f>
        <v>0</v>
      </c>
      <c r="R468" s="329">
        <f>ROUND(J468*H468,2)</f>
        <v>0</v>
      </c>
      <c r="S468" s="330"/>
      <c r="T468" s="331">
        <f>S468*H468</f>
        <v>0</v>
      </c>
      <c r="U468" s="331">
        <v>0</v>
      </c>
      <c r="V468" s="331">
        <f>U468*H468</f>
        <v>0</v>
      </c>
      <c r="W468" s="331">
        <v>0</v>
      </c>
      <c r="X468" s="332">
        <f>W468*H468</f>
        <v>0</v>
      </c>
      <c r="AR468" s="26" t="s">
        <v>168</v>
      </c>
      <c r="AT468" s="26" t="s">
        <v>163</v>
      </c>
      <c r="AU468" s="26" t="s">
        <v>168</v>
      </c>
      <c r="AY468" s="26" t="s">
        <v>159</v>
      </c>
      <c r="BE468" s="259">
        <f>IF(O468="základní",K468,0)</f>
        <v>0</v>
      </c>
      <c r="BF468" s="259">
        <f>IF(O468="snížená",K468,0)</f>
        <v>0</v>
      </c>
      <c r="BG468" s="259">
        <f>IF(O468="zákl. přenesená",K468,0)</f>
        <v>0</v>
      </c>
      <c r="BH468" s="259">
        <f>IF(O468="sníž. přenesená",K468,0)</f>
        <v>0</v>
      </c>
      <c r="BI468" s="259">
        <f>IF(O468="nulová",K468,0)</f>
        <v>0</v>
      </c>
      <c r="BJ468" s="26" t="s">
        <v>85</v>
      </c>
      <c r="BK468" s="259">
        <f>ROUND(P468*H468,2)</f>
        <v>0</v>
      </c>
      <c r="BL468" s="26" t="s">
        <v>168</v>
      </c>
      <c r="BM468" s="26" t="s">
        <v>808</v>
      </c>
    </row>
    <row r="469" s="1" customFormat="1" ht="6.96" customHeight="1">
      <c r="B469" s="69"/>
      <c r="C469" s="70"/>
      <c r="D469" s="70"/>
      <c r="E469" s="70"/>
      <c r="F469" s="70"/>
      <c r="G469" s="70"/>
      <c r="H469" s="70"/>
      <c r="I469" s="185"/>
      <c r="J469" s="185"/>
      <c r="K469" s="70"/>
      <c r="L469" s="70"/>
      <c r="M469" s="74"/>
    </row>
  </sheetData>
  <sheetProtection sheet="1" autoFilter="0" formatColumns="0" formatRows="0" objects="1" scenarios="1" spinCount="100000" saltValue="Ro2g/fn7P42iGK6yoYmr+rzVZaF43qkr8vEoUogROviF1P9kU57gjngPvhXB27Ql3wfDHPQR5wS5JZ9kSTLPcw==" hashValue="fqBacZE+7NsJfkRDhGJsh2nAhUv21/iRdiCUwUug/Dtnmi1Uzks1wLchIA6mm7uYN0UpH58cTel91yWiTzPUBg==" algorithmName="SHA-512" password="CC35"/>
  <autoFilter ref="C106:L468"/>
  <mergeCells count="13">
    <mergeCell ref="E7:H7"/>
    <mergeCell ref="E9:H9"/>
    <mergeCell ref="E11:H11"/>
    <mergeCell ref="E26:H26"/>
    <mergeCell ref="E49:H49"/>
    <mergeCell ref="E51:H51"/>
    <mergeCell ref="E53:H53"/>
    <mergeCell ref="J57:J58"/>
    <mergeCell ref="E95:H95"/>
    <mergeCell ref="E97:H97"/>
    <mergeCell ref="E99:H99"/>
    <mergeCell ref="G1:H1"/>
    <mergeCell ref="M2:Z2"/>
  </mergeCells>
  <hyperlinks>
    <hyperlink ref="F1:G1" location="C2" display="1) Krycí list soupisu"/>
    <hyperlink ref="G1:H1" location="C60" display="2) Rekapitulace"/>
    <hyperlink ref="J1" location="C106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23.5" style="152" customWidth="1"/>
    <col min="10" max="10" width="23.5" style="152" customWidth="1"/>
    <col min="11" max="11" width="23.5" customWidth="1"/>
    <col min="12" max="12" width="15.5" customWidth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20" hidden="1" customWidth="1"/>
    <col min="23" max="23" width="20" hidden="1" customWidth="1"/>
    <col min="24" max="24" width="20" hidden="1" customWidth="1"/>
    <col min="25" max="25" width="12.33" hidden="1" customWidth="1"/>
    <col min="26" max="26" width="16.33" customWidth="1"/>
    <col min="27" max="27" width="12.33" customWidth="1"/>
    <col min="28" max="28" width="15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3"/>
      <c r="B1" s="153"/>
      <c r="C1" s="153"/>
      <c r="D1" s="154" t="s">
        <v>1</v>
      </c>
      <c r="E1" s="153"/>
      <c r="F1" s="155" t="s">
        <v>97</v>
      </c>
      <c r="G1" s="155" t="s">
        <v>98</v>
      </c>
      <c r="H1" s="155"/>
      <c r="I1" s="156"/>
      <c r="J1" s="157" t="s">
        <v>99</v>
      </c>
      <c r="K1" s="154" t="s">
        <v>100</v>
      </c>
      <c r="L1" s="155" t="s">
        <v>101</v>
      </c>
      <c r="M1" s="155"/>
      <c r="N1" s="155"/>
      <c r="O1" s="155"/>
      <c r="P1" s="155"/>
      <c r="Q1" s="155"/>
      <c r="R1" s="155"/>
      <c r="S1" s="155"/>
      <c r="T1" s="155"/>
      <c r="U1" s="22"/>
      <c r="V1" s="22"/>
      <c r="W1" s="23"/>
      <c r="X1" s="23"/>
      <c r="Y1" s="23"/>
      <c r="Z1" s="23"/>
      <c r="AA1" s="23"/>
      <c r="AB1" s="23"/>
      <c r="AC1" s="23"/>
      <c r="AD1" s="23"/>
      <c r="AE1" s="23"/>
      <c r="AF1" s="23"/>
      <c r="AG1" s="23"/>
      <c r="AH1" s="23"/>
      <c r="AI1" s="23"/>
      <c r="AJ1" s="23"/>
      <c r="AK1" s="23"/>
      <c r="AL1" s="23"/>
      <c r="AM1" s="23"/>
      <c r="AN1" s="23"/>
      <c r="AO1" s="23"/>
      <c r="AP1" s="23"/>
      <c r="AQ1" s="23"/>
      <c r="AR1" s="23"/>
      <c r="AS1" s="23"/>
      <c r="AT1" s="23"/>
      <c r="AU1" s="23"/>
      <c r="AV1" s="23"/>
      <c r="AW1" s="23"/>
      <c r="AX1" s="23"/>
      <c r="AY1" s="23"/>
      <c r="AZ1" s="23"/>
      <c r="BA1" s="23"/>
      <c r="BB1" s="23"/>
      <c r="BC1" s="23"/>
      <c r="BD1" s="23"/>
      <c r="BE1" s="23"/>
      <c r="BF1" s="23"/>
      <c r="BG1" s="23"/>
      <c r="BH1" s="23"/>
      <c r="BI1" s="23"/>
      <c r="BJ1" s="23"/>
      <c r="BK1" s="23"/>
      <c r="BL1" s="23"/>
      <c r="BM1" s="23"/>
      <c r="BN1" s="23"/>
      <c r="BO1" s="23"/>
      <c r="BP1" s="23"/>
      <c r="BQ1" s="23"/>
      <c r="BR1" s="23"/>
    </row>
    <row r="2" ht="36.96" customHeight="1">
      <c r="M2"/>
      <c r="AT2" s="26" t="s">
        <v>96</v>
      </c>
    </row>
    <row r="3" ht="6.96" customHeight="1">
      <c r="B3" s="27"/>
      <c r="C3" s="28"/>
      <c r="D3" s="28"/>
      <c r="E3" s="28"/>
      <c r="F3" s="28"/>
      <c r="G3" s="28"/>
      <c r="H3" s="28"/>
      <c r="I3" s="158"/>
      <c r="J3" s="158"/>
      <c r="K3" s="28"/>
      <c r="L3" s="29"/>
      <c r="AT3" s="26" t="s">
        <v>87</v>
      </c>
    </row>
    <row r="4" ht="36.96" customHeight="1">
      <c r="B4" s="30"/>
      <c r="C4" s="31"/>
      <c r="D4" s="32" t="s">
        <v>102</v>
      </c>
      <c r="E4" s="31"/>
      <c r="F4" s="31"/>
      <c r="G4" s="31"/>
      <c r="H4" s="31"/>
      <c r="I4" s="159"/>
      <c r="J4" s="159"/>
      <c r="K4" s="31"/>
      <c r="L4" s="33"/>
      <c r="N4" s="34" t="s">
        <v>13</v>
      </c>
      <c r="AT4" s="26" t="s">
        <v>6</v>
      </c>
    </row>
    <row r="5" ht="6.96" customHeight="1">
      <c r="B5" s="30"/>
      <c r="C5" s="31"/>
      <c r="D5" s="31"/>
      <c r="E5" s="31"/>
      <c r="F5" s="31"/>
      <c r="G5" s="31"/>
      <c r="H5" s="31"/>
      <c r="I5" s="159"/>
      <c r="J5" s="159"/>
      <c r="K5" s="31"/>
      <c r="L5" s="33"/>
    </row>
    <row r="6">
      <c r="B6" s="30"/>
      <c r="C6" s="31"/>
      <c r="D6" s="42" t="s">
        <v>19</v>
      </c>
      <c r="E6" s="31"/>
      <c r="F6" s="31"/>
      <c r="G6" s="31"/>
      <c r="H6" s="31"/>
      <c r="I6" s="159"/>
      <c r="J6" s="159"/>
      <c r="K6" s="31"/>
      <c r="L6" s="33"/>
    </row>
    <row r="7" ht="16.5" customHeight="1">
      <c r="B7" s="30"/>
      <c r="C7" s="31"/>
      <c r="D7" s="31"/>
      <c r="E7" s="160" t="str">
        <f>'Rekapitulace stavby'!K6</f>
        <v>Stavební úpravy ulice O.-Jeremiáše v Ostravě-Porubě-3.etapa</v>
      </c>
      <c r="F7" s="42"/>
      <c r="G7" s="42"/>
      <c r="H7" s="42"/>
      <c r="I7" s="159"/>
      <c r="J7" s="159"/>
      <c r="K7" s="31"/>
      <c r="L7" s="33"/>
    </row>
    <row r="8">
      <c r="B8" s="30"/>
      <c r="C8" s="31"/>
      <c r="D8" s="42" t="s">
        <v>103</v>
      </c>
      <c r="E8" s="31"/>
      <c r="F8" s="31"/>
      <c r="G8" s="31"/>
      <c r="H8" s="31"/>
      <c r="I8" s="159"/>
      <c r="J8" s="159"/>
      <c r="K8" s="31"/>
      <c r="L8" s="33"/>
    </row>
    <row r="9" s="1" customFormat="1" ht="16.5" customHeight="1">
      <c r="B9" s="48"/>
      <c r="C9" s="49"/>
      <c r="D9" s="49"/>
      <c r="E9" s="160" t="s">
        <v>809</v>
      </c>
      <c r="F9" s="49"/>
      <c r="G9" s="49"/>
      <c r="H9" s="49"/>
      <c r="I9" s="161"/>
      <c r="J9" s="161"/>
      <c r="K9" s="49"/>
      <c r="L9" s="53"/>
    </row>
    <row r="10" s="1" customFormat="1">
      <c r="B10" s="48"/>
      <c r="C10" s="49"/>
      <c r="D10" s="42" t="s">
        <v>105</v>
      </c>
      <c r="E10" s="49"/>
      <c r="F10" s="49"/>
      <c r="G10" s="49"/>
      <c r="H10" s="49"/>
      <c r="I10" s="161"/>
      <c r="J10" s="161"/>
      <c r="K10" s="49"/>
      <c r="L10" s="53"/>
    </row>
    <row r="11" s="1" customFormat="1" ht="36.96" customHeight="1">
      <c r="B11" s="48"/>
      <c r="C11" s="49"/>
      <c r="D11" s="49"/>
      <c r="E11" s="162" t="s">
        <v>810</v>
      </c>
      <c r="F11" s="49"/>
      <c r="G11" s="49"/>
      <c r="H11" s="49"/>
      <c r="I11" s="161"/>
      <c r="J11" s="161"/>
      <c r="K11" s="49"/>
      <c r="L11" s="53"/>
    </row>
    <row r="12" s="1" customFormat="1">
      <c r="B12" s="48"/>
      <c r="C12" s="49"/>
      <c r="D12" s="49"/>
      <c r="E12" s="49"/>
      <c r="F12" s="49"/>
      <c r="G12" s="49"/>
      <c r="H12" s="49"/>
      <c r="I12" s="161"/>
      <c r="J12" s="161"/>
      <c r="K12" s="49"/>
      <c r="L12" s="53"/>
    </row>
    <row r="13" s="1" customFormat="1" ht="14.4" customHeight="1">
      <c r="B13" s="48"/>
      <c r="C13" s="49"/>
      <c r="D13" s="42" t="s">
        <v>21</v>
      </c>
      <c r="E13" s="49"/>
      <c r="F13" s="37" t="s">
        <v>22</v>
      </c>
      <c r="G13" s="49"/>
      <c r="H13" s="49"/>
      <c r="I13" s="163" t="s">
        <v>23</v>
      </c>
      <c r="J13" s="164" t="s">
        <v>24</v>
      </c>
      <c r="K13" s="49"/>
      <c r="L13" s="53"/>
    </row>
    <row r="14" s="1" customFormat="1" ht="14.4" customHeight="1">
      <c r="B14" s="48"/>
      <c r="C14" s="49"/>
      <c r="D14" s="42" t="s">
        <v>25</v>
      </c>
      <c r="E14" s="49"/>
      <c r="F14" s="37" t="s">
        <v>26</v>
      </c>
      <c r="G14" s="49"/>
      <c r="H14" s="49"/>
      <c r="I14" s="163" t="s">
        <v>27</v>
      </c>
      <c r="J14" s="165" t="str">
        <f>'Rekapitulace stavby'!AN8</f>
        <v>20. 5. 2018</v>
      </c>
      <c r="K14" s="49"/>
      <c r="L14" s="53"/>
    </row>
    <row r="15" s="1" customFormat="1" ht="10.8" customHeight="1">
      <c r="B15" s="48"/>
      <c r="C15" s="49"/>
      <c r="D15" s="49"/>
      <c r="E15" s="49"/>
      <c r="F15" s="49"/>
      <c r="G15" s="49"/>
      <c r="H15" s="49"/>
      <c r="I15" s="161"/>
      <c r="J15" s="161"/>
      <c r="K15" s="49"/>
      <c r="L15" s="53"/>
    </row>
    <row r="16" s="1" customFormat="1" ht="14.4" customHeight="1">
      <c r="B16" s="48"/>
      <c r="C16" s="49"/>
      <c r="D16" s="42" t="s">
        <v>29</v>
      </c>
      <c r="E16" s="49"/>
      <c r="F16" s="49"/>
      <c r="G16" s="49"/>
      <c r="H16" s="49"/>
      <c r="I16" s="163" t="s">
        <v>30</v>
      </c>
      <c r="J16" s="164" t="s">
        <v>31</v>
      </c>
      <c r="K16" s="49"/>
      <c r="L16" s="53"/>
    </row>
    <row r="17" s="1" customFormat="1" ht="18" customHeight="1">
      <c r="B17" s="48"/>
      <c r="C17" s="49"/>
      <c r="D17" s="49"/>
      <c r="E17" s="37" t="s">
        <v>32</v>
      </c>
      <c r="F17" s="49"/>
      <c r="G17" s="49"/>
      <c r="H17" s="49"/>
      <c r="I17" s="163" t="s">
        <v>33</v>
      </c>
      <c r="J17" s="164" t="s">
        <v>34</v>
      </c>
      <c r="K17" s="49"/>
      <c r="L17" s="53"/>
    </row>
    <row r="18" s="1" customFormat="1" ht="6.96" customHeight="1">
      <c r="B18" s="48"/>
      <c r="C18" s="49"/>
      <c r="D18" s="49"/>
      <c r="E18" s="49"/>
      <c r="F18" s="49"/>
      <c r="G18" s="49"/>
      <c r="H18" s="49"/>
      <c r="I18" s="161"/>
      <c r="J18" s="161"/>
      <c r="K18" s="49"/>
      <c r="L18" s="53"/>
    </row>
    <row r="19" s="1" customFormat="1" ht="14.4" customHeight="1">
      <c r="B19" s="48"/>
      <c r="C19" s="49"/>
      <c r="D19" s="42" t="s">
        <v>35</v>
      </c>
      <c r="E19" s="49"/>
      <c r="F19" s="49"/>
      <c r="G19" s="49"/>
      <c r="H19" s="49"/>
      <c r="I19" s="163" t="s">
        <v>30</v>
      </c>
      <c r="J19" s="164" t="str">
        <f>IF('Rekapitulace stavby'!AN13="Vyplň údaj","",IF('Rekapitulace stavby'!AN13="","",'Rekapitulace stavby'!AN13))</f>
        <v/>
      </c>
      <c r="K19" s="49"/>
      <c r="L19" s="53"/>
    </row>
    <row r="20" s="1" customFormat="1" ht="18" customHeight="1">
      <c r="B20" s="48"/>
      <c r="C20" s="49"/>
      <c r="D20" s="49"/>
      <c r="E20" s="37" t="str">
        <f>IF('Rekapitulace stavby'!E14="Vyplň údaj","",IF('Rekapitulace stavby'!E14="","",'Rekapitulace stavby'!E14))</f>
        <v/>
      </c>
      <c r="F20" s="49"/>
      <c r="G20" s="49"/>
      <c r="H20" s="49"/>
      <c r="I20" s="163" t="s">
        <v>33</v>
      </c>
      <c r="J20" s="164" t="str">
        <f>IF('Rekapitulace stavby'!AN14="Vyplň údaj","",IF('Rekapitulace stavby'!AN14="","",'Rekapitulace stavby'!AN14))</f>
        <v/>
      </c>
      <c r="K20" s="49"/>
      <c r="L20" s="53"/>
    </row>
    <row r="21" s="1" customFormat="1" ht="6.96" customHeight="1">
      <c r="B21" s="48"/>
      <c r="C21" s="49"/>
      <c r="D21" s="49"/>
      <c r="E21" s="49"/>
      <c r="F21" s="49"/>
      <c r="G21" s="49"/>
      <c r="H21" s="49"/>
      <c r="I21" s="161"/>
      <c r="J21" s="161"/>
      <c r="K21" s="49"/>
      <c r="L21" s="53"/>
    </row>
    <row r="22" s="1" customFormat="1" ht="14.4" customHeight="1">
      <c r="B22" s="48"/>
      <c r="C22" s="49"/>
      <c r="D22" s="42" t="s">
        <v>37</v>
      </c>
      <c r="E22" s="49"/>
      <c r="F22" s="49"/>
      <c r="G22" s="49"/>
      <c r="H22" s="49"/>
      <c r="I22" s="163" t="s">
        <v>30</v>
      </c>
      <c r="J22" s="164" t="s">
        <v>38</v>
      </c>
      <c r="K22" s="49"/>
      <c r="L22" s="53"/>
    </row>
    <row r="23" s="1" customFormat="1" ht="18" customHeight="1">
      <c r="B23" s="48"/>
      <c r="C23" s="49"/>
      <c r="D23" s="49"/>
      <c r="E23" s="37" t="s">
        <v>39</v>
      </c>
      <c r="F23" s="49"/>
      <c r="G23" s="49"/>
      <c r="H23" s="49"/>
      <c r="I23" s="163" t="s">
        <v>33</v>
      </c>
      <c r="J23" s="164" t="s">
        <v>40</v>
      </c>
      <c r="K23" s="49"/>
      <c r="L23" s="53"/>
    </row>
    <row r="24" s="1" customFormat="1" ht="6.96" customHeight="1">
      <c r="B24" s="48"/>
      <c r="C24" s="49"/>
      <c r="D24" s="49"/>
      <c r="E24" s="49"/>
      <c r="F24" s="49"/>
      <c r="G24" s="49"/>
      <c r="H24" s="49"/>
      <c r="I24" s="161"/>
      <c r="J24" s="161"/>
      <c r="K24" s="49"/>
      <c r="L24" s="53"/>
    </row>
    <row r="25" s="1" customFormat="1" ht="14.4" customHeight="1">
      <c r="B25" s="48"/>
      <c r="C25" s="49"/>
      <c r="D25" s="42" t="s">
        <v>41</v>
      </c>
      <c r="E25" s="49"/>
      <c r="F25" s="49"/>
      <c r="G25" s="49"/>
      <c r="H25" s="49"/>
      <c r="I25" s="161"/>
      <c r="J25" s="161"/>
      <c r="K25" s="49"/>
      <c r="L25" s="53"/>
    </row>
    <row r="26" s="7" customFormat="1" ht="16.5" customHeight="1">
      <c r="B26" s="166"/>
      <c r="C26" s="167"/>
      <c r="D26" s="167"/>
      <c r="E26" s="46" t="s">
        <v>24</v>
      </c>
      <c r="F26" s="46"/>
      <c r="G26" s="46"/>
      <c r="H26" s="46"/>
      <c r="I26" s="168"/>
      <c r="J26" s="168"/>
      <c r="K26" s="167"/>
      <c r="L26" s="169"/>
    </row>
    <row r="27" s="1" customFormat="1" ht="6.96" customHeight="1">
      <c r="B27" s="48"/>
      <c r="C27" s="49"/>
      <c r="D27" s="49"/>
      <c r="E27" s="49"/>
      <c r="F27" s="49"/>
      <c r="G27" s="49"/>
      <c r="H27" s="49"/>
      <c r="I27" s="161"/>
      <c r="J27" s="161"/>
      <c r="K27" s="49"/>
      <c r="L27" s="53"/>
    </row>
    <row r="28" s="1" customFormat="1" ht="6.96" customHeight="1">
      <c r="B28" s="48"/>
      <c r="C28" s="49"/>
      <c r="D28" s="108"/>
      <c r="E28" s="108"/>
      <c r="F28" s="108"/>
      <c r="G28" s="108"/>
      <c r="H28" s="108"/>
      <c r="I28" s="170"/>
      <c r="J28" s="170"/>
      <c r="K28" s="108"/>
      <c r="L28" s="171"/>
    </row>
    <row r="29" s="1" customFormat="1">
      <c r="B29" s="48"/>
      <c r="C29" s="49"/>
      <c r="D29" s="49"/>
      <c r="E29" s="42" t="s">
        <v>107</v>
      </c>
      <c r="F29" s="49"/>
      <c r="G29" s="49"/>
      <c r="H29" s="49"/>
      <c r="I29" s="161"/>
      <c r="J29" s="161"/>
      <c r="K29" s="172">
        <f>I62</f>
        <v>0</v>
      </c>
      <c r="L29" s="53"/>
    </row>
    <row r="30" s="1" customFormat="1">
      <c r="B30" s="48"/>
      <c r="C30" s="49"/>
      <c r="D30" s="49"/>
      <c r="E30" s="42" t="s">
        <v>108</v>
      </c>
      <c r="F30" s="49"/>
      <c r="G30" s="49"/>
      <c r="H30" s="49"/>
      <c r="I30" s="161"/>
      <c r="J30" s="161"/>
      <c r="K30" s="172">
        <f>J62</f>
        <v>0</v>
      </c>
      <c r="L30" s="53"/>
    </row>
    <row r="31" s="1" customFormat="1" ht="25.44" customHeight="1">
      <c r="B31" s="48"/>
      <c r="C31" s="49"/>
      <c r="D31" s="173" t="s">
        <v>42</v>
      </c>
      <c r="E31" s="49"/>
      <c r="F31" s="49"/>
      <c r="G31" s="49"/>
      <c r="H31" s="49"/>
      <c r="I31" s="161"/>
      <c r="J31" s="161"/>
      <c r="K31" s="174">
        <f>ROUND(K88,2)</f>
        <v>0</v>
      </c>
      <c r="L31" s="53"/>
    </row>
    <row r="32" s="1" customFormat="1" ht="6.96" customHeight="1">
      <c r="B32" s="48"/>
      <c r="C32" s="49"/>
      <c r="D32" s="108"/>
      <c r="E32" s="108"/>
      <c r="F32" s="108"/>
      <c r="G32" s="108"/>
      <c r="H32" s="108"/>
      <c r="I32" s="170"/>
      <c r="J32" s="170"/>
      <c r="K32" s="108"/>
      <c r="L32" s="171"/>
    </row>
    <row r="33" s="1" customFormat="1" ht="14.4" customHeight="1">
      <c r="B33" s="48"/>
      <c r="C33" s="49"/>
      <c r="D33" s="49"/>
      <c r="E33" s="49"/>
      <c r="F33" s="54" t="s">
        <v>44</v>
      </c>
      <c r="G33" s="49"/>
      <c r="H33" s="49"/>
      <c r="I33" s="175" t="s">
        <v>43</v>
      </c>
      <c r="J33" s="161"/>
      <c r="K33" s="54" t="s">
        <v>45</v>
      </c>
      <c r="L33" s="53"/>
    </row>
    <row r="34" s="1" customFormat="1" ht="14.4" customHeight="1">
      <c r="B34" s="48"/>
      <c r="C34" s="49"/>
      <c r="D34" s="57" t="s">
        <v>46</v>
      </c>
      <c r="E34" s="57" t="s">
        <v>47</v>
      </c>
      <c r="F34" s="176">
        <f>ROUND(SUM(BE88:BE114), 2)</f>
        <v>0</v>
      </c>
      <c r="G34" s="49"/>
      <c r="H34" s="49"/>
      <c r="I34" s="177">
        <v>0.20999999999999999</v>
      </c>
      <c r="J34" s="161"/>
      <c r="K34" s="176">
        <f>ROUND(ROUND((SUM(BE88:BE114)), 2)*I34, 2)</f>
        <v>0</v>
      </c>
      <c r="L34" s="53"/>
    </row>
    <row r="35" s="1" customFormat="1" ht="14.4" customHeight="1">
      <c r="B35" s="48"/>
      <c r="C35" s="49"/>
      <c r="D35" s="49"/>
      <c r="E35" s="57" t="s">
        <v>48</v>
      </c>
      <c r="F35" s="176">
        <f>ROUND(SUM(BF88:BF114), 2)</f>
        <v>0</v>
      </c>
      <c r="G35" s="49"/>
      <c r="H35" s="49"/>
      <c r="I35" s="177">
        <v>0.14999999999999999</v>
      </c>
      <c r="J35" s="161"/>
      <c r="K35" s="176">
        <f>ROUND(ROUND((SUM(BF88:BF114)), 2)*I35, 2)</f>
        <v>0</v>
      </c>
      <c r="L35" s="53"/>
    </row>
    <row r="36" hidden="1" s="1" customFormat="1" ht="14.4" customHeight="1">
      <c r="B36" s="48"/>
      <c r="C36" s="49"/>
      <c r="D36" s="49"/>
      <c r="E36" s="57" t="s">
        <v>49</v>
      </c>
      <c r="F36" s="176">
        <f>ROUND(SUM(BG88:BG114), 2)</f>
        <v>0</v>
      </c>
      <c r="G36" s="49"/>
      <c r="H36" s="49"/>
      <c r="I36" s="177">
        <v>0.20999999999999999</v>
      </c>
      <c r="J36" s="161"/>
      <c r="K36" s="176">
        <v>0</v>
      </c>
      <c r="L36" s="53"/>
    </row>
    <row r="37" hidden="1" s="1" customFormat="1" ht="14.4" customHeight="1">
      <c r="B37" s="48"/>
      <c r="C37" s="49"/>
      <c r="D37" s="49"/>
      <c r="E37" s="57" t="s">
        <v>50</v>
      </c>
      <c r="F37" s="176">
        <f>ROUND(SUM(BH88:BH114), 2)</f>
        <v>0</v>
      </c>
      <c r="G37" s="49"/>
      <c r="H37" s="49"/>
      <c r="I37" s="177">
        <v>0.14999999999999999</v>
      </c>
      <c r="J37" s="161"/>
      <c r="K37" s="176">
        <v>0</v>
      </c>
      <c r="L37" s="53"/>
    </row>
    <row r="38" hidden="1" s="1" customFormat="1" ht="14.4" customHeight="1">
      <c r="B38" s="48"/>
      <c r="C38" s="49"/>
      <c r="D38" s="49"/>
      <c r="E38" s="57" t="s">
        <v>51</v>
      </c>
      <c r="F38" s="176">
        <f>ROUND(SUM(BI88:BI114), 2)</f>
        <v>0</v>
      </c>
      <c r="G38" s="49"/>
      <c r="H38" s="49"/>
      <c r="I38" s="177">
        <v>0</v>
      </c>
      <c r="J38" s="161"/>
      <c r="K38" s="176">
        <v>0</v>
      </c>
      <c r="L38" s="53"/>
    </row>
    <row r="39" s="1" customFormat="1" ht="6.96" customHeight="1">
      <c r="B39" s="48"/>
      <c r="C39" s="49"/>
      <c r="D39" s="49"/>
      <c r="E39" s="49"/>
      <c r="F39" s="49"/>
      <c r="G39" s="49"/>
      <c r="H39" s="49"/>
      <c r="I39" s="161"/>
      <c r="J39" s="161"/>
      <c r="K39" s="49"/>
      <c r="L39" s="53"/>
    </row>
    <row r="40" s="1" customFormat="1" ht="25.44" customHeight="1">
      <c r="B40" s="48"/>
      <c r="C40" s="178"/>
      <c r="D40" s="179" t="s">
        <v>52</v>
      </c>
      <c r="E40" s="100"/>
      <c r="F40" s="100"/>
      <c r="G40" s="180" t="s">
        <v>53</v>
      </c>
      <c r="H40" s="181" t="s">
        <v>54</v>
      </c>
      <c r="I40" s="182"/>
      <c r="J40" s="182"/>
      <c r="K40" s="183">
        <f>SUM(K31:K38)</f>
        <v>0</v>
      </c>
      <c r="L40" s="184"/>
    </row>
    <row r="41" s="1" customFormat="1" ht="14.4" customHeight="1">
      <c r="B41" s="69"/>
      <c r="C41" s="70"/>
      <c r="D41" s="70"/>
      <c r="E41" s="70"/>
      <c r="F41" s="70"/>
      <c r="G41" s="70"/>
      <c r="H41" s="70"/>
      <c r="I41" s="185"/>
      <c r="J41" s="185"/>
      <c r="K41" s="70"/>
      <c r="L41" s="71"/>
    </row>
    <row r="45" s="1" customFormat="1" ht="6.96" customHeight="1">
      <c r="B45" s="186"/>
      <c r="C45" s="187"/>
      <c r="D45" s="187"/>
      <c r="E45" s="187"/>
      <c r="F45" s="187"/>
      <c r="G45" s="187"/>
      <c r="H45" s="187"/>
      <c r="I45" s="188"/>
      <c r="J45" s="188"/>
      <c r="K45" s="187"/>
      <c r="L45" s="189"/>
    </row>
    <row r="46" s="1" customFormat="1" ht="36.96" customHeight="1">
      <c r="B46" s="48"/>
      <c r="C46" s="32" t="s">
        <v>109</v>
      </c>
      <c r="D46" s="49"/>
      <c r="E46" s="49"/>
      <c r="F46" s="49"/>
      <c r="G46" s="49"/>
      <c r="H46" s="49"/>
      <c r="I46" s="161"/>
      <c r="J46" s="161"/>
      <c r="K46" s="49"/>
      <c r="L46" s="53"/>
    </row>
    <row r="47" s="1" customFormat="1" ht="6.96" customHeight="1">
      <c r="B47" s="48"/>
      <c r="C47" s="49"/>
      <c r="D47" s="49"/>
      <c r="E47" s="49"/>
      <c r="F47" s="49"/>
      <c r="G47" s="49"/>
      <c r="H47" s="49"/>
      <c r="I47" s="161"/>
      <c r="J47" s="161"/>
      <c r="K47" s="49"/>
      <c r="L47" s="53"/>
    </row>
    <row r="48" s="1" customFormat="1" ht="14.4" customHeight="1">
      <c r="B48" s="48"/>
      <c r="C48" s="42" t="s">
        <v>19</v>
      </c>
      <c r="D48" s="49"/>
      <c r="E48" s="49"/>
      <c r="F48" s="49"/>
      <c r="G48" s="49"/>
      <c r="H48" s="49"/>
      <c r="I48" s="161"/>
      <c r="J48" s="161"/>
      <c r="K48" s="49"/>
      <c r="L48" s="53"/>
    </row>
    <row r="49" s="1" customFormat="1" ht="16.5" customHeight="1">
      <c r="B49" s="48"/>
      <c r="C49" s="49"/>
      <c r="D49" s="49"/>
      <c r="E49" s="160" t="str">
        <f>E7</f>
        <v>Stavební úpravy ulice O.-Jeremiáše v Ostravě-Porubě-3.etapa</v>
      </c>
      <c r="F49" s="42"/>
      <c r="G49" s="42"/>
      <c r="H49" s="42"/>
      <c r="I49" s="161"/>
      <c r="J49" s="161"/>
      <c r="K49" s="49"/>
      <c r="L49" s="53"/>
    </row>
    <row r="50">
      <c r="B50" s="30"/>
      <c r="C50" s="42" t="s">
        <v>103</v>
      </c>
      <c r="D50" s="31"/>
      <c r="E50" s="31"/>
      <c r="F50" s="31"/>
      <c r="G50" s="31"/>
      <c r="H50" s="31"/>
      <c r="I50" s="159"/>
      <c r="J50" s="159"/>
      <c r="K50" s="31"/>
      <c r="L50" s="33"/>
    </row>
    <row r="51" s="1" customFormat="1" ht="16.5" customHeight="1">
      <c r="B51" s="48"/>
      <c r="C51" s="49"/>
      <c r="D51" s="49"/>
      <c r="E51" s="160" t="s">
        <v>809</v>
      </c>
      <c r="F51" s="49"/>
      <c r="G51" s="49"/>
      <c r="H51" s="49"/>
      <c r="I51" s="161"/>
      <c r="J51" s="161"/>
      <c r="K51" s="49"/>
      <c r="L51" s="53"/>
    </row>
    <row r="52" s="1" customFormat="1" ht="14.4" customHeight="1">
      <c r="B52" s="48"/>
      <c r="C52" s="42" t="s">
        <v>105</v>
      </c>
      <c r="D52" s="49"/>
      <c r="E52" s="49"/>
      <c r="F52" s="49"/>
      <c r="G52" s="49"/>
      <c r="H52" s="49"/>
      <c r="I52" s="161"/>
      <c r="J52" s="161"/>
      <c r="K52" s="49"/>
      <c r="L52" s="53"/>
    </row>
    <row r="53" s="1" customFormat="1" ht="17.25" customHeight="1">
      <c r="B53" s="48"/>
      <c r="C53" s="49"/>
      <c r="D53" s="49"/>
      <c r="E53" s="162" t="str">
        <f>E11</f>
        <v>VON - Soupis prací - Vedlejší a ostatní náklady</v>
      </c>
      <c r="F53" s="49"/>
      <c r="G53" s="49"/>
      <c r="H53" s="49"/>
      <c r="I53" s="161"/>
      <c r="J53" s="161"/>
      <c r="K53" s="49"/>
      <c r="L53" s="53"/>
    </row>
    <row r="54" s="1" customFormat="1" ht="6.96" customHeight="1">
      <c r="B54" s="48"/>
      <c r="C54" s="49"/>
      <c r="D54" s="49"/>
      <c r="E54" s="49"/>
      <c r="F54" s="49"/>
      <c r="G54" s="49"/>
      <c r="H54" s="49"/>
      <c r="I54" s="161"/>
      <c r="J54" s="161"/>
      <c r="K54" s="49"/>
      <c r="L54" s="53"/>
    </row>
    <row r="55" s="1" customFormat="1" ht="18" customHeight="1">
      <c r="B55" s="48"/>
      <c r="C55" s="42" t="s">
        <v>25</v>
      </c>
      <c r="D55" s="49"/>
      <c r="E55" s="49"/>
      <c r="F55" s="37" t="str">
        <f>F14</f>
        <v>Ostrava-Poruba</v>
      </c>
      <c r="G55" s="49"/>
      <c r="H55" s="49"/>
      <c r="I55" s="163" t="s">
        <v>27</v>
      </c>
      <c r="J55" s="165" t="str">
        <f>IF(J14="","",J14)</f>
        <v>20. 5. 2018</v>
      </c>
      <c r="K55" s="49"/>
      <c r="L55" s="53"/>
    </row>
    <row r="56" s="1" customFormat="1" ht="6.96" customHeight="1">
      <c r="B56" s="48"/>
      <c r="C56" s="49"/>
      <c r="D56" s="49"/>
      <c r="E56" s="49"/>
      <c r="F56" s="49"/>
      <c r="G56" s="49"/>
      <c r="H56" s="49"/>
      <c r="I56" s="161"/>
      <c r="J56" s="161"/>
      <c r="K56" s="49"/>
      <c r="L56" s="53"/>
    </row>
    <row r="57" s="1" customFormat="1">
      <c r="B57" s="48"/>
      <c r="C57" s="42" t="s">
        <v>29</v>
      </c>
      <c r="D57" s="49"/>
      <c r="E57" s="49"/>
      <c r="F57" s="37" t="str">
        <f>E17</f>
        <v>SMO MOb Poruba, Klimkovická 28/55</v>
      </c>
      <c r="G57" s="49"/>
      <c r="H57" s="49"/>
      <c r="I57" s="163" t="s">
        <v>37</v>
      </c>
      <c r="J57" s="190" t="str">
        <f>E23</f>
        <v>Ateliér ESO spol. s r.o.,K.H.Máchy 5203/33</v>
      </c>
      <c r="K57" s="49"/>
      <c r="L57" s="53"/>
    </row>
    <row r="58" s="1" customFormat="1" ht="14.4" customHeight="1">
      <c r="B58" s="48"/>
      <c r="C58" s="42" t="s">
        <v>35</v>
      </c>
      <c r="D58" s="49"/>
      <c r="E58" s="49"/>
      <c r="F58" s="37" t="str">
        <f>IF(E20="","",E20)</f>
        <v/>
      </c>
      <c r="G58" s="49"/>
      <c r="H58" s="49"/>
      <c r="I58" s="161"/>
      <c r="J58" s="191"/>
      <c r="K58" s="49"/>
      <c r="L58" s="53"/>
    </row>
    <row r="59" s="1" customFormat="1" ht="10.32" customHeight="1">
      <c r="B59" s="48"/>
      <c r="C59" s="49"/>
      <c r="D59" s="49"/>
      <c r="E59" s="49"/>
      <c r="F59" s="49"/>
      <c r="G59" s="49"/>
      <c r="H59" s="49"/>
      <c r="I59" s="161"/>
      <c r="J59" s="161"/>
      <c r="K59" s="49"/>
      <c r="L59" s="53"/>
    </row>
    <row r="60" s="1" customFormat="1" ht="29.28" customHeight="1">
      <c r="B60" s="48"/>
      <c r="C60" s="192" t="s">
        <v>110</v>
      </c>
      <c r="D60" s="178"/>
      <c r="E60" s="178"/>
      <c r="F60" s="178"/>
      <c r="G60" s="178"/>
      <c r="H60" s="178"/>
      <c r="I60" s="193" t="s">
        <v>111</v>
      </c>
      <c r="J60" s="193" t="s">
        <v>112</v>
      </c>
      <c r="K60" s="194" t="s">
        <v>113</v>
      </c>
      <c r="L60" s="195"/>
    </row>
    <row r="61" s="1" customFormat="1" ht="10.32" customHeight="1">
      <c r="B61" s="48"/>
      <c r="C61" s="49"/>
      <c r="D61" s="49"/>
      <c r="E61" s="49"/>
      <c r="F61" s="49"/>
      <c r="G61" s="49"/>
      <c r="H61" s="49"/>
      <c r="I61" s="161"/>
      <c r="J61" s="161"/>
      <c r="K61" s="49"/>
      <c r="L61" s="53"/>
    </row>
    <row r="62" s="1" customFormat="1" ht="29.28" customHeight="1">
      <c r="B62" s="48"/>
      <c r="C62" s="196" t="s">
        <v>114</v>
      </c>
      <c r="D62" s="49"/>
      <c r="E62" s="49"/>
      <c r="F62" s="49"/>
      <c r="G62" s="49"/>
      <c r="H62" s="49"/>
      <c r="I62" s="197">
        <f>Q88</f>
        <v>0</v>
      </c>
      <c r="J62" s="197">
        <f>R88</f>
        <v>0</v>
      </c>
      <c r="K62" s="174">
        <f>K88</f>
        <v>0</v>
      </c>
      <c r="L62" s="53"/>
      <c r="AU62" s="26" t="s">
        <v>115</v>
      </c>
    </row>
    <row r="63" s="8" customFormat="1" ht="24.96" customHeight="1">
      <c r="B63" s="198"/>
      <c r="C63" s="199"/>
      <c r="D63" s="200" t="s">
        <v>811</v>
      </c>
      <c r="E63" s="201"/>
      <c r="F63" s="201"/>
      <c r="G63" s="201"/>
      <c r="H63" s="201"/>
      <c r="I63" s="202">
        <f>Q89</f>
        <v>0</v>
      </c>
      <c r="J63" s="202">
        <f>R89</f>
        <v>0</v>
      </c>
      <c r="K63" s="203">
        <f>K89</f>
        <v>0</v>
      </c>
      <c r="L63" s="204"/>
    </row>
    <row r="64" s="9" customFormat="1" ht="19.92" customHeight="1">
      <c r="B64" s="205"/>
      <c r="C64" s="206"/>
      <c r="D64" s="207" t="s">
        <v>812</v>
      </c>
      <c r="E64" s="208"/>
      <c r="F64" s="208"/>
      <c r="G64" s="208"/>
      <c r="H64" s="208"/>
      <c r="I64" s="209">
        <f>Q90</f>
        <v>0</v>
      </c>
      <c r="J64" s="209">
        <f>R90</f>
        <v>0</v>
      </c>
      <c r="K64" s="210">
        <f>K90</f>
        <v>0</v>
      </c>
      <c r="L64" s="211"/>
    </row>
    <row r="65" s="8" customFormat="1" ht="24.96" customHeight="1">
      <c r="B65" s="198"/>
      <c r="C65" s="199"/>
      <c r="D65" s="200" t="s">
        <v>813</v>
      </c>
      <c r="E65" s="201"/>
      <c r="F65" s="201"/>
      <c r="G65" s="201"/>
      <c r="H65" s="201"/>
      <c r="I65" s="202">
        <f>Q101</f>
        <v>0</v>
      </c>
      <c r="J65" s="202">
        <f>R101</f>
        <v>0</v>
      </c>
      <c r="K65" s="203">
        <f>K101</f>
        <v>0</v>
      </c>
      <c r="L65" s="204"/>
    </row>
    <row r="66" s="9" customFormat="1" ht="19.92" customHeight="1">
      <c r="B66" s="205"/>
      <c r="C66" s="206"/>
      <c r="D66" s="207" t="s">
        <v>814</v>
      </c>
      <c r="E66" s="208"/>
      <c r="F66" s="208"/>
      <c r="G66" s="208"/>
      <c r="H66" s="208"/>
      <c r="I66" s="209">
        <f>Q102</f>
        <v>0</v>
      </c>
      <c r="J66" s="209">
        <f>R102</f>
        <v>0</v>
      </c>
      <c r="K66" s="210">
        <f>K102</f>
        <v>0</v>
      </c>
      <c r="L66" s="211"/>
    </row>
    <row r="67" s="1" customFormat="1" ht="21.84" customHeight="1">
      <c r="B67" s="48"/>
      <c r="C67" s="49"/>
      <c r="D67" s="49"/>
      <c r="E67" s="49"/>
      <c r="F67" s="49"/>
      <c r="G67" s="49"/>
      <c r="H67" s="49"/>
      <c r="I67" s="161"/>
      <c r="J67" s="161"/>
      <c r="K67" s="49"/>
      <c r="L67" s="53"/>
    </row>
    <row r="68" s="1" customFormat="1" ht="6.96" customHeight="1">
      <c r="B68" s="69"/>
      <c r="C68" s="70"/>
      <c r="D68" s="70"/>
      <c r="E68" s="70"/>
      <c r="F68" s="70"/>
      <c r="G68" s="70"/>
      <c r="H68" s="70"/>
      <c r="I68" s="185"/>
      <c r="J68" s="185"/>
      <c r="K68" s="70"/>
      <c r="L68" s="71"/>
    </row>
    <row r="72" s="1" customFormat="1" ht="6.96" customHeight="1">
      <c r="B72" s="72"/>
      <c r="C72" s="73"/>
      <c r="D72" s="73"/>
      <c r="E72" s="73"/>
      <c r="F72" s="73"/>
      <c r="G72" s="73"/>
      <c r="H72" s="73"/>
      <c r="I72" s="188"/>
      <c r="J72" s="188"/>
      <c r="K72" s="73"/>
      <c r="L72" s="73"/>
      <c r="M72" s="74"/>
    </row>
    <row r="73" s="1" customFormat="1" ht="36.96" customHeight="1">
      <c r="B73" s="48"/>
      <c r="C73" s="75" t="s">
        <v>139</v>
      </c>
      <c r="D73" s="76"/>
      <c r="E73" s="76"/>
      <c r="F73" s="76"/>
      <c r="G73" s="76"/>
      <c r="H73" s="76"/>
      <c r="I73" s="212"/>
      <c r="J73" s="212"/>
      <c r="K73" s="76"/>
      <c r="L73" s="76"/>
      <c r="M73" s="74"/>
    </row>
    <row r="74" s="1" customFormat="1" ht="6.96" customHeight="1">
      <c r="B74" s="48"/>
      <c r="C74" s="76"/>
      <c r="D74" s="76"/>
      <c r="E74" s="76"/>
      <c r="F74" s="76"/>
      <c r="G74" s="76"/>
      <c r="H74" s="76"/>
      <c r="I74" s="212"/>
      <c r="J74" s="212"/>
      <c r="K74" s="76"/>
      <c r="L74" s="76"/>
      <c r="M74" s="74"/>
    </row>
    <row r="75" s="1" customFormat="1" ht="14.4" customHeight="1">
      <c r="B75" s="48"/>
      <c r="C75" s="78" t="s">
        <v>19</v>
      </c>
      <c r="D75" s="76"/>
      <c r="E75" s="76"/>
      <c r="F75" s="76"/>
      <c r="G75" s="76"/>
      <c r="H75" s="76"/>
      <c r="I75" s="212"/>
      <c r="J75" s="212"/>
      <c r="K75" s="76"/>
      <c r="L75" s="76"/>
      <c r="M75" s="74"/>
    </row>
    <row r="76" s="1" customFormat="1" ht="16.5" customHeight="1">
      <c r="B76" s="48"/>
      <c r="C76" s="76"/>
      <c r="D76" s="76"/>
      <c r="E76" s="213" t="str">
        <f>E7</f>
        <v>Stavební úpravy ulice O.-Jeremiáše v Ostravě-Porubě-3.etapa</v>
      </c>
      <c r="F76" s="78"/>
      <c r="G76" s="78"/>
      <c r="H76" s="78"/>
      <c r="I76" s="212"/>
      <c r="J76" s="212"/>
      <c r="K76" s="76"/>
      <c r="L76" s="76"/>
      <c r="M76" s="74"/>
    </row>
    <row r="77">
      <c r="B77" s="30"/>
      <c r="C77" s="78" t="s">
        <v>103</v>
      </c>
      <c r="D77" s="214"/>
      <c r="E77" s="214"/>
      <c r="F77" s="214"/>
      <c r="G77" s="214"/>
      <c r="H77" s="214"/>
      <c r="I77" s="152"/>
      <c r="J77" s="152"/>
      <c r="K77" s="214"/>
      <c r="L77" s="214"/>
      <c r="M77" s="215"/>
    </row>
    <row r="78" s="1" customFormat="1" ht="16.5" customHeight="1">
      <c r="B78" s="48"/>
      <c r="C78" s="76"/>
      <c r="D78" s="76"/>
      <c r="E78" s="213" t="s">
        <v>809</v>
      </c>
      <c r="F78" s="76"/>
      <c r="G78" s="76"/>
      <c r="H78" s="76"/>
      <c r="I78" s="212"/>
      <c r="J78" s="212"/>
      <c r="K78" s="76"/>
      <c r="L78" s="76"/>
      <c r="M78" s="74"/>
    </row>
    <row r="79" s="1" customFormat="1" ht="14.4" customHeight="1">
      <c r="B79" s="48"/>
      <c r="C79" s="78" t="s">
        <v>105</v>
      </c>
      <c r="D79" s="76"/>
      <c r="E79" s="76"/>
      <c r="F79" s="76"/>
      <c r="G79" s="76"/>
      <c r="H79" s="76"/>
      <c r="I79" s="212"/>
      <c r="J79" s="212"/>
      <c r="K79" s="76"/>
      <c r="L79" s="76"/>
      <c r="M79" s="74"/>
    </row>
    <row r="80" s="1" customFormat="1" ht="17.25" customHeight="1">
      <c r="B80" s="48"/>
      <c r="C80" s="76"/>
      <c r="D80" s="76"/>
      <c r="E80" s="84" t="str">
        <f>E11</f>
        <v>VON - Soupis prací - Vedlejší a ostatní náklady</v>
      </c>
      <c r="F80" s="76"/>
      <c r="G80" s="76"/>
      <c r="H80" s="76"/>
      <c r="I80" s="212"/>
      <c r="J80" s="212"/>
      <c r="K80" s="76"/>
      <c r="L80" s="76"/>
      <c r="M80" s="74"/>
    </row>
    <row r="81" s="1" customFormat="1" ht="6.96" customHeight="1">
      <c r="B81" s="48"/>
      <c r="C81" s="76"/>
      <c r="D81" s="76"/>
      <c r="E81" s="76"/>
      <c r="F81" s="76"/>
      <c r="G81" s="76"/>
      <c r="H81" s="76"/>
      <c r="I81" s="212"/>
      <c r="J81" s="212"/>
      <c r="K81" s="76"/>
      <c r="L81" s="76"/>
      <c r="M81" s="74"/>
    </row>
    <row r="82" s="1" customFormat="1" ht="18" customHeight="1">
      <c r="B82" s="48"/>
      <c r="C82" s="78" t="s">
        <v>25</v>
      </c>
      <c r="D82" s="76"/>
      <c r="E82" s="76"/>
      <c r="F82" s="216" t="str">
        <f>F14</f>
        <v>Ostrava-Poruba</v>
      </c>
      <c r="G82" s="76"/>
      <c r="H82" s="76"/>
      <c r="I82" s="217" t="s">
        <v>27</v>
      </c>
      <c r="J82" s="218" t="str">
        <f>IF(J14="","",J14)</f>
        <v>20. 5. 2018</v>
      </c>
      <c r="K82" s="76"/>
      <c r="L82" s="76"/>
      <c r="M82" s="74"/>
    </row>
    <row r="83" s="1" customFormat="1" ht="6.96" customHeight="1">
      <c r="B83" s="48"/>
      <c r="C83" s="76"/>
      <c r="D83" s="76"/>
      <c r="E83" s="76"/>
      <c r="F83" s="76"/>
      <c r="G83" s="76"/>
      <c r="H83" s="76"/>
      <c r="I83" s="212"/>
      <c r="J83" s="212"/>
      <c r="K83" s="76"/>
      <c r="L83" s="76"/>
      <c r="M83" s="74"/>
    </row>
    <row r="84" s="1" customFormat="1">
      <c r="B84" s="48"/>
      <c r="C84" s="78" t="s">
        <v>29</v>
      </c>
      <c r="D84" s="76"/>
      <c r="E84" s="76"/>
      <c r="F84" s="216" t="str">
        <f>E17</f>
        <v>SMO MOb Poruba, Klimkovická 28/55</v>
      </c>
      <c r="G84" s="76"/>
      <c r="H84" s="76"/>
      <c r="I84" s="217" t="s">
        <v>37</v>
      </c>
      <c r="J84" s="219" t="str">
        <f>E23</f>
        <v>Ateliér ESO spol. s r.o.,K.H.Máchy 5203/33</v>
      </c>
      <c r="K84" s="76"/>
      <c r="L84" s="76"/>
      <c r="M84" s="74"/>
    </row>
    <row r="85" s="1" customFormat="1" ht="14.4" customHeight="1">
      <c r="B85" s="48"/>
      <c r="C85" s="78" t="s">
        <v>35</v>
      </c>
      <c r="D85" s="76"/>
      <c r="E85" s="76"/>
      <c r="F85" s="216" t="str">
        <f>IF(E20="","",E20)</f>
        <v/>
      </c>
      <c r="G85" s="76"/>
      <c r="H85" s="76"/>
      <c r="I85" s="212"/>
      <c r="J85" s="212"/>
      <c r="K85" s="76"/>
      <c r="L85" s="76"/>
      <c r="M85" s="74"/>
    </row>
    <row r="86" s="1" customFormat="1" ht="10.32" customHeight="1">
      <c r="B86" s="48"/>
      <c r="C86" s="76"/>
      <c r="D86" s="76"/>
      <c r="E86" s="76"/>
      <c r="F86" s="76"/>
      <c r="G86" s="76"/>
      <c r="H86" s="76"/>
      <c r="I86" s="212"/>
      <c r="J86" s="212"/>
      <c r="K86" s="76"/>
      <c r="L86" s="76"/>
      <c r="M86" s="74"/>
    </row>
    <row r="87" s="10" customFormat="1" ht="29.28" customHeight="1">
      <c r="B87" s="220"/>
      <c r="C87" s="221" t="s">
        <v>140</v>
      </c>
      <c r="D87" s="222" t="s">
        <v>61</v>
      </c>
      <c r="E87" s="222" t="s">
        <v>57</v>
      </c>
      <c r="F87" s="222" t="s">
        <v>141</v>
      </c>
      <c r="G87" s="222" t="s">
        <v>142</v>
      </c>
      <c r="H87" s="222" t="s">
        <v>143</v>
      </c>
      <c r="I87" s="223" t="s">
        <v>144</v>
      </c>
      <c r="J87" s="223" t="s">
        <v>145</v>
      </c>
      <c r="K87" s="222" t="s">
        <v>113</v>
      </c>
      <c r="L87" s="224" t="s">
        <v>146</v>
      </c>
      <c r="M87" s="225"/>
      <c r="N87" s="104" t="s">
        <v>147</v>
      </c>
      <c r="O87" s="105" t="s">
        <v>46</v>
      </c>
      <c r="P87" s="105" t="s">
        <v>148</v>
      </c>
      <c r="Q87" s="105" t="s">
        <v>149</v>
      </c>
      <c r="R87" s="105" t="s">
        <v>150</v>
      </c>
      <c r="S87" s="105" t="s">
        <v>151</v>
      </c>
      <c r="T87" s="105" t="s">
        <v>152</v>
      </c>
      <c r="U87" s="105" t="s">
        <v>153</v>
      </c>
      <c r="V87" s="105" t="s">
        <v>154</v>
      </c>
      <c r="W87" s="105" t="s">
        <v>155</v>
      </c>
      <c r="X87" s="106" t="s">
        <v>156</v>
      </c>
    </row>
    <row r="88" s="1" customFormat="1" ht="29.28" customHeight="1">
      <c r="B88" s="48"/>
      <c r="C88" s="110" t="s">
        <v>114</v>
      </c>
      <c r="D88" s="76"/>
      <c r="E88" s="76"/>
      <c r="F88" s="76"/>
      <c r="G88" s="76"/>
      <c r="H88" s="76"/>
      <c r="I88" s="212"/>
      <c r="J88" s="212"/>
      <c r="K88" s="226">
        <f>BK88</f>
        <v>0</v>
      </c>
      <c r="L88" s="76"/>
      <c r="M88" s="74"/>
      <c r="N88" s="107"/>
      <c r="O88" s="108"/>
      <c r="P88" s="108"/>
      <c r="Q88" s="227">
        <f>Q89+Q101</f>
        <v>0</v>
      </c>
      <c r="R88" s="227">
        <f>R89+R101</f>
        <v>0</v>
      </c>
      <c r="S88" s="108"/>
      <c r="T88" s="228">
        <f>T89+T101</f>
        <v>0</v>
      </c>
      <c r="U88" s="108"/>
      <c r="V88" s="228">
        <f>V89+V101</f>
        <v>0</v>
      </c>
      <c r="W88" s="108"/>
      <c r="X88" s="229">
        <f>X89+X101</f>
        <v>0</v>
      </c>
      <c r="AT88" s="26" t="s">
        <v>77</v>
      </c>
      <c r="AU88" s="26" t="s">
        <v>115</v>
      </c>
      <c r="BK88" s="230">
        <f>BK89+BK101</f>
        <v>0</v>
      </c>
    </row>
    <row r="89" s="11" customFormat="1" ht="37.44" customHeight="1">
      <c r="B89" s="231"/>
      <c r="C89" s="232"/>
      <c r="D89" s="233" t="s">
        <v>77</v>
      </c>
      <c r="E89" s="234" t="s">
        <v>815</v>
      </c>
      <c r="F89" s="234" t="s">
        <v>816</v>
      </c>
      <c r="G89" s="232"/>
      <c r="H89" s="232"/>
      <c r="I89" s="235"/>
      <c r="J89" s="235"/>
      <c r="K89" s="236">
        <f>BK89</f>
        <v>0</v>
      </c>
      <c r="L89" s="232"/>
      <c r="M89" s="237"/>
      <c r="N89" s="238"/>
      <c r="O89" s="239"/>
      <c r="P89" s="239"/>
      <c r="Q89" s="240">
        <f>Q90</f>
        <v>0</v>
      </c>
      <c r="R89" s="240">
        <f>R90</f>
        <v>0</v>
      </c>
      <c r="S89" s="239"/>
      <c r="T89" s="241">
        <f>T90</f>
        <v>0</v>
      </c>
      <c r="U89" s="239"/>
      <c r="V89" s="241">
        <f>V90</f>
        <v>0</v>
      </c>
      <c r="W89" s="239"/>
      <c r="X89" s="242">
        <f>X90</f>
        <v>0</v>
      </c>
      <c r="AR89" s="243" t="s">
        <v>168</v>
      </c>
      <c r="AT89" s="244" t="s">
        <v>77</v>
      </c>
      <c r="AU89" s="244" t="s">
        <v>78</v>
      </c>
      <c r="AY89" s="243" t="s">
        <v>159</v>
      </c>
      <c r="BK89" s="245">
        <f>BK90</f>
        <v>0</v>
      </c>
    </row>
    <row r="90" s="11" customFormat="1" ht="19.92" customHeight="1">
      <c r="B90" s="231"/>
      <c r="C90" s="232"/>
      <c r="D90" s="233" t="s">
        <v>77</v>
      </c>
      <c r="E90" s="246" t="s">
        <v>817</v>
      </c>
      <c r="F90" s="246" t="s">
        <v>816</v>
      </c>
      <c r="G90" s="232"/>
      <c r="H90" s="232"/>
      <c r="I90" s="235"/>
      <c r="J90" s="235"/>
      <c r="K90" s="247">
        <f>BK90</f>
        <v>0</v>
      </c>
      <c r="L90" s="232"/>
      <c r="M90" s="237"/>
      <c r="N90" s="238"/>
      <c r="O90" s="239"/>
      <c r="P90" s="239"/>
      <c r="Q90" s="240">
        <f>SUM(Q91:Q100)</f>
        <v>0</v>
      </c>
      <c r="R90" s="240">
        <f>SUM(R91:R100)</f>
        <v>0</v>
      </c>
      <c r="S90" s="239"/>
      <c r="T90" s="241">
        <f>SUM(T91:T100)</f>
        <v>0</v>
      </c>
      <c r="U90" s="239"/>
      <c r="V90" s="241">
        <f>SUM(V91:V100)</f>
        <v>0</v>
      </c>
      <c r="W90" s="239"/>
      <c r="X90" s="242">
        <f>SUM(X91:X100)</f>
        <v>0</v>
      </c>
      <c r="AR90" s="243" t="s">
        <v>168</v>
      </c>
      <c r="AT90" s="244" t="s">
        <v>77</v>
      </c>
      <c r="AU90" s="244" t="s">
        <v>85</v>
      </c>
      <c r="AY90" s="243" t="s">
        <v>159</v>
      </c>
      <c r="BK90" s="245">
        <f>SUM(BK91:BK100)</f>
        <v>0</v>
      </c>
    </row>
    <row r="91" s="1" customFormat="1" ht="25.5" customHeight="1">
      <c r="B91" s="48"/>
      <c r="C91" s="248" t="s">
        <v>85</v>
      </c>
      <c r="D91" s="248" t="s">
        <v>163</v>
      </c>
      <c r="E91" s="249" t="s">
        <v>818</v>
      </c>
      <c r="F91" s="250" t="s">
        <v>819</v>
      </c>
      <c r="G91" s="251" t="s">
        <v>224</v>
      </c>
      <c r="H91" s="252">
        <v>1</v>
      </c>
      <c r="I91" s="253"/>
      <c r="J91" s="253"/>
      <c r="K91" s="254">
        <f>ROUND(P91*H91,2)</f>
        <v>0</v>
      </c>
      <c r="L91" s="250" t="s">
        <v>24</v>
      </c>
      <c r="M91" s="74"/>
      <c r="N91" s="255" t="s">
        <v>24</v>
      </c>
      <c r="O91" s="256" t="s">
        <v>47</v>
      </c>
      <c r="P91" s="176">
        <f>I91+J91</f>
        <v>0</v>
      </c>
      <c r="Q91" s="176">
        <f>ROUND(I91*H91,2)</f>
        <v>0</v>
      </c>
      <c r="R91" s="176">
        <f>ROUND(J91*H91,2)</f>
        <v>0</v>
      </c>
      <c r="S91" s="49"/>
      <c r="T91" s="257">
        <f>S91*H91</f>
        <v>0</v>
      </c>
      <c r="U91" s="257">
        <v>0</v>
      </c>
      <c r="V91" s="257">
        <f>U91*H91</f>
        <v>0</v>
      </c>
      <c r="W91" s="257">
        <v>0</v>
      </c>
      <c r="X91" s="258">
        <f>W91*H91</f>
        <v>0</v>
      </c>
      <c r="AR91" s="26" t="s">
        <v>168</v>
      </c>
      <c r="AT91" s="26" t="s">
        <v>163</v>
      </c>
      <c r="AU91" s="26" t="s">
        <v>87</v>
      </c>
      <c r="AY91" s="26" t="s">
        <v>159</v>
      </c>
      <c r="BE91" s="259">
        <f>IF(O91="základní",K91,0)</f>
        <v>0</v>
      </c>
      <c r="BF91" s="259">
        <f>IF(O91="snížená",K91,0)</f>
        <v>0</v>
      </c>
      <c r="BG91" s="259">
        <f>IF(O91="zákl. přenesená",K91,0)</f>
        <v>0</v>
      </c>
      <c r="BH91" s="259">
        <f>IF(O91="sníž. přenesená",K91,0)</f>
        <v>0</v>
      </c>
      <c r="BI91" s="259">
        <f>IF(O91="nulová",K91,0)</f>
        <v>0</v>
      </c>
      <c r="BJ91" s="26" t="s">
        <v>85</v>
      </c>
      <c r="BK91" s="259">
        <f>ROUND(P91*H91,2)</f>
        <v>0</v>
      </c>
      <c r="BL91" s="26" t="s">
        <v>168</v>
      </c>
      <c r="BM91" s="26" t="s">
        <v>820</v>
      </c>
    </row>
    <row r="92" s="13" customFormat="1">
      <c r="B92" s="272"/>
      <c r="C92" s="273"/>
      <c r="D92" s="262" t="s">
        <v>171</v>
      </c>
      <c r="E92" s="274" t="s">
        <v>24</v>
      </c>
      <c r="F92" s="275" t="s">
        <v>821</v>
      </c>
      <c r="G92" s="273"/>
      <c r="H92" s="274" t="s">
        <v>24</v>
      </c>
      <c r="I92" s="276"/>
      <c r="J92" s="276"/>
      <c r="K92" s="273"/>
      <c r="L92" s="273"/>
      <c r="M92" s="277"/>
      <c r="N92" s="278"/>
      <c r="O92" s="279"/>
      <c r="P92" s="279"/>
      <c r="Q92" s="279"/>
      <c r="R92" s="279"/>
      <c r="S92" s="279"/>
      <c r="T92" s="279"/>
      <c r="U92" s="279"/>
      <c r="V92" s="279"/>
      <c r="W92" s="279"/>
      <c r="X92" s="280"/>
      <c r="AT92" s="281" t="s">
        <v>171</v>
      </c>
      <c r="AU92" s="281" t="s">
        <v>87</v>
      </c>
      <c r="AV92" s="13" t="s">
        <v>85</v>
      </c>
      <c r="AW92" s="13" t="s">
        <v>7</v>
      </c>
      <c r="AX92" s="13" t="s">
        <v>78</v>
      </c>
      <c r="AY92" s="281" t="s">
        <v>159</v>
      </c>
    </row>
    <row r="93" s="12" customFormat="1">
      <c r="B93" s="260"/>
      <c r="C93" s="261"/>
      <c r="D93" s="262" t="s">
        <v>171</v>
      </c>
      <c r="E93" s="263" t="s">
        <v>24</v>
      </c>
      <c r="F93" s="264" t="s">
        <v>85</v>
      </c>
      <c r="G93" s="261"/>
      <c r="H93" s="265">
        <v>1</v>
      </c>
      <c r="I93" s="266"/>
      <c r="J93" s="266"/>
      <c r="K93" s="261"/>
      <c r="L93" s="261"/>
      <c r="M93" s="267"/>
      <c r="N93" s="268"/>
      <c r="O93" s="269"/>
      <c r="P93" s="269"/>
      <c r="Q93" s="269"/>
      <c r="R93" s="269"/>
      <c r="S93" s="269"/>
      <c r="T93" s="269"/>
      <c r="U93" s="269"/>
      <c r="V93" s="269"/>
      <c r="W93" s="269"/>
      <c r="X93" s="270"/>
      <c r="AT93" s="271" t="s">
        <v>171</v>
      </c>
      <c r="AU93" s="271" t="s">
        <v>87</v>
      </c>
      <c r="AV93" s="12" t="s">
        <v>87</v>
      </c>
      <c r="AW93" s="12" t="s">
        <v>7</v>
      </c>
      <c r="AX93" s="12" t="s">
        <v>85</v>
      </c>
      <c r="AY93" s="271" t="s">
        <v>159</v>
      </c>
    </row>
    <row r="94" s="1" customFormat="1" ht="16.5" customHeight="1">
      <c r="B94" s="48"/>
      <c r="C94" s="248" t="s">
        <v>87</v>
      </c>
      <c r="D94" s="248" t="s">
        <v>163</v>
      </c>
      <c r="E94" s="249" t="s">
        <v>822</v>
      </c>
      <c r="F94" s="250" t="s">
        <v>823</v>
      </c>
      <c r="G94" s="251" t="s">
        <v>824</v>
      </c>
      <c r="H94" s="252">
        <v>1</v>
      </c>
      <c r="I94" s="253"/>
      <c r="J94" s="253"/>
      <c r="K94" s="254">
        <f>ROUND(P94*H94,2)</f>
        <v>0</v>
      </c>
      <c r="L94" s="250" t="s">
        <v>24</v>
      </c>
      <c r="M94" s="74"/>
      <c r="N94" s="255" t="s">
        <v>24</v>
      </c>
      <c r="O94" s="256" t="s">
        <v>47</v>
      </c>
      <c r="P94" s="176">
        <f>I94+J94</f>
        <v>0</v>
      </c>
      <c r="Q94" s="176">
        <f>ROUND(I94*H94,2)</f>
        <v>0</v>
      </c>
      <c r="R94" s="176">
        <f>ROUND(J94*H94,2)</f>
        <v>0</v>
      </c>
      <c r="S94" s="49"/>
      <c r="T94" s="257">
        <f>S94*H94</f>
        <v>0</v>
      </c>
      <c r="U94" s="257">
        <v>0</v>
      </c>
      <c r="V94" s="257">
        <f>U94*H94</f>
        <v>0</v>
      </c>
      <c r="W94" s="257">
        <v>0</v>
      </c>
      <c r="X94" s="258">
        <f>W94*H94</f>
        <v>0</v>
      </c>
      <c r="AR94" s="26" t="s">
        <v>168</v>
      </c>
      <c r="AT94" s="26" t="s">
        <v>163</v>
      </c>
      <c r="AU94" s="26" t="s">
        <v>87</v>
      </c>
      <c r="AY94" s="26" t="s">
        <v>159</v>
      </c>
      <c r="BE94" s="259">
        <f>IF(O94="základní",K94,0)</f>
        <v>0</v>
      </c>
      <c r="BF94" s="259">
        <f>IF(O94="snížená",K94,0)</f>
        <v>0</v>
      </c>
      <c r="BG94" s="259">
        <f>IF(O94="zákl. přenesená",K94,0)</f>
        <v>0</v>
      </c>
      <c r="BH94" s="259">
        <f>IF(O94="sníž. přenesená",K94,0)</f>
        <v>0</v>
      </c>
      <c r="BI94" s="259">
        <f>IF(O94="nulová",K94,0)</f>
        <v>0</v>
      </c>
      <c r="BJ94" s="26" t="s">
        <v>85</v>
      </c>
      <c r="BK94" s="259">
        <f>ROUND(P94*H94,2)</f>
        <v>0</v>
      </c>
      <c r="BL94" s="26" t="s">
        <v>168</v>
      </c>
      <c r="BM94" s="26" t="s">
        <v>825</v>
      </c>
    </row>
    <row r="95" s="13" customFormat="1">
      <c r="B95" s="272"/>
      <c r="C95" s="273"/>
      <c r="D95" s="262" t="s">
        <v>171</v>
      </c>
      <c r="E95" s="274" t="s">
        <v>24</v>
      </c>
      <c r="F95" s="275" t="s">
        <v>826</v>
      </c>
      <c r="G95" s="273"/>
      <c r="H95" s="274" t="s">
        <v>24</v>
      </c>
      <c r="I95" s="276"/>
      <c r="J95" s="276"/>
      <c r="K95" s="273"/>
      <c r="L95" s="273"/>
      <c r="M95" s="277"/>
      <c r="N95" s="278"/>
      <c r="O95" s="279"/>
      <c r="P95" s="279"/>
      <c r="Q95" s="279"/>
      <c r="R95" s="279"/>
      <c r="S95" s="279"/>
      <c r="T95" s="279"/>
      <c r="U95" s="279"/>
      <c r="V95" s="279"/>
      <c r="W95" s="279"/>
      <c r="X95" s="280"/>
      <c r="AT95" s="281" t="s">
        <v>171</v>
      </c>
      <c r="AU95" s="281" t="s">
        <v>87</v>
      </c>
      <c r="AV95" s="13" t="s">
        <v>85</v>
      </c>
      <c r="AW95" s="13" t="s">
        <v>7</v>
      </c>
      <c r="AX95" s="13" t="s">
        <v>78</v>
      </c>
      <c r="AY95" s="281" t="s">
        <v>159</v>
      </c>
    </row>
    <row r="96" s="12" customFormat="1">
      <c r="B96" s="260"/>
      <c r="C96" s="261"/>
      <c r="D96" s="262" t="s">
        <v>171</v>
      </c>
      <c r="E96" s="263" t="s">
        <v>24</v>
      </c>
      <c r="F96" s="264" t="s">
        <v>85</v>
      </c>
      <c r="G96" s="261"/>
      <c r="H96" s="265">
        <v>1</v>
      </c>
      <c r="I96" s="266"/>
      <c r="J96" s="266"/>
      <c r="K96" s="261"/>
      <c r="L96" s="261"/>
      <c r="M96" s="267"/>
      <c r="N96" s="268"/>
      <c r="O96" s="269"/>
      <c r="P96" s="269"/>
      <c r="Q96" s="269"/>
      <c r="R96" s="269"/>
      <c r="S96" s="269"/>
      <c r="T96" s="269"/>
      <c r="U96" s="269"/>
      <c r="V96" s="269"/>
      <c r="W96" s="269"/>
      <c r="X96" s="270"/>
      <c r="AT96" s="271" t="s">
        <v>171</v>
      </c>
      <c r="AU96" s="271" t="s">
        <v>87</v>
      </c>
      <c r="AV96" s="12" t="s">
        <v>87</v>
      </c>
      <c r="AW96" s="12" t="s">
        <v>7</v>
      </c>
      <c r="AX96" s="12" t="s">
        <v>85</v>
      </c>
      <c r="AY96" s="271" t="s">
        <v>159</v>
      </c>
    </row>
    <row r="97" s="1" customFormat="1" ht="25.5" customHeight="1">
      <c r="B97" s="48"/>
      <c r="C97" s="248" t="s">
        <v>169</v>
      </c>
      <c r="D97" s="248" t="s">
        <v>163</v>
      </c>
      <c r="E97" s="249" t="s">
        <v>827</v>
      </c>
      <c r="F97" s="250" t="s">
        <v>828</v>
      </c>
      <c r="G97" s="251" t="s">
        <v>824</v>
      </c>
      <c r="H97" s="252">
        <v>1</v>
      </c>
      <c r="I97" s="253"/>
      <c r="J97" s="253"/>
      <c r="K97" s="254">
        <f>ROUND(P97*H97,2)</f>
        <v>0</v>
      </c>
      <c r="L97" s="250" t="s">
        <v>829</v>
      </c>
      <c r="M97" s="74"/>
      <c r="N97" s="255" t="s">
        <v>24</v>
      </c>
      <c r="O97" s="256" t="s">
        <v>47</v>
      </c>
      <c r="P97" s="176">
        <f>I97+J97</f>
        <v>0</v>
      </c>
      <c r="Q97" s="176">
        <f>ROUND(I97*H97,2)</f>
        <v>0</v>
      </c>
      <c r="R97" s="176">
        <f>ROUND(J97*H97,2)</f>
        <v>0</v>
      </c>
      <c r="S97" s="49"/>
      <c r="T97" s="257">
        <f>S97*H97</f>
        <v>0</v>
      </c>
      <c r="U97" s="257">
        <v>0</v>
      </c>
      <c r="V97" s="257">
        <f>U97*H97</f>
        <v>0</v>
      </c>
      <c r="W97" s="257">
        <v>0</v>
      </c>
      <c r="X97" s="258">
        <f>W97*H97</f>
        <v>0</v>
      </c>
      <c r="AR97" s="26" t="s">
        <v>168</v>
      </c>
      <c r="AT97" s="26" t="s">
        <v>163</v>
      </c>
      <c r="AU97" s="26" t="s">
        <v>87</v>
      </c>
      <c r="AY97" s="26" t="s">
        <v>159</v>
      </c>
      <c r="BE97" s="259">
        <f>IF(O97="základní",K97,0)</f>
        <v>0</v>
      </c>
      <c r="BF97" s="259">
        <f>IF(O97="snížená",K97,0)</f>
        <v>0</v>
      </c>
      <c r="BG97" s="259">
        <f>IF(O97="zákl. přenesená",K97,0)</f>
        <v>0</v>
      </c>
      <c r="BH97" s="259">
        <f>IF(O97="sníž. přenesená",K97,0)</f>
        <v>0</v>
      </c>
      <c r="BI97" s="259">
        <f>IF(O97="nulová",K97,0)</f>
        <v>0</v>
      </c>
      <c r="BJ97" s="26" t="s">
        <v>85</v>
      </c>
      <c r="BK97" s="259">
        <f>ROUND(P97*H97,2)</f>
        <v>0</v>
      </c>
      <c r="BL97" s="26" t="s">
        <v>168</v>
      </c>
      <c r="BM97" s="26" t="s">
        <v>830</v>
      </c>
    </row>
    <row r="98" s="12" customFormat="1">
      <c r="B98" s="260"/>
      <c r="C98" s="261"/>
      <c r="D98" s="262" t="s">
        <v>171</v>
      </c>
      <c r="E98" s="263" t="s">
        <v>24</v>
      </c>
      <c r="F98" s="264" t="s">
        <v>85</v>
      </c>
      <c r="G98" s="261"/>
      <c r="H98" s="265">
        <v>1</v>
      </c>
      <c r="I98" s="266"/>
      <c r="J98" s="266"/>
      <c r="K98" s="261"/>
      <c r="L98" s="261"/>
      <c r="M98" s="267"/>
      <c r="N98" s="268"/>
      <c r="O98" s="269"/>
      <c r="P98" s="269"/>
      <c r="Q98" s="269"/>
      <c r="R98" s="269"/>
      <c r="S98" s="269"/>
      <c r="T98" s="269"/>
      <c r="U98" s="269"/>
      <c r="V98" s="269"/>
      <c r="W98" s="269"/>
      <c r="X98" s="270"/>
      <c r="AT98" s="271" t="s">
        <v>171</v>
      </c>
      <c r="AU98" s="271" t="s">
        <v>87</v>
      </c>
      <c r="AV98" s="12" t="s">
        <v>87</v>
      </c>
      <c r="AW98" s="12" t="s">
        <v>7</v>
      </c>
      <c r="AX98" s="12" t="s">
        <v>85</v>
      </c>
      <c r="AY98" s="271" t="s">
        <v>159</v>
      </c>
    </row>
    <row r="99" s="1" customFormat="1" ht="25.5" customHeight="1">
      <c r="B99" s="48"/>
      <c r="C99" s="248" t="s">
        <v>168</v>
      </c>
      <c r="D99" s="248" t="s">
        <v>163</v>
      </c>
      <c r="E99" s="249" t="s">
        <v>831</v>
      </c>
      <c r="F99" s="250" t="s">
        <v>832</v>
      </c>
      <c r="G99" s="251" t="s">
        <v>824</v>
      </c>
      <c r="H99" s="252">
        <v>1</v>
      </c>
      <c r="I99" s="253"/>
      <c r="J99" s="253"/>
      <c r="K99" s="254">
        <f>ROUND(P99*H99,2)</f>
        <v>0</v>
      </c>
      <c r="L99" s="250" t="s">
        <v>24</v>
      </c>
      <c r="M99" s="74"/>
      <c r="N99" s="255" t="s">
        <v>24</v>
      </c>
      <c r="O99" s="256" t="s">
        <v>47</v>
      </c>
      <c r="P99" s="176">
        <f>I99+J99</f>
        <v>0</v>
      </c>
      <c r="Q99" s="176">
        <f>ROUND(I99*H99,2)</f>
        <v>0</v>
      </c>
      <c r="R99" s="176">
        <f>ROUND(J99*H99,2)</f>
        <v>0</v>
      </c>
      <c r="S99" s="49"/>
      <c r="T99" s="257">
        <f>S99*H99</f>
        <v>0</v>
      </c>
      <c r="U99" s="257">
        <v>0</v>
      </c>
      <c r="V99" s="257">
        <f>U99*H99</f>
        <v>0</v>
      </c>
      <c r="W99" s="257">
        <v>0</v>
      </c>
      <c r="X99" s="258">
        <f>W99*H99</f>
        <v>0</v>
      </c>
      <c r="AR99" s="26" t="s">
        <v>168</v>
      </c>
      <c r="AT99" s="26" t="s">
        <v>163</v>
      </c>
      <c r="AU99" s="26" t="s">
        <v>87</v>
      </c>
      <c r="AY99" s="26" t="s">
        <v>159</v>
      </c>
      <c r="BE99" s="259">
        <f>IF(O99="základní",K99,0)</f>
        <v>0</v>
      </c>
      <c r="BF99" s="259">
        <f>IF(O99="snížená",K99,0)</f>
        <v>0</v>
      </c>
      <c r="BG99" s="259">
        <f>IF(O99="zákl. přenesená",K99,0)</f>
        <v>0</v>
      </c>
      <c r="BH99" s="259">
        <f>IF(O99="sníž. přenesená",K99,0)</f>
        <v>0</v>
      </c>
      <c r="BI99" s="259">
        <f>IF(O99="nulová",K99,0)</f>
        <v>0</v>
      </c>
      <c r="BJ99" s="26" t="s">
        <v>85</v>
      </c>
      <c r="BK99" s="259">
        <f>ROUND(P99*H99,2)</f>
        <v>0</v>
      </c>
      <c r="BL99" s="26" t="s">
        <v>168</v>
      </c>
      <c r="BM99" s="26" t="s">
        <v>833</v>
      </c>
    </row>
    <row r="100" s="12" customFormat="1">
      <c r="B100" s="260"/>
      <c r="C100" s="261"/>
      <c r="D100" s="262" t="s">
        <v>171</v>
      </c>
      <c r="E100" s="263" t="s">
        <v>24</v>
      </c>
      <c r="F100" s="264" t="s">
        <v>85</v>
      </c>
      <c r="G100" s="261"/>
      <c r="H100" s="265">
        <v>1</v>
      </c>
      <c r="I100" s="266"/>
      <c r="J100" s="266"/>
      <c r="K100" s="261"/>
      <c r="L100" s="261"/>
      <c r="M100" s="267"/>
      <c r="N100" s="268"/>
      <c r="O100" s="269"/>
      <c r="P100" s="269"/>
      <c r="Q100" s="269"/>
      <c r="R100" s="269"/>
      <c r="S100" s="269"/>
      <c r="T100" s="269"/>
      <c r="U100" s="269"/>
      <c r="V100" s="269"/>
      <c r="W100" s="269"/>
      <c r="X100" s="270"/>
      <c r="AT100" s="271" t="s">
        <v>171</v>
      </c>
      <c r="AU100" s="271" t="s">
        <v>87</v>
      </c>
      <c r="AV100" s="12" t="s">
        <v>87</v>
      </c>
      <c r="AW100" s="12" t="s">
        <v>7</v>
      </c>
      <c r="AX100" s="12" t="s">
        <v>85</v>
      </c>
      <c r="AY100" s="271" t="s">
        <v>159</v>
      </c>
    </row>
    <row r="101" s="11" customFormat="1" ht="37.44" customHeight="1">
      <c r="B101" s="231"/>
      <c r="C101" s="232"/>
      <c r="D101" s="233" t="s">
        <v>77</v>
      </c>
      <c r="E101" s="234" t="s">
        <v>834</v>
      </c>
      <c r="F101" s="234" t="s">
        <v>835</v>
      </c>
      <c r="G101" s="232"/>
      <c r="H101" s="232"/>
      <c r="I101" s="235"/>
      <c r="J101" s="235"/>
      <c r="K101" s="236">
        <f>BK101</f>
        <v>0</v>
      </c>
      <c r="L101" s="232"/>
      <c r="M101" s="237"/>
      <c r="N101" s="238"/>
      <c r="O101" s="239"/>
      <c r="P101" s="239"/>
      <c r="Q101" s="240">
        <f>Q102</f>
        <v>0</v>
      </c>
      <c r="R101" s="240">
        <f>R102</f>
        <v>0</v>
      </c>
      <c r="S101" s="239"/>
      <c r="T101" s="241">
        <f>T102</f>
        <v>0</v>
      </c>
      <c r="U101" s="239"/>
      <c r="V101" s="241">
        <f>V102</f>
        <v>0</v>
      </c>
      <c r="W101" s="239"/>
      <c r="X101" s="242">
        <f>X102</f>
        <v>0</v>
      </c>
      <c r="AR101" s="243" t="s">
        <v>187</v>
      </c>
      <c r="AT101" s="244" t="s">
        <v>77</v>
      </c>
      <c r="AU101" s="244" t="s">
        <v>78</v>
      </c>
      <c r="AY101" s="243" t="s">
        <v>159</v>
      </c>
      <c r="BK101" s="245">
        <f>BK102</f>
        <v>0</v>
      </c>
    </row>
    <row r="102" s="11" customFormat="1" ht="19.92" customHeight="1">
      <c r="B102" s="231"/>
      <c r="C102" s="232"/>
      <c r="D102" s="233" t="s">
        <v>77</v>
      </c>
      <c r="E102" s="246" t="s">
        <v>78</v>
      </c>
      <c r="F102" s="246" t="s">
        <v>835</v>
      </c>
      <c r="G102" s="232"/>
      <c r="H102" s="232"/>
      <c r="I102" s="235"/>
      <c r="J102" s="235"/>
      <c r="K102" s="247">
        <f>BK102</f>
        <v>0</v>
      </c>
      <c r="L102" s="232"/>
      <c r="M102" s="237"/>
      <c r="N102" s="238"/>
      <c r="O102" s="239"/>
      <c r="P102" s="239"/>
      <c r="Q102" s="240">
        <f>SUM(Q103:Q114)</f>
        <v>0</v>
      </c>
      <c r="R102" s="240">
        <f>SUM(R103:R114)</f>
        <v>0</v>
      </c>
      <c r="S102" s="239"/>
      <c r="T102" s="241">
        <f>SUM(T103:T114)</f>
        <v>0</v>
      </c>
      <c r="U102" s="239"/>
      <c r="V102" s="241">
        <f>SUM(V103:V114)</f>
        <v>0</v>
      </c>
      <c r="W102" s="239"/>
      <c r="X102" s="242">
        <f>SUM(X103:X114)</f>
        <v>0</v>
      </c>
      <c r="AR102" s="243" t="s">
        <v>187</v>
      </c>
      <c r="AT102" s="244" t="s">
        <v>77</v>
      </c>
      <c r="AU102" s="244" t="s">
        <v>85</v>
      </c>
      <c r="AY102" s="243" t="s">
        <v>159</v>
      </c>
      <c r="BK102" s="245">
        <f>SUM(BK103:BK114)</f>
        <v>0</v>
      </c>
    </row>
    <row r="103" s="1" customFormat="1" ht="16.5" customHeight="1">
      <c r="B103" s="48"/>
      <c r="C103" s="248" t="s">
        <v>187</v>
      </c>
      <c r="D103" s="248" t="s">
        <v>163</v>
      </c>
      <c r="E103" s="249" t="s">
        <v>836</v>
      </c>
      <c r="F103" s="250" t="s">
        <v>837</v>
      </c>
      <c r="G103" s="251" t="s">
        <v>824</v>
      </c>
      <c r="H103" s="252">
        <v>1</v>
      </c>
      <c r="I103" s="253"/>
      <c r="J103" s="253"/>
      <c r="K103" s="254">
        <f>ROUND(P103*H103,2)</f>
        <v>0</v>
      </c>
      <c r="L103" s="250" t="s">
        <v>829</v>
      </c>
      <c r="M103" s="74"/>
      <c r="N103" s="255" t="s">
        <v>24</v>
      </c>
      <c r="O103" s="256" t="s">
        <v>47</v>
      </c>
      <c r="P103" s="176">
        <f>I103+J103</f>
        <v>0</v>
      </c>
      <c r="Q103" s="176">
        <f>ROUND(I103*H103,2)</f>
        <v>0</v>
      </c>
      <c r="R103" s="176">
        <f>ROUND(J103*H103,2)</f>
        <v>0</v>
      </c>
      <c r="S103" s="49"/>
      <c r="T103" s="257">
        <f>S103*H103</f>
        <v>0</v>
      </c>
      <c r="U103" s="257">
        <v>0</v>
      </c>
      <c r="V103" s="257">
        <f>U103*H103</f>
        <v>0</v>
      </c>
      <c r="W103" s="257">
        <v>0</v>
      </c>
      <c r="X103" s="258">
        <f>W103*H103</f>
        <v>0</v>
      </c>
      <c r="AR103" s="26" t="s">
        <v>838</v>
      </c>
      <c r="AT103" s="26" t="s">
        <v>163</v>
      </c>
      <c r="AU103" s="26" t="s">
        <v>87</v>
      </c>
      <c r="AY103" s="26" t="s">
        <v>159</v>
      </c>
      <c r="BE103" s="259">
        <f>IF(O103="základní",K103,0)</f>
        <v>0</v>
      </c>
      <c r="BF103" s="259">
        <f>IF(O103="snížená",K103,0)</f>
        <v>0</v>
      </c>
      <c r="BG103" s="259">
        <f>IF(O103="zákl. přenesená",K103,0)</f>
        <v>0</v>
      </c>
      <c r="BH103" s="259">
        <f>IF(O103="sníž. přenesená",K103,0)</f>
        <v>0</v>
      </c>
      <c r="BI103" s="259">
        <f>IF(O103="nulová",K103,0)</f>
        <v>0</v>
      </c>
      <c r="BJ103" s="26" t="s">
        <v>85</v>
      </c>
      <c r="BK103" s="259">
        <f>ROUND(P103*H103,2)</f>
        <v>0</v>
      </c>
      <c r="BL103" s="26" t="s">
        <v>838</v>
      </c>
      <c r="BM103" s="26" t="s">
        <v>839</v>
      </c>
    </row>
    <row r="104" s="13" customFormat="1">
      <c r="B104" s="272"/>
      <c r="C104" s="273"/>
      <c r="D104" s="262" t="s">
        <v>171</v>
      </c>
      <c r="E104" s="274" t="s">
        <v>24</v>
      </c>
      <c r="F104" s="275" t="s">
        <v>840</v>
      </c>
      <c r="G104" s="273"/>
      <c r="H104" s="274" t="s">
        <v>24</v>
      </c>
      <c r="I104" s="276"/>
      <c r="J104" s="276"/>
      <c r="K104" s="273"/>
      <c r="L104" s="273"/>
      <c r="M104" s="277"/>
      <c r="N104" s="278"/>
      <c r="O104" s="279"/>
      <c r="P104" s="279"/>
      <c r="Q104" s="279"/>
      <c r="R104" s="279"/>
      <c r="S104" s="279"/>
      <c r="T104" s="279"/>
      <c r="U104" s="279"/>
      <c r="V104" s="279"/>
      <c r="W104" s="279"/>
      <c r="X104" s="280"/>
      <c r="AT104" s="281" t="s">
        <v>171</v>
      </c>
      <c r="AU104" s="281" t="s">
        <v>87</v>
      </c>
      <c r="AV104" s="13" t="s">
        <v>85</v>
      </c>
      <c r="AW104" s="13" t="s">
        <v>7</v>
      </c>
      <c r="AX104" s="13" t="s">
        <v>78</v>
      </c>
      <c r="AY104" s="281" t="s">
        <v>159</v>
      </c>
    </row>
    <row r="105" s="12" customFormat="1">
      <c r="B105" s="260"/>
      <c r="C105" s="261"/>
      <c r="D105" s="262" t="s">
        <v>171</v>
      </c>
      <c r="E105" s="263" t="s">
        <v>24</v>
      </c>
      <c r="F105" s="264" t="s">
        <v>85</v>
      </c>
      <c r="G105" s="261"/>
      <c r="H105" s="265">
        <v>1</v>
      </c>
      <c r="I105" s="266"/>
      <c r="J105" s="266"/>
      <c r="K105" s="261"/>
      <c r="L105" s="261"/>
      <c r="M105" s="267"/>
      <c r="N105" s="268"/>
      <c r="O105" s="269"/>
      <c r="P105" s="269"/>
      <c r="Q105" s="269"/>
      <c r="R105" s="269"/>
      <c r="S105" s="269"/>
      <c r="T105" s="269"/>
      <c r="U105" s="269"/>
      <c r="V105" s="269"/>
      <c r="W105" s="269"/>
      <c r="X105" s="270"/>
      <c r="AT105" s="271" t="s">
        <v>171</v>
      </c>
      <c r="AU105" s="271" t="s">
        <v>87</v>
      </c>
      <c r="AV105" s="12" t="s">
        <v>87</v>
      </c>
      <c r="AW105" s="12" t="s">
        <v>7</v>
      </c>
      <c r="AX105" s="12" t="s">
        <v>85</v>
      </c>
      <c r="AY105" s="271" t="s">
        <v>159</v>
      </c>
    </row>
    <row r="106" s="1" customFormat="1" ht="25.5" customHeight="1">
      <c r="B106" s="48"/>
      <c r="C106" s="248" t="s">
        <v>193</v>
      </c>
      <c r="D106" s="248" t="s">
        <v>163</v>
      </c>
      <c r="E106" s="249" t="s">
        <v>841</v>
      </c>
      <c r="F106" s="250" t="s">
        <v>842</v>
      </c>
      <c r="G106" s="251" t="s">
        <v>824</v>
      </c>
      <c r="H106" s="252">
        <v>1</v>
      </c>
      <c r="I106" s="253"/>
      <c r="J106" s="253"/>
      <c r="K106" s="254">
        <f>ROUND(P106*H106,2)</f>
        <v>0</v>
      </c>
      <c r="L106" s="250" t="s">
        <v>829</v>
      </c>
      <c r="M106" s="74"/>
      <c r="N106" s="255" t="s">
        <v>24</v>
      </c>
      <c r="O106" s="256" t="s">
        <v>47</v>
      </c>
      <c r="P106" s="176">
        <f>I106+J106</f>
        <v>0</v>
      </c>
      <c r="Q106" s="176">
        <f>ROUND(I106*H106,2)</f>
        <v>0</v>
      </c>
      <c r="R106" s="176">
        <f>ROUND(J106*H106,2)</f>
        <v>0</v>
      </c>
      <c r="S106" s="49"/>
      <c r="T106" s="257">
        <f>S106*H106</f>
        <v>0</v>
      </c>
      <c r="U106" s="257">
        <v>0</v>
      </c>
      <c r="V106" s="257">
        <f>U106*H106</f>
        <v>0</v>
      </c>
      <c r="W106" s="257">
        <v>0</v>
      </c>
      <c r="X106" s="258">
        <f>W106*H106</f>
        <v>0</v>
      </c>
      <c r="AR106" s="26" t="s">
        <v>838</v>
      </c>
      <c r="AT106" s="26" t="s">
        <v>163</v>
      </c>
      <c r="AU106" s="26" t="s">
        <v>87</v>
      </c>
      <c r="AY106" s="26" t="s">
        <v>159</v>
      </c>
      <c r="BE106" s="259">
        <f>IF(O106="základní",K106,0)</f>
        <v>0</v>
      </c>
      <c r="BF106" s="259">
        <f>IF(O106="snížená",K106,0)</f>
        <v>0</v>
      </c>
      <c r="BG106" s="259">
        <f>IF(O106="zákl. přenesená",K106,0)</f>
        <v>0</v>
      </c>
      <c r="BH106" s="259">
        <f>IF(O106="sníž. přenesená",K106,0)</f>
        <v>0</v>
      </c>
      <c r="BI106" s="259">
        <f>IF(O106="nulová",K106,0)</f>
        <v>0</v>
      </c>
      <c r="BJ106" s="26" t="s">
        <v>85</v>
      </c>
      <c r="BK106" s="259">
        <f>ROUND(P106*H106,2)</f>
        <v>0</v>
      </c>
      <c r="BL106" s="26" t="s">
        <v>838</v>
      </c>
      <c r="BM106" s="26" t="s">
        <v>843</v>
      </c>
    </row>
    <row r="107" s="12" customFormat="1">
      <c r="B107" s="260"/>
      <c r="C107" s="261"/>
      <c r="D107" s="262" t="s">
        <v>171</v>
      </c>
      <c r="E107" s="263" t="s">
        <v>24</v>
      </c>
      <c r="F107" s="264" t="s">
        <v>85</v>
      </c>
      <c r="G107" s="261"/>
      <c r="H107" s="265">
        <v>1</v>
      </c>
      <c r="I107" s="266"/>
      <c r="J107" s="266"/>
      <c r="K107" s="261"/>
      <c r="L107" s="261"/>
      <c r="M107" s="267"/>
      <c r="N107" s="268"/>
      <c r="O107" s="269"/>
      <c r="P107" s="269"/>
      <c r="Q107" s="269"/>
      <c r="R107" s="269"/>
      <c r="S107" s="269"/>
      <c r="T107" s="269"/>
      <c r="U107" s="269"/>
      <c r="V107" s="269"/>
      <c r="W107" s="269"/>
      <c r="X107" s="270"/>
      <c r="AT107" s="271" t="s">
        <v>171</v>
      </c>
      <c r="AU107" s="271" t="s">
        <v>87</v>
      </c>
      <c r="AV107" s="12" t="s">
        <v>87</v>
      </c>
      <c r="AW107" s="12" t="s">
        <v>7</v>
      </c>
      <c r="AX107" s="12" t="s">
        <v>85</v>
      </c>
      <c r="AY107" s="271" t="s">
        <v>159</v>
      </c>
    </row>
    <row r="108" s="1" customFormat="1" ht="25.5" customHeight="1">
      <c r="B108" s="48"/>
      <c r="C108" s="248" t="s">
        <v>199</v>
      </c>
      <c r="D108" s="248" t="s">
        <v>163</v>
      </c>
      <c r="E108" s="249" t="s">
        <v>844</v>
      </c>
      <c r="F108" s="250" t="s">
        <v>845</v>
      </c>
      <c r="G108" s="251" t="s">
        <v>824</v>
      </c>
      <c r="H108" s="252">
        <v>1</v>
      </c>
      <c r="I108" s="253"/>
      <c r="J108" s="253"/>
      <c r="K108" s="254">
        <f>ROUND(P108*H108,2)</f>
        <v>0</v>
      </c>
      <c r="L108" s="250" t="s">
        <v>829</v>
      </c>
      <c r="M108" s="74"/>
      <c r="N108" s="255" t="s">
        <v>24</v>
      </c>
      <c r="O108" s="256" t="s">
        <v>47</v>
      </c>
      <c r="P108" s="176">
        <f>I108+J108</f>
        <v>0</v>
      </c>
      <c r="Q108" s="176">
        <f>ROUND(I108*H108,2)</f>
        <v>0</v>
      </c>
      <c r="R108" s="176">
        <f>ROUND(J108*H108,2)</f>
        <v>0</v>
      </c>
      <c r="S108" s="49"/>
      <c r="T108" s="257">
        <f>S108*H108</f>
        <v>0</v>
      </c>
      <c r="U108" s="257">
        <v>0</v>
      </c>
      <c r="V108" s="257">
        <f>U108*H108</f>
        <v>0</v>
      </c>
      <c r="W108" s="257">
        <v>0</v>
      </c>
      <c r="X108" s="258">
        <f>W108*H108</f>
        <v>0</v>
      </c>
      <c r="AR108" s="26" t="s">
        <v>838</v>
      </c>
      <c r="AT108" s="26" t="s">
        <v>163</v>
      </c>
      <c r="AU108" s="26" t="s">
        <v>87</v>
      </c>
      <c r="AY108" s="26" t="s">
        <v>159</v>
      </c>
      <c r="BE108" s="259">
        <f>IF(O108="základní",K108,0)</f>
        <v>0</v>
      </c>
      <c r="BF108" s="259">
        <f>IF(O108="snížená",K108,0)</f>
        <v>0</v>
      </c>
      <c r="BG108" s="259">
        <f>IF(O108="zákl. přenesená",K108,0)</f>
        <v>0</v>
      </c>
      <c r="BH108" s="259">
        <f>IF(O108="sníž. přenesená",K108,0)</f>
        <v>0</v>
      </c>
      <c r="BI108" s="259">
        <f>IF(O108="nulová",K108,0)</f>
        <v>0</v>
      </c>
      <c r="BJ108" s="26" t="s">
        <v>85</v>
      </c>
      <c r="BK108" s="259">
        <f>ROUND(P108*H108,2)</f>
        <v>0</v>
      </c>
      <c r="BL108" s="26" t="s">
        <v>838</v>
      </c>
      <c r="BM108" s="26" t="s">
        <v>846</v>
      </c>
    </row>
    <row r="109" s="12" customFormat="1">
      <c r="B109" s="260"/>
      <c r="C109" s="261"/>
      <c r="D109" s="262" t="s">
        <v>171</v>
      </c>
      <c r="E109" s="263" t="s">
        <v>24</v>
      </c>
      <c r="F109" s="264" t="s">
        <v>85</v>
      </c>
      <c r="G109" s="261"/>
      <c r="H109" s="265">
        <v>1</v>
      </c>
      <c r="I109" s="266"/>
      <c r="J109" s="266"/>
      <c r="K109" s="261"/>
      <c r="L109" s="261"/>
      <c r="M109" s="267"/>
      <c r="N109" s="268"/>
      <c r="O109" s="269"/>
      <c r="P109" s="269"/>
      <c r="Q109" s="269"/>
      <c r="R109" s="269"/>
      <c r="S109" s="269"/>
      <c r="T109" s="269"/>
      <c r="U109" s="269"/>
      <c r="V109" s="269"/>
      <c r="W109" s="269"/>
      <c r="X109" s="270"/>
      <c r="AT109" s="271" t="s">
        <v>171</v>
      </c>
      <c r="AU109" s="271" t="s">
        <v>87</v>
      </c>
      <c r="AV109" s="12" t="s">
        <v>87</v>
      </c>
      <c r="AW109" s="12" t="s">
        <v>7</v>
      </c>
      <c r="AX109" s="12" t="s">
        <v>85</v>
      </c>
      <c r="AY109" s="271" t="s">
        <v>159</v>
      </c>
    </row>
    <row r="110" s="13" customFormat="1">
      <c r="B110" s="272"/>
      <c r="C110" s="273"/>
      <c r="D110" s="262" t="s">
        <v>171</v>
      </c>
      <c r="E110" s="274" t="s">
        <v>24</v>
      </c>
      <c r="F110" s="275" t="s">
        <v>847</v>
      </c>
      <c r="G110" s="273"/>
      <c r="H110" s="274" t="s">
        <v>24</v>
      </c>
      <c r="I110" s="276"/>
      <c r="J110" s="276"/>
      <c r="K110" s="273"/>
      <c r="L110" s="273"/>
      <c r="M110" s="277"/>
      <c r="N110" s="278"/>
      <c r="O110" s="279"/>
      <c r="P110" s="279"/>
      <c r="Q110" s="279"/>
      <c r="R110" s="279"/>
      <c r="S110" s="279"/>
      <c r="T110" s="279"/>
      <c r="U110" s="279"/>
      <c r="V110" s="279"/>
      <c r="W110" s="279"/>
      <c r="X110" s="280"/>
      <c r="AT110" s="281" t="s">
        <v>171</v>
      </c>
      <c r="AU110" s="281" t="s">
        <v>87</v>
      </c>
      <c r="AV110" s="13" t="s">
        <v>85</v>
      </c>
      <c r="AW110" s="13" t="s">
        <v>7</v>
      </c>
      <c r="AX110" s="13" t="s">
        <v>78</v>
      </c>
      <c r="AY110" s="281" t="s">
        <v>159</v>
      </c>
    </row>
    <row r="111" s="1" customFormat="1" ht="16.5" customHeight="1">
      <c r="B111" s="48"/>
      <c r="C111" s="248" t="s">
        <v>204</v>
      </c>
      <c r="D111" s="248" t="s">
        <v>163</v>
      </c>
      <c r="E111" s="249" t="s">
        <v>848</v>
      </c>
      <c r="F111" s="250" t="s">
        <v>849</v>
      </c>
      <c r="G111" s="251" t="s">
        <v>824</v>
      </c>
      <c r="H111" s="252">
        <v>1</v>
      </c>
      <c r="I111" s="253"/>
      <c r="J111" s="253"/>
      <c r="K111" s="254">
        <f>ROUND(P111*H111,2)</f>
        <v>0</v>
      </c>
      <c r="L111" s="250" t="s">
        <v>829</v>
      </c>
      <c r="M111" s="74"/>
      <c r="N111" s="255" t="s">
        <v>24</v>
      </c>
      <c r="O111" s="256" t="s">
        <v>47</v>
      </c>
      <c r="P111" s="176">
        <f>I111+J111</f>
        <v>0</v>
      </c>
      <c r="Q111" s="176">
        <f>ROUND(I111*H111,2)</f>
        <v>0</v>
      </c>
      <c r="R111" s="176">
        <f>ROUND(J111*H111,2)</f>
        <v>0</v>
      </c>
      <c r="S111" s="49"/>
      <c r="T111" s="257">
        <f>S111*H111</f>
        <v>0</v>
      </c>
      <c r="U111" s="257">
        <v>0</v>
      </c>
      <c r="V111" s="257">
        <f>U111*H111</f>
        <v>0</v>
      </c>
      <c r="W111" s="257">
        <v>0</v>
      </c>
      <c r="X111" s="258">
        <f>W111*H111</f>
        <v>0</v>
      </c>
      <c r="AR111" s="26" t="s">
        <v>168</v>
      </c>
      <c r="AT111" s="26" t="s">
        <v>163</v>
      </c>
      <c r="AU111" s="26" t="s">
        <v>87</v>
      </c>
      <c r="AY111" s="26" t="s">
        <v>159</v>
      </c>
      <c r="BE111" s="259">
        <f>IF(O111="základní",K111,0)</f>
        <v>0</v>
      </c>
      <c r="BF111" s="259">
        <f>IF(O111="snížená",K111,0)</f>
        <v>0</v>
      </c>
      <c r="BG111" s="259">
        <f>IF(O111="zákl. přenesená",K111,0)</f>
        <v>0</v>
      </c>
      <c r="BH111" s="259">
        <f>IF(O111="sníž. přenesená",K111,0)</f>
        <v>0</v>
      </c>
      <c r="BI111" s="259">
        <f>IF(O111="nulová",K111,0)</f>
        <v>0</v>
      </c>
      <c r="BJ111" s="26" t="s">
        <v>85</v>
      </c>
      <c r="BK111" s="259">
        <f>ROUND(P111*H111,2)</f>
        <v>0</v>
      </c>
      <c r="BL111" s="26" t="s">
        <v>168</v>
      </c>
      <c r="BM111" s="26" t="s">
        <v>850</v>
      </c>
    </row>
    <row r="112" s="12" customFormat="1">
      <c r="B112" s="260"/>
      <c r="C112" s="261"/>
      <c r="D112" s="262" t="s">
        <v>171</v>
      </c>
      <c r="E112" s="263" t="s">
        <v>24</v>
      </c>
      <c r="F112" s="264" t="s">
        <v>85</v>
      </c>
      <c r="G112" s="261"/>
      <c r="H112" s="265">
        <v>1</v>
      </c>
      <c r="I112" s="266"/>
      <c r="J112" s="266"/>
      <c r="K112" s="261"/>
      <c r="L112" s="261"/>
      <c r="M112" s="267"/>
      <c r="N112" s="268"/>
      <c r="O112" s="269"/>
      <c r="P112" s="269"/>
      <c r="Q112" s="269"/>
      <c r="R112" s="269"/>
      <c r="S112" s="269"/>
      <c r="T112" s="269"/>
      <c r="U112" s="269"/>
      <c r="V112" s="269"/>
      <c r="W112" s="269"/>
      <c r="X112" s="270"/>
      <c r="AT112" s="271" t="s">
        <v>171</v>
      </c>
      <c r="AU112" s="271" t="s">
        <v>87</v>
      </c>
      <c r="AV112" s="12" t="s">
        <v>87</v>
      </c>
      <c r="AW112" s="12" t="s">
        <v>7</v>
      </c>
      <c r="AX112" s="12" t="s">
        <v>85</v>
      </c>
      <c r="AY112" s="271" t="s">
        <v>159</v>
      </c>
    </row>
    <row r="113" s="1" customFormat="1" ht="16.5" customHeight="1">
      <c r="B113" s="48"/>
      <c r="C113" s="248" t="s">
        <v>210</v>
      </c>
      <c r="D113" s="248" t="s">
        <v>163</v>
      </c>
      <c r="E113" s="249" t="s">
        <v>851</v>
      </c>
      <c r="F113" s="250" t="s">
        <v>852</v>
      </c>
      <c r="G113" s="251" t="s">
        <v>824</v>
      </c>
      <c r="H113" s="252">
        <v>1</v>
      </c>
      <c r="I113" s="253"/>
      <c r="J113" s="253"/>
      <c r="K113" s="254">
        <f>ROUND(P113*H113,2)</f>
        <v>0</v>
      </c>
      <c r="L113" s="250" t="s">
        <v>829</v>
      </c>
      <c r="M113" s="74"/>
      <c r="N113" s="255" t="s">
        <v>24</v>
      </c>
      <c r="O113" s="256" t="s">
        <v>47</v>
      </c>
      <c r="P113" s="176">
        <f>I113+J113</f>
        <v>0</v>
      </c>
      <c r="Q113" s="176">
        <f>ROUND(I113*H113,2)</f>
        <v>0</v>
      </c>
      <c r="R113" s="176">
        <f>ROUND(J113*H113,2)</f>
        <v>0</v>
      </c>
      <c r="S113" s="49"/>
      <c r="T113" s="257">
        <f>S113*H113</f>
        <v>0</v>
      </c>
      <c r="U113" s="257">
        <v>0</v>
      </c>
      <c r="V113" s="257">
        <f>U113*H113</f>
        <v>0</v>
      </c>
      <c r="W113" s="257">
        <v>0</v>
      </c>
      <c r="X113" s="258">
        <f>W113*H113</f>
        <v>0</v>
      </c>
      <c r="AR113" s="26" t="s">
        <v>168</v>
      </c>
      <c r="AT113" s="26" t="s">
        <v>163</v>
      </c>
      <c r="AU113" s="26" t="s">
        <v>87</v>
      </c>
      <c r="AY113" s="26" t="s">
        <v>159</v>
      </c>
      <c r="BE113" s="259">
        <f>IF(O113="základní",K113,0)</f>
        <v>0</v>
      </c>
      <c r="BF113" s="259">
        <f>IF(O113="snížená",K113,0)</f>
        <v>0</v>
      </c>
      <c r="BG113" s="259">
        <f>IF(O113="zákl. přenesená",K113,0)</f>
        <v>0</v>
      </c>
      <c r="BH113" s="259">
        <f>IF(O113="sníž. přenesená",K113,0)</f>
        <v>0</v>
      </c>
      <c r="BI113" s="259">
        <f>IF(O113="nulová",K113,0)</f>
        <v>0</v>
      </c>
      <c r="BJ113" s="26" t="s">
        <v>85</v>
      </c>
      <c r="BK113" s="259">
        <f>ROUND(P113*H113,2)</f>
        <v>0</v>
      </c>
      <c r="BL113" s="26" t="s">
        <v>168</v>
      </c>
      <c r="BM113" s="26" t="s">
        <v>853</v>
      </c>
    </row>
    <row r="114" s="12" customFormat="1">
      <c r="B114" s="260"/>
      <c r="C114" s="261"/>
      <c r="D114" s="262" t="s">
        <v>171</v>
      </c>
      <c r="E114" s="263" t="s">
        <v>24</v>
      </c>
      <c r="F114" s="264" t="s">
        <v>85</v>
      </c>
      <c r="G114" s="261"/>
      <c r="H114" s="265">
        <v>1</v>
      </c>
      <c r="I114" s="266"/>
      <c r="J114" s="266"/>
      <c r="K114" s="261"/>
      <c r="L114" s="261"/>
      <c r="M114" s="267"/>
      <c r="N114" s="333"/>
      <c r="O114" s="334"/>
      <c r="P114" s="334"/>
      <c r="Q114" s="334"/>
      <c r="R114" s="334"/>
      <c r="S114" s="334"/>
      <c r="T114" s="334"/>
      <c r="U114" s="334"/>
      <c r="V114" s="334"/>
      <c r="W114" s="334"/>
      <c r="X114" s="335"/>
      <c r="AT114" s="271" t="s">
        <v>171</v>
      </c>
      <c r="AU114" s="271" t="s">
        <v>87</v>
      </c>
      <c r="AV114" s="12" t="s">
        <v>87</v>
      </c>
      <c r="AW114" s="12" t="s">
        <v>7</v>
      </c>
      <c r="AX114" s="12" t="s">
        <v>85</v>
      </c>
      <c r="AY114" s="271" t="s">
        <v>159</v>
      </c>
    </row>
    <row r="115" s="1" customFormat="1" ht="6.96" customHeight="1">
      <c r="B115" s="69"/>
      <c r="C115" s="70"/>
      <c r="D115" s="70"/>
      <c r="E115" s="70"/>
      <c r="F115" s="70"/>
      <c r="G115" s="70"/>
      <c r="H115" s="70"/>
      <c r="I115" s="185"/>
      <c r="J115" s="185"/>
      <c r="K115" s="70"/>
      <c r="L115" s="70"/>
      <c r="M115" s="74"/>
    </row>
  </sheetData>
  <sheetProtection sheet="1" autoFilter="0" formatColumns="0" formatRows="0" objects="1" scenarios="1" spinCount="100000" saltValue="PCF5hAMH4xR99zI4IrygECWcf9yMYxir5JM1fXYFR4ptkg5Tv/Le4fAfzQHYsFB2GZzoUWlOdGvqSOq783KMkg==" hashValue="xzD3l5o2tXVTOCPZDO6n3y2rg1Z+Sb6wSn3Bfcdo3sMBiwCDdThoU6bK6uIKqaOXwW1FVtok3EDgryYCUJBHtQ==" algorithmName="SHA-512" password="CC35"/>
  <autoFilter ref="C87:L114"/>
  <mergeCells count="13">
    <mergeCell ref="E7:H7"/>
    <mergeCell ref="E9:H9"/>
    <mergeCell ref="E11:H11"/>
    <mergeCell ref="E26:H26"/>
    <mergeCell ref="E49:H49"/>
    <mergeCell ref="E51:H51"/>
    <mergeCell ref="E53:H53"/>
    <mergeCell ref="J57:J58"/>
    <mergeCell ref="E76:H76"/>
    <mergeCell ref="E78:H78"/>
    <mergeCell ref="E80:H80"/>
    <mergeCell ref="G1:H1"/>
    <mergeCell ref="M2:Z2"/>
  </mergeCells>
  <hyperlinks>
    <hyperlink ref="F1:G1" location="C2" display="1) Krycí list soupisu"/>
    <hyperlink ref="G1:H1" location="C60" display="2) Rekapitulace"/>
    <hyperlink ref="J1" location="C87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Normal="100" zoomScaleSheetLayoutView="60" zoomScalePageLayoutView="100" workbookViewId="0"/>
  </sheetViews>
  <sheetFormatPr defaultRowHeight="13.5"/>
  <cols>
    <col min="1" max="1" width="8.33" style="336" customWidth="1"/>
    <col min="2" max="2" width="1.664063" style="336" customWidth="1"/>
    <col min="3" max="4" width="5" style="336" customWidth="1"/>
    <col min="5" max="5" width="11.67" style="336" customWidth="1"/>
    <col min="6" max="6" width="9.17" style="336" customWidth="1"/>
    <col min="7" max="7" width="5" style="336" customWidth="1"/>
    <col min="8" max="8" width="77.83" style="336" customWidth="1"/>
    <col min="9" max="10" width="20" style="336" customWidth="1"/>
    <col min="11" max="11" width="1.664063" style="336" customWidth="1"/>
  </cols>
  <sheetData>
    <row r="1" ht="37.5" customHeight="1"/>
    <row r="2" ht="7.5" customHeight="1">
      <c r="B2" s="337"/>
      <c r="C2" s="338"/>
      <c r="D2" s="338"/>
      <c r="E2" s="338"/>
      <c r="F2" s="338"/>
      <c r="G2" s="338"/>
      <c r="H2" s="338"/>
      <c r="I2" s="338"/>
      <c r="J2" s="338"/>
      <c r="K2" s="339"/>
    </row>
    <row r="3" s="17" customFormat="1" ht="45" customHeight="1">
      <c r="B3" s="340"/>
      <c r="C3" s="341" t="s">
        <v>854</v>
      </c>
      <c r="D3" s="341"/>
      <c r="E3" s="341"/>
      <c r="F3" s="341"/>
      <c r="G3" s="341"/>
      <c r="H3" s="341"/>
      <c r="I3" s="341"/>
      <c r="J3" s="341"/>
      <c r="K3" s="342"/>
    </row>
    <row r="4" ht="25.5" customHeight="1">
      <c r="B4" s="343"/>
      <c r="C4" s="344" t="s">
        <v>855</v>
      </c>
      <c r="D4" s="344"/>
      <c r="E4" s="344"/>
      <c r="F4" s="344"/>
      <c r="G4" s="344"/>
      <c r="H4" s="344"/>
      <c r="I4" s="344"/>
      <c r="J4" s="344"/>
      <c r="K4" s="345"/>
    </row>
    <row r="5" ht="5.25" customHeight="1">
      <c r="B5" s="343"/>
      <c r="C5" s="346"/>
      <c r="D5" s="346"/>
      <c r="E5" s="346"/>
      <c r="F5" s="346"/>
      <c r="G5" s="346"/>
      <c r="H5" s="346"/>
      <c r="I5" s="346"/>
      <c r="J5" s="346"/>
      <c r="K5" s="345"/>
    </row>
    <row r="6" ht="15" customHeight="1">
      <c r="B6" s="343"/>
      <c r="C6" s="347" t="s">
        <v>856</v>
      </c>
      <c r="D6" s="347"/>
      <c r="E6" s="347"/>
      <c r="F6" s="347"/>
      <c r="G6" s="347"/>
      <c r="H6" s="347"/>
      <c r="I6" s="347"/>
      <c r="J6" s="347"/>
      <c r="K6" s="345"/>
    </row>
    <row r="7" ht="15" customHeight="1">
      <c r="B7" s="348"/>
      <c r="C7" s="347" t="s">
        <v>857</v>
      </c>
      <c r="D7" s="347"/>
      <c r="E7" s="347"/>
      <c r="F7" s="347"/>
      <c r="G7" s="347"/>
      <c r="H7" s="347"/>
      <c r="I7" s="347"/>
      <c r="J7" s="347"/>
      <c r="K7" s="345"/>
    </row>
    <row r="8" ht="12.75" customHeight="1">
      <c r="B8" s="348"/>
      <c r="C8" s="347"/>
      <c r="D8" s="347"/>
      <c r="E8" s="347"/>
      <c r="F8" s="347"/>
      <c r="G8" s="347"/>
      <c r="H8" s="347"/>
      <c r="I8" s="347"/>
      <c r="J8" s="347"/>
      <c r="K8" s="345"/>
    </row>
    <row r="9" ht="15" customHeight="1">
      <c r="B9" s="348"/>
      <c r="C9" s="347" t="s">
        <v>858</v>
      </c>
      <c r="D9" s="347"/>
      <c r="E9" s="347"/>
      <c r="F9" s="347"/>
      <c r="G9" s="347"/>
      <c r="H9" s="347"/>
      <c r="I9" s="347"/>
      <c r="J9" s="347"/>
      <c r="K9" s="345"/>
    </row>
    <row r="10" ht="15" customHeight="1">
      <c r="B10" s="348"/>
      <c r="C10" s="347"/>
      <c r="D10" s="347" t="s">
        <v>859</v>
      </c>
      <c r="E10" s="347"/>
      <c r="F10" s="347"/>
      <c r="G10" s="347"/>
      <c r="H10" s="347"/>
      <c r="I10" s="347"/>
      <c r="J10" s="347"/>
      <c r="K10" s="345"/>
    </row>
    <row r="11" ht="15" customHeight="1">
      <c r="B11" s="348"/>
      <c r="C11" s="349"/>
      <c r="D11" s="347" t="s">
        <v>860</v>
      </c>
      <c r="E11" s="347"/>
      <c r="F11" s="347"/>
      <c r="G11" s="347"/>
      <c r="H11" s="347"/>
      <c r="I11" s="347"/>
      <c r="J11" s="347"/>
      <c r="K11" s="345"/>
    </row>
    <row r="12" ht="12.75" customHeight="1">
      <c r="B12" s="348"/>
      <c r="C12" s="349"/>
      <c r="D12" s="349"/>
      <c r="E12" s="349"/>
      <c r="F12" s="349"/>
      <c r="G12" s="349"/>
      <c r="H12" s="349"/>
      <c r="I12" s="349"/>
      <c r="J12" s="349"/>
      <c r="K12" s="345"/>
    </row>
    <row r="13" ht="15" customHeight="1">
      <c r="B13" s="348"/>
      <c r="C13" s="349"/>
      <c r="D13" s="347" t="s">
        <v>861</v>
      </c>
      <c r="E13" s="347"/>
      <c r="F13" s="347"/>
      <c r="G13" s="347"/>
      <c r="H13" s="347"/>
      <c r="I13" s="347"/>
      <c r="J13" s="347"/>
      <c r="K13" s="345"/>
    </row>
    <row r="14" ht="15" customHeight="1">
      <c r="B14" s="348"/>
      <c r="C14" s="349"/>
      <c r="D14" s="347" t="s">
        <v>862</v>
      </c>
      <c r="E14" s="347"/>
      <c r="F14" s="347"/>
      <c r="G14" s="347"/>
      <c r="H14" s="347"/>
      <c r="I14" s="347"/>
      <c r="J14" s="347"/>
      <c r="K14" s="345"/>
    </row>
    <row r="15" ht="15" customHeight="1">
      <c r="B15" s="348"/>
      <c r="C15" s="349"/>
      <c r="D15" s="347" t="s">
        <v>863</v>
      </c>
      <c r="E15" s="347"/>
      <c r="F15" s="347"/>
      <c r="G15" s="347"/>
      <c r="H15" s="347"/>
      <c r="I15" s="347"/>
      <c r="J15" s="347"/>
      <c r="K15" s="345"/>
    </row>
    <row r="16" ht="15" customHeight="1">
      <c r="B16" s="348"/>
      <c r="C16" s="349"/>
      <c r="D16" s="349"/>
      <c r="E16" s="350" t="s">
        <v>84</v>
      </c>
      <c r="F16" s="347" t="s">
        <v>864</v>
      </c>
      <c r="G16" s="347"/>
      <c r="H16" s="347"/>
      <c r="I16" s="347"/>
      <c r="J16" s="347"/>
      <c r="K16" s="345"/>
    </row>
    <row r="17" ht="15" customHeight="1">
      <c r="B17" s="348"/>
      <c r="C17" s="349"/>
      <c r="D17" s="349"/>
      <c r="E17" s="350" t="s">
        <v>865</v>
      </c>
      <c r="F17" s="347" t="s">
        <v>866</v>
      </c>
      <c r="G17" s="347"/>
      <c r="H17" s="347"/>
      <c r="I17" s="347"/>
      <c r="J17" s="347"/>
      <c r="K17" s="345"/>
    </row>
    <row r="18" ht="15" customHeight="1">
      <c r="B18" s="348"/>
      <c r="C18" s="349"/>
      <c r="D18" s="349"/>
      <c r="E18" s="350" t="s">
        <v>867</v>
      </c>
      <c r="F18" s="347" t="s">
        <v>868</v>
      </c>
      <c r="G18" s="347"/>
      <c r="H18" s="347"/>
      <c r="I18" s="347"/>
      <c r="J18" s="347"/>
      <c r="K18" s="345"/>
    </row>
    <row r="19" ht="15" customHeight="1">
      <c r="B19" s="348"/>
      <c r="C19" s="349"/>
      <c r="D19" s="349"/>
      <c r="E19" s="350" t="s">
        <v>92</v>
      </c>
      <c r="F19" s="347" t="s">
        <v>93</v>
      </c>
      <c r="G19" s="347"/>
      <c r="H19" s="347"/>
      <c r="I19" s="347"/>
      <c r="J19" s="347"/>
      <c r="K19" s="345"/>
    </row>
    <row r="20" ht="15" customHeight="1">
      <c r="B20" s="348"/>
      <c r="C20" s="349"/>
      <c r="D20" s="349"/>
      <c r="E20" s="350" t="s">
        <v>815</v>
      </c>
      <c r="F20" s="347" t="s">
        <v>816</v>
      </c>
      <c r="G20" s="347"/>
      <c r="H20" s="347"/>
      <c r="I20" s="347"/>
      <c r="J20" s="347"/>
      <c r="K20" s="345"/>
    </row>
    <row r="21" ht="15" customHeight="1">
      <c r="B21" s="348"/>
      <c r="C21" s="349"/>
      <c r="D21" s="349"/>
      <c r="E21" s="350" t="s">
        <v>90</v>
      </c>
      <c r="F21" s="347" t="s">
        <v>869</v>
      </c>
      <c r="G21" s="347"/>
      <c r="H21" s="347"/>
      <c r="I21" s="347"/>
      <c r="J21" s="347"/>
      <c r="K21" s="345"/>
    </row>
    <row r="22" ht="12.75" customHeight="1">
      <c r="B22" s="348"/>
      <c r="C22" s="349"/>
      <c r="D22" s="349"/>
      <c r="E22" s="349"/>
      <c r="F22" s="349"/>
      <c r="G22" s="349"/>
      <c r="H22" s="349"/>
      <c r="I22" s="349"/>
      <c r="J22" s="349"/>
      <c r="K22" s="345"/>
    </row>
    <row r="23" ht="15" customHeight="1">
      <c r="B23" s="348"/>
      <c r="C23" s="347" t="s">
        <v>870</v>
      </c>
      <c r="D23" s="347"/>
      <c r="E23" s="347"/>
      <c r="F23" s="347"/>
      <c r="G23" s="347"/>
      <c r="H23" s="347"/>
      <c r="I23" s="347"/>
      <c r="J23" s="347"/>
      <c r="K23" s="345"/>
    </row>
    <row r="24" ht="15" customHeight="1">
      <c r="B24" s="348"/>
      <c r="C24" s="347" t="s">
        <v>871</v>
      </c>
      <c r="D24" s="347"/>
      <c r="E24" s="347"/>
      <c r="F24" s="347"/>
      <c r="G24" s="347"/>
      <c r="H24" s="347"/>
      <c r="I24" s="347"/>
      <c r="J24" s="347"/>
      <c r="K24" s="345"/>
    </row>
    <row r="25" ht="15" customHeight="1">
      <c r="B25" s="348"/>
      <c r="C25" s="347"/>
      <c r="D25" s="347" t="s">
        <v>872</v>
      </c>
      <c r="E25" s="347"/>
      <c r="F25" s="347"/>
      <c r="G25" s="347"/>
      <c r="H25" s="347"/>
      <c r="I25" s="347"/>
      <c r="J25" s="347"/>
      <c r="K25" s="345"/>
    </row>
    <row r="26" ht="15" customHeight="1">
      <c r="B26" s="348"/>
      <c r="C26" s="349"/>
      <c r="D26" s="347" t="s">
        <v>873</v>
      </c>
      <c r="E26" s="347"/>
      <c r="F26" s="347"/>
      <c r="G26" s="347"/>
      <c r="H26" s="347"/>
      <c r="I26" s="347"/>
      <c r="J26" s="347"/>
      <c r="K26" s="345"/>
    </row>
    <row r="27" ht="12.75" customHeight="1">
      <c r="B27" s="348"/>
      <c r="C27" s="349"/>
      <c r="D27" s="349"/>
      <c r="E27" s="349"/>
      <c r="F27" s="349"/>
      <c r="G27" s="349"/>
      <c r="H27" s="349"/>
      <c r="I27" s="349"/>
      <c r="J27" s="349"/>
      <c r="K27" s="345"/>
    </row>
    <row r="28" ht="15" customHeight="1">
      <c r="B28" s="348"/>
      <c r="C28" s="349"/>
      <c r="D28" s="347" t="s">
        <v>874</v>
      </c>
      <c r="E28" s="347"/>
      <c r="F28" s="347"/>
      <c r="G28" s="347"/>
      <c r="H28" s="347"/>
      <c r="I28" s="347"/>
      <c r="J28" s="347"/>
      <c r="K28" s="345"/>
    </row>
    <row r="29" ht="15" customHeight="1">
      <c r="B29" s="348"/>
      <c r="C29" s="349"/>
      <c r="D29" s="347" t="s">
        <v>875</v>
      </c>
      <c r="E29" s="347"/>
      <c r="F29" s="347"/>
      <c r="G29" s="347"/>
      <c r="H29" s="347"/>
      <c r="I29" s="347"/>
      <c r="J29" s="347"/>
      <c r="K29" s="345"/>
    </row>
    <row r="30" ht="12.75" customHeight="1">
      <c r="B30" s="348"/>
      <c r="C30" s="349"/>
      <c r="D30" s="349"/>
      <c r="E30" s="349"/>
      <c r="F30" s="349"/>
      <c r="G30" s="349"/>
      <c r="H30" s="349"/>
      <c r="I30" s="349"/>
      <c r="J30" s="349"/>
      <c r="K30" s="345"/>
    </row>
    <row r="31" ht="15" customHeight="1">
      <c r="B31" s="348"/>
      <c r="C31" s="349"/>
      <c r="D31" s="347" t="s">
        <v>876</v>
      </c>
      <c r="E31" s="347"/>
      <c r="F31" s="347"/>
      <c r="G31" s="347"/>
      <c r="H31" s="347"/>
      <c r="I31" s="347"/>
      <c r="J31" s="347"/>
      <c r="K31" s="345"/>
    </row>
    <row r="32" ht="15" customHeight="1">
      <c r="B32" s="348"/>
      <c r="C32" s="349"/>
      <c r="D32" s="347" t="s">
        <v>877</v>
      </c>
      <c r="E32" s="347"/>
      <c r="F32" s="347"/>
      <c r="G32" s="347"/>
      <c r="H32" s="347"/>
      <c r="I32" s="347"/>
      <c r="J32" s="347"/>
      <c r="K32" s="345"/>
    </row>
    <row r="33" ht="15" customHeight="1">
      <c r="B33" s="348"/>
      <c r="C33" s="349"/>
      <c r="D33" s="347" t="s">
        <v>878</v>
      </c>
      <c r="E33" s="347"/>
      <c r="F33" s="347"/>
      <c r="G33" s="347"/>
      <c r="H33" s="347"/>
      <c r="I33" s="347"/>
      <c r="J33" s="347"/>
      <c r="K33" s="345"/>
    </row>
    <row r="34" ht="15" customHeight="1">
      <c r="B34" s="348"/>
      <c r="C34" s="349"/>
      <c r="D34" s="347"/>
      <c r="E34" s="351" t="s">
        <v>140</v>
      </c>
      <c r="F34" s="347"/>
      <c r="G34" s="347" t="s">
        <v>879</v>
      </c>
      <c r="H34" s="347"/>
      <c r="I34" s="347"/>
      <c r="J34" s="347"/>
      <c r="K34" s="345"/>
    </row>
    <row r="35" ht="30.75" customHeight="1">
      <c r="B35" s="348"/>
      <c r="C35" s="349"/>
      <c r="D35" s="347"/>
      <c r="E35" s="351" t="s">
        <v>880</v>
      </c>
      <c r="F35" s="347"/>
      <c r="G35" s="347" t="s">
        <v>881</v>
      </c>
      <c r="H35" s="347"/>
      <c r="I35" s="347"/>
      <c r="J35" s="347"/>
      <c r="K35" s="345"/>
    </row>
    <row r="36" ht="15" customHeight="1">
      <c r="B36" s="348"/>
      <c r="C36" s="349"/>
      <c r="D36" s="347"/>
      <c r="E36" s="351" t="s">
        <v>57</v>
      </c>
      <c r="F36" s="347"/>
      <c r="G36" s="347" t="s">
        <v>882</v>
      </c>
      <c r="H36" s="347"/>
      <c r="I36" s="347"/>
      <c r="J36" s="347"/>
      <c r="K36" s="345"/>
    </row>
    <row r="37" ht="15" customHeight="1">
      <c r="B37" s="348"/>
      <c r="C37" s="349"/>
      <c r="D37" s="347"/>
      <c r="E37" s="351" t="s">
        <v>141</v>
      </c>
      <c r="F37" s="347"/>
      <c r="G37" s="347" t="s">
        <v>883</v>
      </c>
      <c r="H37" s="347"/>
      <c r="I37" s="347"/>
      <c r="J37" s="347"/>
      <c r="K37" s="345"/>
    </row>
    <row r="38" ht="15" customHeight="1">
      <c r="B38" s="348"/>
      <c r="C38" s="349"/>
      <c r="D38" s="347"/>
      <c r="E38" s="351" t="s">
        <v>142</v>
      </c>
      <c r="F38" s="347"/>
      <c r="G38" s="347" t="s">
        <v>884</v>
      </c>
      <c r="H38" s="347"/>
      <c r="I38" s="347"/>
      <c r="J38" s="347"/>
      <c r="K38" s="345"/>
    </row>
    <row r="39" ht="15" customHeight="1">
      <c r="B39" s="348"/>
      <c r="C39" s="349"/>
      <c r="D39" s="347"/>
      <c r="E39" s="351" t="s">
        <v>143</v>
      </c>
      <c r="F39" s="347"/>
      <c r="G39" s="347" t="s">
        <v>885</v>
      </c>
      <c r="H39" s="347"/>
      <c r="I39" s="347"/>
      <c r="J39" s="347"/>
      <c r="K39" s="345"/>
    </row>
    <row r="40" ht="15" customHeight="1">
      <c r="B40" s="348"/>
      <c r="C40" s="349"/>
      <c r="D40" s="347"/>
      <c r="E40" s="351" t="s">
        <v>886</v>
      </c>
      <c r="F40" s="347"/>
      <c r="G40" s="347" t="s">
        <v>887</v>
      </c>
      <c r="H40" s="347"/>
      <c r="I40" s="347"/>
      <c r="J40" s="347"/>
      <c r="K40" s="345"/>
    </row>
    <row r="41" ht="15" customHeight="1">
      <c r="B41" s="348"/>
      <c r="C41" s="349"/>
      <c r="D41" s="347"/>
      <c r="E41" s="351"/>
      <c r="F41" s="347"/>
      <c r="G41" s="347" t="s">
        <v>888</v>
      </c>
      <c r="H41" s="347"/>
      <c r="I41" s="347"/>
      <c r="J41" s="347"/>
      <c r="K41" s="345"/>
    </row>
    <row r="42" ht="15" customHeight="1">
      <c r="B42" s="348"/>
      <c r="C42" s="349"/>
      <c r="D42" s="347"/>
      <c r="E42" s="351" t="s">
        <v>889</v>
      </c>
      <c r="F42" s="347"/>
      <c r="G42" s="347" t="s">
        <v>890</v>
      </c>
      <c r="H42" s="347"/>
      <c r="I42" s="347"/>
      <c r="J42" s="347"/>
      <c r="K42" s="345"/>
    </row>
    <row r="43" ht="15" customHeight="1">
      <c r="B43" s="348"/>
      <c r="C43" s="349"/>
      <c r="D43" s="347"/>
      <c r="E43" s="351" t="s">
        <v>146</v>
      </c>
      <c r="F43" s="347"/>
      <c r="G43" s="347" t="s">
        <v>891</v>
      </c>
      <c r="H43" s="347"/>
      <c r="I43" s="347"/>
      <c r="J43" s="347"/>
      <c r="K43" s="345"/>
    </row>
    <row r="44" ht="12.75" customHeight="1">
      <c r="B44" s="348"/>
      <c r="C44" s="349"/>
      <c r="D44" s="347"/>
      <c r="E44" s="347"/>
      <c r="F44" s="347"/>
      <c r="G44" s="347"/>
      <c r="H44" s="347"/>
      <c r="I44" s="347"/>
      <c r="J44" s="347"/>
      <c r="K44" s="345"/>
    </row>
    <row r="45" ht="15" customHeight="1">
      <c r="B45" s="348"/>
      <c r="C45" s="349"/>
      <c r="D45" s="347" t="s">
        <v>892</v>
      </c>
      <c r="E45" s="347"/>
      <c r="F45" s="347"/>
      <c r="G45" s="347"/>
      <c r="H45" s="347"/>
      <c r="I45" s="347"/>
      <c r="J45" s="347"/>
      <c r="K45" s="345"/>
    </row>
    <row r="46" ht="15" customHeight="1">
      <c r="B46" s="348"/>
      <c r="C46" s="349"/>
      <c r="D46" s="349"/>
      <c r="E46" s="347" t="s">
        <v>893</v>
      </c>
      <c r="F46" s="347"/>
      <c r="G46" s="347"/>
      <c r="H46" s="347"/>
      <c r="I46" s="347"/>
      <c r="J46" s="347"/>
      <c r="K46" s="345"/>
    </row>
    <row r="47" ht="15" customHeight="1">
      <c r="B47" s="348"/>
      <c r="C47" s="349"/>
      <c r="D47" s="349"/>
      <c r="E47" s="347" t="s">
        <v>894</v>
      </c>
      <c r="F47" s="347"/>
      <c r="G47" s="347"/>
      <c r="H47" s="347"/>
      <c r="I47" s="347"/>
      <c r="J47" s="347"/>
      <c r="K47" s="345"/>
    </row>
    <row r="48" ht="15" customHeight="1">
      <c r="B48" s="348"/>
      <c r="C48" s="349"/>
      <c r="D48" s="349"/>
      <c r="E48" s="347" t="s">
        <v>895</v>
      </c>
      <c r="F48" s="347"/>
      <c r="G48" s="347"/>
      <c r="H48" s="347"/>
      <c r="I48" s="347"/>
      <c r="J48" s="347"/>
      <c r="K48" s="345"/>
    </row>
    <row r="49" ht="15" customHeight="1">
      <c r="B49" s="348"/>
      <c r="C49" s="349"/>
      <c r="D49" s="347" t="s">
        <v>896</v>
      </c>
      <c r="E49" s="347"/>
      <c r="F49" s="347"/>
      <c r="G49" s="347"/>
      <c r="H49" s="347"/>
      <c r="I49" s="347"/>
      <c r="J49" s="347"/>
      <c r="K49" s="345"/>
    </row>
    <row r="50" ht="25.5" customHeight="1">
      <c r="B50" s="343"/>
      <c r="C50" s="344" t="s">
        <v>897</v>
      </c>
      <c r="D50" s="344"/>
      <c r="E50" s="344"/>
      <c r="F50" s="344"/>
      <c r="G50" s="344"/>
      <c r="H50" s="344"/>
      <c r="I50" s="344"/>
      <c r="J50" s="344"/>
      <c r="K50" s="345"/>
    </row>
    <row r="51" ht="5.25" customHeight="1">
      <c r="B51" s="343"/>
      <c r="C51" s="346"/>
      <c r="D51" s="346"/>
      <c r="E51" s="346"/>
      <c r="F51" s="346"/>
      <c r="G51" s="346"/>
      <c r="H51" s="346"/>
      <c r="I51" s="346"/>
      <c r="J51" s="346"/>
      <c r="K51" s="345"/>
    </row>
    <row r="52" ht="15" customHeight="1">
      <c r="B52" s="343"/>
      <c r="C52" s="347" t="s">
        <v>898</v>
      </c>
      <c r="D52" s="347"/>
      <c r="E52" s="347"/>
      <c r="F52" s="347"/>
      <c r="G52" s="347"/>
      <c r="H52" s="347"/>
      <c r="I52" s="347"/>
      <c r="J52" s="347"/>
      <c r="K52" s="345"/>
    </row>
    <row r="53" ht="15" customHeight="1">
      <c r="B53" s="343"/>
      <c r="C53" s="347" t="s">
        <v>899</v>
      </c>
      <c r="D53" s="347"/>
      <c r="E53" s="347"/>
      <c r="F53" s="347"/>
      <c r="G53" s="347"/>
      <c r="H53" s="347"/>
      <c r="I53" s="347"/>
      <c r="J53" s="347"/>
      <c r="K53" s="345"/>
    </row>
    <row r="54" ht="12.75" customHeight="1">
      <c r="B54" s="343"/>
      <c r="C54" s="347"/>
      <c r="D54" s="347"/>
      <c r="E54" s="347"/>
      <c r="F54" s="347"/>
      <c r="G54" s="347"/>
      <c r="H54" s="347"/>
      <c r="I54" s="347"/>
      <c r="J54" s="347"/>
      <c r="K54" s="345"/>
    </row>
    <row r="55" ht="15" customHeight="1">
      <c r="B55" s="343"/>
      <c r="C55" s="347" t="s">
        <v>900</v>
      </c>
      <c r="D55" s="347"/>
      <c r="E55" s="347"/>
      <c r="F55" s="347"/>
      <c r="G55" s="347"/>
      <c r="H55" s="347"/>
      <c r="I55" s="347"/>
      <c r="J55" s="347"/>
      <c r="K55" s="345"/>
    </row>
    <row r="56" ht="15" customHeight="1">
      <c r="B56" s="343"/>
      <c r="C56" s="349"/>
      <c r="D56" s="347" t="s">
        <v>901</v>
      </c>
      <c r="E56" s="347"/>
      <c r="F56" s="347"/>
      <c r="G56" s="347"/>
      <c r="H56" s="347"/>
      <c r="I56" s="347"/>
      <c r="J56" s="347"/>
      <c r="K56" s="345"/>
    </row>
    <row r="57" ht="15" customHeight="1">
      <c r="B57" s="343"/>
      <c r="C57" s="349"/>
      <c r="D57" s="347" t="s">
        <v>902</v>
      </c>
      <c r="E57" s="347"/>
      <c r="F57" s="347"/>
      <c r="G57" s="347"/>
      <c r="H57" s="347"/>
      <c r="I57" s="347"/>
      <c r="J57" s="347"/>
      <c r="K57" s="345"/>
    </row>
    <row r="58" ht="15" customHeight="1">
      <c r="B58" s="343"/>
      <c r="C58" s="349"/>
      <c r="D58" s="347" t="s">
        <v>903</v>
      </c>
      <c r="E58" s="347"/>
      <c r="F58" s="347"/>
      <c r="G58" s="347"/>
      <c r="H58" s="347"/>
      <c r="I58" s="347"/>
      <c r="J58" s="347"/>
      <c r="K58" s="345"/>
    </row>
    <row r="59" ht="15" customHeight="1">
      <c r="B59" s="343"/>
      <c r="C59" s="349"/>
      <c r="D59" s="347" t="s">
        <v>904</v>
      </c>
      <c r="E59" s="347"/>
      <c r="F59" s="347"/>
      <c r="G59" s="347"/>
      <c r="H59" s="347"/>
      <c r="I59" s="347"/>
      <c r="J59" s="347"/>
      <c r="K59" s="345"/>
    </row>
    <row r="60" ht="15" customHeight="1">
      <c r="B60" s="343"/>
      <c r="C60" s="349"/>
      <c r="D60" s="352" t="s">
        <v>905</v>
      </c>
      <c r="E60" s="352"/>
      <c r="F60" s="352"/>
      <c r="G60" s="352"/>
      <c r="H60" s="352"/>
      <c r="I60" s="352"/>
      <c r="J60" s="352"/>
      <c r="K60" s="345"/>
    </row>
    <row r="61" ht="15" customHeight="1">
      <c r="B61" s="343"/>
      <c r="C61" s="349"/>
      <c r="D61" s="347" t="s">
        <v>906</v>
      </c>
      <c r="E61" s="347"/>
      <c r="F61" s="347"/>
      <c r="G61" s="347"/>
      <c r="H61" s="347"/>
      <c r="I61" s="347"/>
      <c r="J61" s="347"/>
      <c r="K61" s="345"/>
    </row>
    <row r="62" ht="12.75" customHeight="1">
      <c r="B62" s="343"/>
      <c r="C62" s="349"/>
      <c r="D62" s="349"/>
      <c r="E62" s="353"/>
      <c r="F62" s="349"/>
      <c r="G62" s="349"/>
      <c r="H62" s="349"/>
      <c r="I62" s="349"/>
      <c r="J62" s="349"/>
      <c r="K62" s="345"/>
    </row>
    <row r="63" ht="15" customHeight="1">
      <c r="B63" s="343"/>
      <c r="C63" s="349"/>
      <c r="D63" s="347" t="s">
        <v>907</v>
      </c>
      <c r="E63" s="347"/>
      <c r="F63" s="347"/>
      <c r="G63" s="347"/>
      <c r="H63" s="347"/>
      <c r="I63" s="347"/>
      <c r="J63" s="347"/>
      <c r="K63" s="345"/>
    </row>
    <row r="64" ht="15" customHeight="1">
      <c r="B64" s="343"/>
      <c r="C64" s="349"/>
      <c r="D64" s="352" t="s">
        <v>908</v>
      </c>
      <c r="E64" s="352"/>
      <c r="F64" s="352"/>
      <c r="G64" s="352"/>
      <c r="H64" s="352"/>
      <c r="I64" s="352"/>
      <c r="J64" s="352"/>
      <c r="K64" s="345"/>
    </row>
    <row r="65" ht="15" customHeight="1">
      <c r="B65" s="343"/>
      <c r="C65" s="349"/>
      <c r="D65" s="347" t="s">
        <v>909</v>
      </c>
      <c r="E65" s="347"/>
      <c r="F65" s="347"/>
      <c r="G65" s="347"/>
      <c r="H65" s="347"/>
      <c r="I65" s="347"/>
      <c r="J65" s="347"/>
      <c r="K65" s="345"/>
    </row>
    <row r="66" ht="15" customHeight="1">
      <c r="B66" s="343"/>
      <c r="C66" s="349"/>
      <c r="D66" s="347" t="s">
        <v>910</v>
      </c>
      <c r="E66" s="347"/>
      <c r="F66" s="347"/>
      <c r="G66" s="347"/>
      <c r="H66" s="347"/>
      <c r="I66" s="347"/>
      <c r="J66" s="347"/>
      <c r="K66" s="345"/>
    </row>
    <row r="67" ht="15" customHeight="1">
      <c r="B67" s="343"/>
      <c r="C67" s="349"/>
      <c r="D67" s="347" t="s">
        <v>911</v>
      </c>
      <c r="E67" s="347"/>
      <c r="F67" s="347"/>
      <c r="G67" s="347"/>
      <c r="H67" s="347"/>
      <c r="I67" s="347"/>
      <c r="J67" s="347"/>
      <c r="K67" s="345"/>
    </row>
    <row r="68" ht="15" customHeight="1">
      <c r="B68" s="343"/>
      <c r="C68" s="349"/>
      <c r="D68" s="347" t="s">
        <v>912</v>
      </c>
      <c r="E68" s="347"/>
      <c r="F68" s="347"/>
      <c r="G68" s="347"/>
      <c r="H68" s="347"/>
      <c r="I68" s="347"/>
      <c r="J68" s="347"/>
      <c r="K68" s="345"/>
    </row>
    <row r="69" ht="12.75" customHeight="1">
      <c r="B69" s="354"/>
      <c r="C69" s="355"/>
      <c r="D69" s="355"/>
      <c r="E69" s="355"/>
      <c r="F69" s="355"/>
      <c r="G69" s="355"/>
      <c r="H69" s="355"/>
      <c r="I69" s="355"/>
      <c r="J69" s="355"/>
      <c r="K69" s="356"/>
    </row>
    <row r="70" ht="18.75" customHeight="1">
      <c r="B70" s="357"/>
      <c r="C70" s="357"/>
      <c r="D70" s="357"/>
      <c r="E70" s="357"/>
      <c r="F70" s="357"/>
      <c r="G70" s="357"/>
      <c r="H70" s="357"/>
      <c r="I70" s="357"/>
      <c r="J70" s="357"/>
      <c r="K70" s="358"/>
    </row>
    <row r="71" ht="18.75" customHeight="1">
      <c r="B71" s="358"/>
      <c r="C71" s="358"/>
      <c r="D71" s="358"/>
      <c r="E71" s="358"/>
      <c r="F71" s="358"/>
      <c r="G71" s="358"/>
      <c r="H71" s="358"/>
      <c r="I71" s="358"/>
      <c r="J71" s="358"/>
      <c r="K71" s="358"/>
    </row>
    <row r="72" ht="7.5" customHeight="1">
      <c r="B72" s="359"/>
      <c r="C72" s="360"/>
      <c r="D72" s="360"/>
      <c r="E72" s="360"/>
      <c r="F72" s="360"/>
      <c r="G72" s="360"/>
      <c r="H72" s="360"/>
      <c r="I72" s="360"/>
      <c r="J72" s="360"/>
      <c r="K72" s="361"/>
    </row>
    <row r="73" ht="45" customHeight="1">
      <c r="B73" s="362"/>
      <c r="C73" s="363" t="s">
        <v>101</v>
      </c>
      <c r="D73" s="363"/>
      <c r="E73" s="363"/>
      <c r="F73" s="363"/>
      <c r="G73" s="363"/>
      <c r="H73" s="363"/>
      <c r="I73" s="363"/>
      <c r="J73" s="363"/>
      <c r="K73" s="364"/>
    </row>
    <row r="74" ht="17.25" customHeight="1">
      <c r="B74" s="362"/>
      <c r="C74" s="365" t="s">
        <v>913</v>
      </c>
      <c r="D74" s="365"/>
      <c r="E74" s="365"/>
      <c r="F74" s="365" t="s">
        <v>914</v>
      </c>
      <c r="G74" s="366"/>
      <c r="H74" s="365" t="s">
        <v>141</v>
      </c>
      <c r="I74" s="365" t="s">
        <v>61</v>
      </c>
      <c r="J74" s="365" t="s">
        <v>915</v>
      </c>
      <c r="K74" s="364"/>
    </row>
    <row r="75" ht="17.25" customHeight="1">
      <c r="B75" s="362"/>
      <c r="C75" s="367" t="s">
        <v>916</v>
      </c>
      <c r="D75" s="367"/>
      <c r="E75" s="367"/>
      <c r="F75" s="368" t="s">
        <v>917</v>
      </c>
      <c r="G75" s="369"/>
      <c r="H75" s="367"/>
      <c r="I75" s="367"/>
      <c r="J75" s="367" t="s">
        <v>918</v>
      </c>
      <c r="K75" s="364"/>
    </row>
    <row r="76" ht="5.25" customHeight="1">
      <c r="B76" s="362"/>
      <c r="C76" s="370"/>
      <c r="D76" s="370"/>
      <c r="E76" s="370"/>
      <c r="F76" s="370"/>
      <c r="G76" s="371"/>
      <c r="H76" s="370"/>
      <c r="I76" s="370"/>
      <c r="J76" s="370"/>
      <c r="K76" s="364"/>
    </row>
    <row r="77" ht="15" customHeight="1">
      <c r="B77" s="362"/>
      <c r="C77" s="351" t="s">
        <v>57</v>
      </c>
      <c r="D77" s="370"/>
      <c r="E77" s="370"/>
      <c r="F77" s="372" t="s">
        <v>919</v>
      </c>
      <c r="G77" s="371"/>
      <c r="H77" s="351" t="s">
        <v>920</v>
      </c>
      <c r="I77" s="351" t="s">
        <v>921</v>
      </c>
      <c r="J77" s="351">
        <v>20</v>
      </c>
      <c r="K77" s="364"/>
    </row>
    <row r="78" ht="15" customHeight="1">
      <c r="B78" s="362"/>
      <c r="C78" s="351" t="s">
        <v>922</v>
      </c>
      <c r="D78" s="351"/>
      <c r="E78" s="351"/>
      <c r="F78" s="372" t="s">
        <v>919</v>
      </c>
      <c r="G78" s="371"/>
      <c r="H78" s="351" t="s">
        <v>923</v>
      </c>
      <c r="I78" s="351" t="s">
        <v>921</v>
      </c>
      <c r="J78" s="351">
        <v>120</v>
      </c>
      <c r="K78" s="364"/>
    </row>
    <row r="79" ht="15" customHeight="1">
      <c r="B79" s="373"/>
      <c r="C79" s="351" t="s">
        <v>924</v>
      </c>
      <c r="D79" s="351"/>
      <c r="E79" s="351"/>
      <c r="F79" s="372" t="s">
        <v>925</v>
      </c>
      <c r="G79" s="371"/>
      <c r="H79" s="351" t="s">
        <v>926</v>
      </c>
      <c r="I79" s="351" t="s">
        <v>921</v>
      </c>
      <c r="J79" s="351">
        <v>50</v>
      </c>
      <c r="K79" s="364"/>
    </row>
    <row r="80" ht="15" customHeight="1">
      <c r="B80" s="373"/>
      <c r="C80" s="351" t="s">
        <v>927</v>
      </c>
      <c r="D80" s="351"/>
      <c r="E80" s="351"/>
      <c r="F80" s="372" t="s">
        <v>919</v>
      </c>
      <c r="G80" s="371"/>
      <c r="H80" s="351" t="s">
        <v>928</v>
      </c>
      <c r="I80" s="351" t="s">
        <v>929</v>
      </c>
      <c r="J80" s="351"/>
      <c r="K80" s="364"/>
    </row>
    <row r="81" ht="15" customHeight="1">
      <c r="B81" s="373"/>
      <c r="C81" s="374" t="s">
        <v>930</v>
      </c>
      <c r="D81" s="374"/>
      <c r="E81" s="374"/>
      <c r="F81" s="375" t="s">
        <v>925</v>
      </c>
      <c r="G81" s="374"/>
      <c r="H81" s="374" t="s">
        <v>931</v>
      </c>
      <c r="I81" s="374" t="s">
        <v>921</v>
      </c>
      <c r="J81" s="374">
        <v>15</v>
      </c>
      <c r="K81" s="364"/>
    </row>
    <row r="82" ht="15" customHeight="1">
      <c r="B82" s="373"/>
      <c r="C82" s="374" t="s">
        <v>932</v>
      </c>
      <c r="D82" s="374"/>
      <c r="E82" s="374"/>
      <c r="F82" s="375" t="s">
        <v>925</v>
      </c>
      <c r="G82" s="374"/>
      <c r="H82" s="374" t="s">
        <v>933</v>
      </c>
      <c r="I82" s="374" t="s">
        <v>921</v>
      </c>
      <c r="J82" s="374">
        <v>15</v>
      </c>
      <c r="K82" s="364"/>
    </row>
    <row r="83" ht="15" customHeight="1">
      <c r="B83" s="373"/>
      <c r="C83" s="374" t="s">
        <v>934</v>
      </c>
      <c r="D83" s="374"/>
      <c r="E83" s="374"/>
      <c r="F83" s="375" t="s">
        <v>925</v>
      </c>
      <c r="G83" s="374"/>
      <c r="H83" s="374" t="s">
        <v>935</v>
      </c>
      <c r="I83" s="374" t="s">
        <v>921</v>
      </c>
      <c r="J83" s="374">
        <v>20</v>
      </c>
      <c r="K83" s="364"/>
    </row>
    <row r="84" ht="15" customHeight="1">
      <c r="B84" s="373"/>
      <c r="C84" s="374" t="s">
        <v>936</v>
      </c>
      <c r="D84" s="374"/>
      <c r="E84" s="374"/>
      <c r="F84" s="375" t="s">
        <v>925</v>
      </c>
      <c r="G84" s="374"/>
      <c r="H84" s="374" t="s">
        <v>937</v>
      </c>
      <c r="I84" s="374" t="s">
        <v>921</v>
      </c>
      <c r="J84" s="374">
        <v>20</v>
      </c>
      <c r="K84" s="364"/>
    </row>
    <row r="85" ht="15" customHeight="1">
      <c r="B85" s="373"/>
      <c r="C85" s="351" t="s">
        <v>938</v>
      </c>
      <c r="D85" s="351"/>
      <c r="E85" s="351"/>
      <c r="F85" s="372" t="s">
        <v>925</v>
      </c>
      <c r="G85" s="371"/>
      <c r="H85" s="351" t="s">
        <v>939</v>
      </c>
      <c r="I85" s="351" t="s">
        <v>921</v>
      </c>
      <c r="J85" s="351">
        <v>50</v>
      </c>
      <c r="K85" s="364"/>
    </row>
    <row r="86" ht="15" customHeight="1">
      <c r="B86" s="373"/>
      <c r="C86" s="351" t="s">
        <v>940</v>
      </c>
      <c r="D86" s="351"/>
      <c r="E86" s="351"/>
      <c r="F86" s="372" t="s">
        <v>925</v>
      </c>
      <c r="G86" s="371"/>
      <c r="H86" s="351" t="s">
        <v>941</v>
      </c>
      <c r="I86" s="351" t="s">
        <v>921</v>
      </c>
      <c r="J86" s="351">
        <v>20</v>
      </c>
      <c r="K86" s="364"/>
    </row>
    <row r="87" ht="15" customHeight="1">
      <c r="B87" s="373"/>
      <c r="C87" s="351" t="s">
        <v>942</v>
      </c>
      <c r="D87" s="351"/>
      <c r="E87" s="351"/>
      <c r="F87" s="372" t="s">
        <v>925</v>
      </c>
      <c r="G87" s="371"/>
      <c r="H87" s="351" t="s">
        <v>943</v>
      </c>
      <c r="I87" s="351" t="s">
        <v>921</v>
      </c>
      <c r="J87" s="351">
        <v>20</v>
      </c>
      <c r="K87" s="364"/>
    </row>
    <row r="88" ht="15" customHeight="1">
      <c r="B88" s="373"/>
      <c r="C88" s="351" t="s">
        <v>944</v>
      </c>
      <c r="D88" s="351"/>
      <c r="E88" s="351"/>
      <c r="F88" s="372" t="s">
        <v>925</v>
      </c>
      <c r="G88" s="371"/>
      <c r="H88" s="351" t="s">
        <v>945</v>
      </c>
      <c r="I88" s="351" t="s">
        <v>921</v>
      </c>
      <c r="J88" s="351">
        <v>50</v>
      </c>
      <c r="K88" s="364"/>
    </row>
    <row r="89" ht="15" customHeight="1">
      <c r="B89" s="373"/>
      <c r="C89" s="351" t="s">
        <v>946</v>
      </c>
      <c r="D89" s="351"/>
      <c r="E89" s="351"/>
      <c r="F89" s="372" t="s">
        <v>925</v>
      </c>
      <c r="G89" s="371"/>
      <c r="H89" s="351" t="s">
        <v>946</v>
      </c>
      <c r="I89" s="351" t="s">
        <v>921</v>
      </c>
      <c r="J89" s="351">
        <v>50</v>
      </c>
      <c r="K89" s="364"/>
    </row>
    <row r="90" ht="15" customHeight="1">
      <c r="B90" s="373"/>
      <c r="C90" s="351" t="s">
        <v>147</v>
      </c>
      <c r="D90" s="351"/>
      <c r="E90" s="351"/>
      <c r="F90" s="372" t="s">
        <v>925</v>
      </c>
      <c r="G90" s="371"/>
      <c r="H90" s="351" t="s">
        <v>947</v>
      </c>
      <c r="I90" s="351" t="s">
        <v>921</v>
      </c>
      <c r="J90" s="351">
        <v>255</v>
      </c>
      <c r="K90" s="364"/>
    </row>
    <row r="91" ht="15" customHeight="1">
      <c r="B91" s="373"/>
      <c r="C91" s="351" t="s">
        <v>948</v>
      </c>
      <c r="D91" s="351"/>
      <c r="E91" s="351"/>
      <c r="F91" s="372" t="s">
        <v>919</v>
      </c>
      <c r="G91" s="371"/>
      <c r="H91" s="351" t="s">
        <v>949</v>
      </c>
      <c r="I91" s="351" t="s">
        <v>950</v>
      </c>
      <c r="J91" s="351"/>
      <c r="K91" s="364"/>
    </row>
    <row r="92" ht="15" customHeight="1">
      <c r="B92" s="373"/>
      <c r="C92" s="351" t="s">
        <v>951</v>
      </c>
      <c r="D92" s="351"/>
      <c r="E92" s="351"/>
      <c r="F92" s="372" t="s">
        <v>919</v>
      </c>
      <c r="G92" s="371"/>
      <c r="H92" s="351" t="s">
        <v>952</v>
      </c>
      <c r="I92" s="351" t="s">
        <v>953</v>
      </c>
      <c r="J92" s="351"/>
      <c r="K92" s="364"/>
    </row>
    <row r="93" ht="15" customHeight="1">
      <c r="B93" s="373"/>
      <c r="C93" s="351" t="s">
        <v>954</v>
      </c>
      <c r="D93" s="351"/>
      <c r="E93" s="351"/>
      <c r="F93" s="372" t="s">
        <v>919</v>
      </c>
      <c r="G93" s="371"/>
      <c r="H93" s="351" t="s">
        <v>954</v>
      </c>
      <c r="I93" s="351" t="s">
        <v>953</v>
      </c>
      <c r="J93" s="351"/>
      <c r="K93" s="364"/>
    </row>
    <row r="94" ht="15" customHeight="1">
      <c r="B94" s="373"/>
      <c r="C94" s="351" t="s">
        <v>42</v>
      </c>
      <c r="D94" s="351"/>
      <c r="E94" s="351"/>
      <c r="F94" s="372" t="s">
        <v>919</v>
      </c>
      <c r="G94" s="371"/>
      <c r="H94" s="351" t="s">
        <v>955</v>
      </c>
      <c r="I94" s="351" t="s">
        <v>953</v>
      </c>
      <c r="J94" s="351"/>
      <c r="K94" s="364"/>
    </row>
    <row r="95" ht="15" customHeight="1">
      <c r="B95" s="373"/>
      <c r="C95" s="351" t="s">
        <v>52</v>
      </c>
      <c r="D95" s="351"/>
      <c r="E95" s="351"/>
      <c r="F95" s="372" t="s">
        <v>919</v>
      </c>
      <c r="G95" s="371"/>
      <c r="H95" s="351" t="s">
        <v>956</v>
      </c>
      <c r="I95" s="351" t="s">
        <v>953</v>
      </c>
      <c r="J95" s="351"/>
      <c r="K95" s="364"/>
    </row>
    <row r="96" ht="15" customHeight="1">
      <c r="B96" s="376"/>
      <c r="C96" s="377"/>
      <c r="D96" s="377"/>
      <c r="E96" s="377"/>
      <c r="F96" s="377"/>
      <c r="G96" s="377"/>
      <c r="H96" s="377"/>
      <c r="I96" s="377"/>
      <c r="J96" s="377"/>
      <c r="K96" s="378"/>
    </row>
    <row r="97" ht="18.75" customHeight="1">
      <c r="B97" s="379"/>
      <c r="C97" s="380"/>
      <c r="D97" s="380"/>
      <c r="E97" s="380"/>
      <c r="F97" s="380"/>
      <c r="G97" s="380"/>
      <c r="H97" s="380"/>
      <c r="I97" s="380"/>
      <c r="J97" s="380"/>
      <c r="K97" s="379"/>
    </row>
    <row r="98" ht="18.75" customHeight="1">
      <c r="B98" s="358"/>
      <c r="C98" s="358"/>
      <c r="D98" s="358"/>
      <c r="E98" s="358"/>
      <c r="F98" s="358"/>
      <c r="G98" s="358"/>
      <c r="H98" s="358"/>
      <c r="I98" s="358"/>
      <c r="J98" s="358"/>
      <c r="K98" s="358"/>
    </row>
    <row r="99" ht="7.5" customHeight="1">
      <c r="B99" s="359"/>
      <c r="C99" s="360"/>
      <c r="D99" s="360"/>
      <c r="E99" s="360"/>
      <c r="F99" s="360"/>
      <c r="G99" s="360"/>
      <c r="H99" s="360"/>
      <c r="I99" s="360"/>
      <c r="J99" s="360"/>
      <c r="K99" s="361"/>
    </row>
    <row r="100" ht="45" customHeight="1">
      <c r="B100" s="362"/>
      <c r="C100" s="363" t="s">
        <v>957</v>
      </c>
      <c r="D100" s="363"/>
      <c r="E100" s="363"/>
      <c r="F100" s="363"/>
      <c r="G100" s="363"/>
      <c r="H100" s="363"/>
      <c r="I100" s="363"/>
      <c r="J100" s="363"/>
      <c r="K100" s="364"/>
    </row>
    <row r="101" ht="17.25" customHeight="1">
      <c r="B101" s="362"/>
      <c r="C101" s="365" t="s">
        <v>913</v>
      </c>
      <c r="D101" s="365"/>
      <c r="E101" s="365"/>
      <c r="F101" s="365" t="s">
        <v>914</v>
      </c>
      <c r="G101" s="366"/>
      <c r="H101" s="365" t="s">
        <v>141</v>
      </c>
      <c r="I101" s="365" t="s">
        <v>61</v>
      </c>
      <c r="J101" s="365" t="s">
        <v>915</v>
      </c>
      <c r="K101" s="364"/>
    </row>
    <row r="102" ht="17.25" customHeight="1">
      <c r="B102" s="362"/>
      <c r="C102" s="367" t="s">
        <v>916</v>
      </c>
      <c r="D102" s="367"/>
      <c r="E102" s="367"/>
      <c r="F102" s="368" t="s">
        <v>917</v>
      </c>
      <c r="G102" s="369"/>
      <c r="H102" s="367"/>
      <c r="I102" s="367"/>
      <c r="J102" s="367" t="s">
        <v>918</v>
      </c>
      <c r="K102" s="364"/>
    </row>
    <row r="103" ht="5.25" customHeight="1">
      <c r="B103" s="362"/>
      <c r="C103" s="365"/>
      <c r="D103" s="365"/>
      <c r="E103" s="365"/>
      <c r="F103" s="365"/>
      <c r="G103" s="381"/>
      <c r="H103" s="365"/>
      <c r="I103" s="365"/>
      <c r="J103" s="365"/>
      <c r="K103" s="364"/>
    </row>
    <row r="104" ht="15" customHeight="1">
      <c r="B104" s="362"/>
      <c r="C104" s="351" t="s">
        <v>57</v>
      </c>
      <c r="D104" s="370"/>
      <c r="E104" s="370"/>
      <c r="F104" s="372" t="s">
        <v>919</v>
      </c>
      <c r="G104" s="381"/>
      <c r="H104" s="351" t="s">
        <v>958</v>
      </c>
      <c r="I104" s="351" t="s">
        <v>921</v>
      </c>
      <c r="J104" s="351">
        <v>20</v>
      </c>
      <c r="K104" s="364"/>
    </row>
    <row r="105" ht="15" customHeight="1">
      <c r="B105" s="362"/>
      <c r="C105" s="351" t="s">
        <v>922</v>
      </c>
      <c r="D105" s="351"/>
      <c r="E105" s="351"/>
      <c r="F105" s="372" t="s">
        <v>919</v>
      </c>
      <c r="G105" s="351"/>
      <c r="H105" s="351" t="s">
        <v>958</v>
      </c>
      <c r="I105" s="351" t="s">
        <v>921</v>
      </c>
      <c r="J105" s="351">
        <v>120</v>
      </c>
      <c r="K105" s="364"/>
    </row>
    <row r="106" ht="15" customHeight="1">
      <c r="B106" s="373"/>
      <c r="C106" s="351" t="s">
        <v>924</v>
      </c>
      <c r="D106" s="351"/>
      <c r="E106" s="351"/>
      <c r="F106" s="372" t="s">
        <v>925</v>
      </c>
      <c r="G106" s="351"/>
      <c r="H106" s="351" t="s">
        <v>958</v>
      </c>
      <c r="I106" s="351" t="s">
        <v>921</v>
      </c>
      <c r="J106" s="351">
        <v>50</v>
      </c>
      <c r="K106" s="364"/>
    </row>
    <row r="107" ht="15" customHeight="1">
      <c r="B107" s="373"/>
      <c r="C107" s="351" t="s">
        <v>927</v>
      </c>
      <c r="D107" s="351"/>
      <c r="E107" s="351"/>
      <c r="F107" s="372" t="s">
        <v>919</v>
      </c>
      <c r="G107" s="351"/>
      <c r="H107" s="351" t="s">
        <v>958</v>
      </c>
      <c r="I107" s="351" t="s">
        <v>929</v>
      </c>
      <c r="J107" s="351"/>
      <c r="K107" s="364"/>
    </row>
    <row r="108" ht="15" customHeight="1">
      <c r="B108" s="373"/>
      <c r="C108" s="351" t="s">
        <v>938</v>
      </c>
      <c r="D108" s="351"/>
      <c r="E108" s="351"/>
      <c r="F108" s="372" t="s">
        <v>925</v>
      </c>
      <c r="G108" s="351"/>
      <c r="H108" s="351" t="s">
        <v>958</v>
      </c>
      <c r="I108" s="351" t="s">
        <v>921</v>
      </c>
      <c r="J108" s="351">
        <v>50</v>
      </c>
      <c r="K108" s="364"/>
    </row>
    <row r="109" ht="15" customHeight="1">
      <c r="B109" s="373"/>
      <c r="C109" s="351" t="s">
        <v>946</v>
      </c>
      <c r="D109" s="351"/>
      <c r="E109" s="351"/>
      <c r="F109" s="372" t="s">
        <v>925</v>
      </c>
      <c r="G109" s="351"/>
      <c r="H109" s="351" t="s">
        <v>958</v>
      </c>
      <c r="I109" s="351" t="s">
        <v>921</v>
      </c>
      <c r="J109" s="351">
        <v>50</v>
      </c>
      <c r="K109" s="364"/>
    </row>
    <row r="110" ht="15" customHeight="1">
      <c r="B110" s="373"/>
      <c r="C110" s="351" t="s">
        <v>944</v>
      </c>
      <c r="D110" s="351"/>
      <c r="E110" s="351"/>
      <c r="F110" s="372" t="s">
        <v>925</v>
      </c>
      <c r="G110" s="351"/>
      <c r="H110" s="351" t="s">
        <v>958</v>
      </c>
      <c r="I110" s="351" t="s">
        <v>921</v>
      </c>
      <c r="J110" s="351">
        <v>50</v>
      </c>
      <c r="K110" s="364"/>
    </row>
    <row r="111" ht="15" customHeight="1">
      <c r="B111" s="373"/>
      <c r="C111" s="351" t="s">
        <v>57</v>
      </c>
      <c r="D111" s="351"/>
      <c r="E111" s="351"/>
      <c r="F111" s="372" t="s">
        <v>919</v>
      </c>
      <c r="G111" s="351"/>
      <c r="H111" s="351" t="s">
        <v>959</v>
      </c>
      <c r="I111" s="351" t="s">
        <v>921</v>
      </c>
      <c r="J111" s="351">
        <v>20</v>
      </c>
      <c r="K111" s="364"/>
    </row>
    <row r="112" ht="15" customHeight="1">
      <c r="B112" s="373"/>
      <c r="C112" s="351" t="s">
        <v>960</v>
      </c>
      <c r="D112" s="351"/>
      <c r="E112" s="351"/>
      <c r="F112" s="372" t="s">
        <v>919</v>
      </c>
      <c r="G112" s="351"/>
      <c r="H112" s="351" t="s">
        <v>961</v>
      </c>
      <c r="I112" s="351" t="s">
        <v>921</v>
      </c>
      <c r="J112" s="351">
        <v>120</v>
      </c>
      <c r="K112" s="364"/>
    </row>
    <row r="113" ht="15" customHeight="1">
      <c r="B113" s="373"/>
      <c r="C113" s="351" t="s">
        <v>42</v>
      </c>
      <c r="D113" s="351"/>
      <c r="E113" s="351"/>
      <c r="F113" s="372" t="s">
        <v>919</v>
      </c>
      <c r="G113" s="351"/>
      <c r="H113" s="351" t="s">
        <v>962</v>
      </c>
      <c r="I113" s="351" t="s">
        <v>953</v>
      </c>
      <c r="J113" s="351"/>
      <c r="K113" s="364"/>
    </row>
    <row r="114" ht="15" customHeight="1">
      <c r="B114" s="373"/>
      <c r="C114" s="351" t="s">
        <v>52</v>
      </c>
      <c r="D114" s="351"/>
      <c r="E114" s="351"/>
      <c r="F114" s="372" t="s">
        <v>919</v>
      </c>
      <c r="G114" s="351"/>
      <c r="H114" s="351" t="s">
        <v>963</v>
      </c>
      <c r="I114" s="351" t="s">
        <v>953</v>
      </c>
      <c r="J114" s="351"/>
      <c r="K114" s="364"/>
    </row>
    <row r="115" ht="15" customHeight="1">
      <c r="B115" s="373"/>
      <c r="C115" s="351" t="s">
        <v>61</v>
      </c>
      <c r="D115" s="351"/>
      <c r="E115" s="351"/>
      <c r="F115" s="372" t="s">
        <v>919</v>
      </c>
      <c r="G115" s="351"/>
      <c r="H115" s="351" t="s">
        <v>964</v>
      </c>
      <c r="I115" s="351" t="s">
        <v>965</v>
      </c>
      <c r="J115" s="351"/>
      <c r="K115" s="364"/>
    </row>
    <row r="116" ht="15" customHeight="1">
      <c r="B116" s="376"/>
      <c r="C116" s="382"/>
      <c r="D116" s="382"/>
      <c r="E116" s="382"/>
      <c r="F116" s="382"/>
      <c r="G116" s="382"/>
      <c r="H116" s="382"/>
      <c r="I116" s="382"/>
      <c r="J116" s="382"/>
      <c r="K116" s="378"/>
    </row>
    <row r="117" ht="18.75" customHeight="1">
      <c r="B117" s="383"/>
      <c r="C117" s="347"/>
      <c r="D117" s="347"/>
      <c r="E117" s="347"/>
      <c r="F117" s="384"/>
      <c r="G117" s="347"/>
      <c r="H117" s="347"/>
      <c r="I117" s="347"/>
      <c r="J117" s="347"/>
      <c r="K117" s="383"/>
    </row>
    <row r="118" ht="18.75" customHeight="1">
      <c r="B118" s="358"/>
      <c r="C118" s="358"/>
      <c r="D118" s="358"/>
      <c r="E118" s="358"/>
      <c r="F118" s="358"/>
      <c r="G118" s="358"/>
      <c r="H118" s="358"/>
      <c r="I118" s="358"/>
      <c r="J118" s="358"/>
      <c r="K118" s="358"/>
    </row>
    <row r="119" ht="7.5" customHeight="1">
      <c r="B119" s="385"/>
      <c r="C119" s="386"/>
      <c r="D119" s="386"/>
      <c r="E119" s="386"/>
      <c r="F119" s="386"/>
      <c r="G119" s="386"/>
      <c r="H119" s="386"/>
      <c r="I119" s="386"/>
      <c r="J119" s="386"/>
      <c r="K119" s="387"/>
    </row>
    <row r="120" ht="45" customHeight="1">
      <c r="B120" s="388"/>
      <c r="C120" s="341" t="s">
        <v>966</v>
      </c>
      <c r="D120" s="341"/>
      <c r="E120" s="341"/>
      <c r="F120" s="341"/>
      <c r="G120" s="341"/>
      <c r="H120" s="341"/>
      <c r="I120" s="341"/>
      <c r="J120" s="341"/>
      <c r="K120" s="389"/>
    </row>
    <row r="121" ht="17.25" customHeight="1">
      <c r="B121" s="390"/>
      <c r="C121" s="365" t="s">
        <v>913</v>
      </c>
      <c r="D121" s="365"/>
      <c r="E121" s="365"/>
      <c r="F121" s="365" t="s">
        <v>914</v>
      </c>
      <c r="G121" s="366"/>
      <c r="H121" s="365" t="s">
        <v>141</v>
      </c>
      <c r="I121" s="365" t="s">
        <v>61</v>
      </c>
      <c r="J121" s="365" t="s">
        <v>915</v>
      </c>
      <c r="K121" s="391"/>
    </row>
    <row r="122" ht="17.25" customHeight="1">
      <c r="B122" s="390"/>
      <c r="C122" s="367" t="s">
        <v>916</v>
      </c>
      <c r="D122" s="367"/>
      <c r="E122" s="367"/>
      <c r="F122" s="368" t="s">
        <v>917</v>
      </c>
      <c r="G122" s="369"/>
      <c r="H122" s="367"/>
      <c r="I122" s="367"/>
      <c r="J122" s="367" t="s">
        <v>918</v>
      </c>
      <c r="K122" s="391"/>
    </row>
    <row r="123" ht="5.25" customHeight="1">
      <c r="B123" s="392"/>
      <c r="C123" s="370"/>
      <c r="D123" s="370"/>
      <c r="E123" s="370"/>
      <c r="F123" s="370"/>
      <c r="G123" s="351"/>
      <c r="H123" s="370"/>
      <c r="I123" s="370"/>
      <c r="J123" s="370"/>
      <c r="K123" s="393"/>
    </row>
    <row r="124" ht="15" customHeight="1">
      <c r="B124" s="392"/>
      <c r="C124" s="351" t="s">
        <v>922</v>
      </c>
      <c r="D124" s="370"/>
      <c r="E124" s="370"/>
      <c r="F124" s="372" t="s">
        <v>919</v>
      </c>
      <c r="G124" s="351"/>
      <c r="H124" s="351" t="s">
        <v>958</v>
      </c>
      <c r="I124" s="351" t="s">
        <v>921</v>
      </c>
      <c r="J124" s="351">
        <v>120</v>
      </c>
      <c r="K124" s="394"/>
    </row>
    <row r="125" ht="15" customHeight="1">
      <c r="B125" s="392"/>
      <c r="C125" s="351" t="s">
        <v>967</v>
      </c>
      <c r="D125" s="351"/>
      <c r="E125" s="351"/>
      <c r="F125" s="372" t="s">
        <v>919</v>
      </c>
      <c r="G125" s="351"/>
      <c r="H125" s="351" t="s">
        <v>968</v>
      </c>
      <c r="I125" s="351" t="s">
        <v>921</v>
      </c>
      <c r="J125" s="351" t="s">
        <v>969</v>
      </c>
      <c r="K125" s="394"/>
    </row>
    <row r="126" ht="15" customHeight="1">
      <c r="B126" s="392"/>
      <c r="C126" s="351" t="s">
        <v>90</v>
      </c>
      <c r="D126" s="351"/>
      <c r="E126" s="351"/>
      <c r="F126" s="372" t="s">
        <v>919</v>
      </c>
      <c r="G126" s="351"/>
      <c r="H126" s="351" t="s">
        <v>970</v>
      </c>
      <c r="I126" s="351" t="s">
        <v>921</v>
      </c>
      <c r="J126" s="351" t="s">
        <v>969</v>
      </c>
      <c r="K126" s="394"/>
    </row>
    <row r="127" ht="15" customHeight="1">
      <c r="B127" s="392"/>
      <c r="C127" s="351" t="s">
        <v>930</v>
      </c>
      <c r="D127" s="351"/>
      <c r="E127" s="351"/>
      <c r="F127" s="372" t="s">
        <v>925</v>
      </c>
      <c r="G127" s="351"/>
      <c r="H127" s="351" t="s">
        <v>931</v>
      </c>
      <c r="I127" s="351" t="s">
        <v>921</v>
      </c>
      <c r="J127" s="351">
        <v>15</v>
      </c>
      <c r="K127" s="394"/>
    </row>
    <row r="128" ht="15" customHeight="1">
      <c r="B128" s="392"/>
      <c r="C128" s="374" t="s">
        <v>932</v>
      </c>
      <c r="D128" s="374"/>
      <c r="E128" s="374"/>
      <c r="F128" s="375" t="s">
        <v>925</v>
      </c>
      <c r="G128" s="374"/>
      <c r="H128" s="374" t="s">
        <v>933</v>
      </c>
      <c r="I128" s="374" t="s">
        <v>921</v>
      </c>
      <c r="J128" s="374">
        <v>15</v>
      </c>
      <c r="K128" s="394"/>
    </row>
    <row r="129" ht="15" customHeight="1">
      <c r="B129" s="392"/>
      <c r="C129" s="374" t="s">
        <v>934</v>
      </c>
      <c r="D129" s="374"/>
      <c r="E129" s="374"/>
      <c r="F129" s="375" t="s">
        <v>925</v>
      </c>
      <c r="G129" s="374"/>
      <c r="H129" s="374" t="s">
        <v>935</v>
      </c>
      <c r="I129" s="374" t="s">
        <v>921</v>
      </c>
      <c r="J129" s="374">
        <v>20</v>
      </c>
      <c r="K129" s="394"/>
    </row>
    <row r="130" ht="15" customHeight="1">
      <c r="B130" s="392"/>
      <c r="C130" s="374" t="s">
        <v>936</v>
      </c>
      <c r="D130" s="374"/>
      <c r="E130" s="374"/>
      <c r="F130" s="375" t="s">
        <v>925</v>
      </c>
      <c r="G130" s="374"/>
      <c r="H130" s="374" t="s">
        <v>937</v>
      </c>
      <c r="I130" s="374" t="s">
        <v>921</v>
      </c>
      <c r="J130" s="374">
        <v>20</v>
      </c>
      <c r="K130" s="394"/>
    </row>
    <row r="131" ht="15" customHeight="1">
      <c r="B131" s="392"/>
      <c r="C131" s="351" t="s">
        <v>924</v>
      </c>
      <c r="D131" s="351"/>
      <c r="E131" s="351"/>
      <c r="F131" s="372" t="s">
        <v>925</v>
      </c>
      <c r="G131" s="351"/>
      <c r="H131" s="351" t="s">
        <v>958</v>
      </c>
      <c r="I131" s="351" t="s">
        <v>921</v>
      </c>
      <c r="J131" s="351">
        <v>50</v>
      </c>
      <c r="K131" s="394"/>
    </row>
    <row r="132" ht="15" customHeight="1">
      <c r="B132" s="392"/>
      <c r="C132" s="351" t="s">
        <v>938</v>
      </c>
      <c r="D132" s="351"/>
      <c r="E132" s="351"/>
      <c r="F132" s="372" t="s">
        <v>925</v>
      </c>
      <c r="G132" s="351"/>
      <c r="H132" s="351" t="s">
        <v>958</v>
      </c>
      <c r="I132" s="351" t="s">
        <v>921</v>
      </c>
      <c r="J132" s="351">
        <v>50</v>
      </c>
      <c r="K132" s="394"/>
    </row>
    <row r="133" ht="15" customHeight="1">
      <c r="B133" s="392"/>
      <c r="C133" s="351" t="s">
        <v>944</v>
      </c>
      <c r="D133" s="351"/>
      <c r="E133" s="351"/>
      <c r="F133" s="372" t="s">
        <v>925</v>
      </c>
      <c r="G133" s="351"/>
      <c r="H133" s="351" t="s">
        <v>958</v>
      </c>
      <c r="I133" s="351" t="s">
        <v>921</v>
      </c>
      <c r="J133" s="351">
        <v>50</v>
      </c>
      <c r="K133" s="394"/>
    </row>
    <row r="134" ht="15" customHeight="1">
      <c r="B134" s="392"/>
      <c r="C134" s="351" t="s">
        <v>946</v>
      </c>
      <c r="D134" s="351"/>
      <c r="E134" s="351"/>
      <c r="F134" s="372" t="s">
        <v>925</v>
      </c>
      <c r="G134" s="351"/>
      <c r="H134" s="351" t="s">
        <v>958</v>
      </c>
      <c r="I134" s="351" t="s">
        <v>921</v>
      </c>
      <c r="J134" s="351">
        <v>50</v>
      </c>
      <c r="K134" s="394"/>
    </row>
    <row r="135" ht="15" customHeight="1">
      <c r="B135" s="392"/>
      <c r="C135" s="351" t="s">
        <v>147</v>
      </c>
      <c r="D135" s="351"/>
      <c r="E135" s="351"/>
      <c r="F135" s="372" t="s">
        <v>925</v>
      </c>
      <c r="G135" s="351"/>
      <c r="H135" s="351" t="s">
        <v>971</v>
      </c>
      <c r="I135" s="351" t="s">
        <v>921</v>
      </c>
      <c r="J135" s="351">
        <v>255</v>
      </c>
      <c r="K135" s="394"/>
    </row>
    <row r="136" ht="15" customHeight="1">
      <c r="B136" s="392"/>
      <c r="C136" s="351" t="s">
        <v>948</v>
      </c>
      <c r="D136" s="351"/>
      <c r="E136" s="351"/>
      <c r="F136" s="372" t="s">
        <v>919</v>
      </c>
      <c r="G136" s="351"/>
      <c r="H136" s="351" t="s">
        <v>972</v>
      </c>
      <c r="I136" s="351" t="s">
        <v>950</v>
      </c>
      <c r="J136" s="351"/>
      <c r="K136" s="394"/>
    </row>
    <row r="137" ht="15" customHeight="1">
      <c r="B137" s="392"/>
      <c r="C137" s="351" t="s">
        <v>951</v>
      </c>
      <c r="D137" s="351"/>
      <c r="E137" s="351"/>
      <c r="F137" s="372" t="s">
        <v>919</v>
      </c>
      <c r="G137" s="351"/>
      <c r="H137" s="351" t="s">
        <v>973</v>
      </c>
      <c r="I137" s="351" t="s">
        <v>953</v>
      </c>
      <c r="J137" s="351"/>
      <c r="K137" s="394"/>
    </row>
    <row r="138" ht="15" customHeight="1">
      <c r="B138" s="392"/>
      <c r="C138" s="351" t="s">
        <v>954</v>
      </c>
      <c r="D138" s="351"/>
      <c r="E138" s="351"/>
      <c r="F138" s="372" t="s">
        <v>919</v>
      </c>
      <c r="G138" s="351"/>
      <c r="H138" s="351" t="s">
        <v>954</v>
      </c>
      <c r="I138" s="351" t="s">
        <v>953</v>
      </c>
      <c r="J138" s="351"/>
      <c r="K138" s="394"/>
    </row>
    <row r="139" ht="15" customHeight="1">
      <c r="B139" s="392"/>
      <c r="C139" s="351" t="s">
        <v>42</v>
      </c>
      <c r="D139" s="351"/>
      <c r="E139" s="351"/>
      <c r="F139" s="372" t="s">
        <v>919</v>
      </c>
      <c r="G139" s="351"/>
      <c r="H139" s="351" t="s">
        <v>974</v>
      </c>
      <c r="I139" s="351" t="s">
        <v>953</v>
      </c>
      <c r="J139" s="351"/>
      <c r="K139" s="394"/>
    </row>
    <row r="140" ht="15" customHeight="1">
      <c r="B140" s="392"/>
      <c r="C140" s="351" t="s">
        <v>975</v>
      </c>
      <c r="D140" s="351"/>
      <c r="E140" s="351"/>
      <c r="F140" s="372" t="s">
        <v>919</v>
      </c>
      <c r="G140" s="351"/>
      <c r="H140" s="351" t="s">
        <v>976</v>
      </c>
      <c r="I140" s="351" t="s">
        <v>953</v>
      </c>
      <c r="J140" s="351"/>
      <c r="K140" s="394"/>
    </row>
    <row r="141" ht="15" customHeight="1">
      <c r="B141" s="395"/>
      <c r="C141" s="396"/>
      <c r="D141" s="396"/>
      <c r="E141" s="396"/>
      <c r="F141" s="396"/>
      <c r="G141" s="396"/>
      <c r="H141" s="396"/>
      <c r="I141" s="396"/>
      <c r="J141" s="396"/>
      <c r="K141" s="397"/>
    </row>
    <row r="142" ht="18.75" customHeight="1">
      <c r="B142" s="347"/>
      <c r="C142" s="347"/>
      <c r="D142" s="347"/>
      <c r="E142" s="347"/>
      <c r="F142" s="384"/>
      <c r="G142" s="347"/>
      <c r="H142" s="347"/>
      <c r="I142" s="347"/>
      <c r="J142" s="347"/>
      <c r="K142" s="347"/>
    </row>
    <row r="143" ht="18.75" customHeight="1">
      <c r="B143" s="358"/>
      <c r="C143" s="358"/>
      <c r="D143" s="358"/>
      <c r="E143" s="358"/>
      <c r="F143" s="358"/>
      <c r="G143" s="358"/>
      <c r="H143" s="358"/>
      <c r="I143" s="358"/>
      <c r="J143" s="358"/>
      <c r="K143" s="358"/>
    </row>
    <row r="144" ht="7.5" customHeight="1">
      <c r="B144" s="359"/>
      <c r="C144" s="360"/>
      <c r="D144" s="360"/>
      <c r="E144" s="360"/>
      <c r="F144" s="360"/>
      <c r="G144" s="360"/>
      <c r="H144" s="360"/>
      <c r="I144" s="360"/>
      <c r="J144" s="360"/>
      <c r="K144" s="361"/>
    </row>
    <row r="145" ht="45" customHeight="1">
      <c r="B145" s="362"/>
      <c r="C145" s="363" t="s">
        <v>977</v>
      </c>
      <c r="D145" s="363"/>
      <c r="E145" s="363"/>
      <c r="F145" s="363"/>
      <c r="G145" s="363"/>
      <c r="H145" s="363"/>
      <c r="I145" s="363"/>
      <c r="J145" s="363"/>
      <c r="K145" s="364"/>
    </row>
    <row r="146" ht="17.25" customHeight="1">
      <c r="B146" s="362"/>
      <c r="C146" s="365" t="s">
        <v>913</v>
      </c>
      <c r="D146" s="365"/>
      <c r="E146" s="365"/>
      <c r="F146" s="365" t="s">
        <v>914</v>
      </c>
      <c r="G146" s="366"/>
      <c r="H146" s="365" t="s">
        <v>141</v>
      </c>
      <c r="I146" s="365" t="s">
        <v>61</v>
      </c>
      <c r="J146" s="365" t="s">
        <v>915</v>
      </c>
      <c r="K146" s="364"/>
    </row>
    <row r="147" ht="17.25" customHeight="1">
      <c r="B147" s="362"/>
      <c r="C147" s="367" t="s">
        <v>916</v>
      </c>
      <c r="D147" s="367"/>
      <c r="E147" s="367"/>
      <c r="F147" s="368" t="s">
        <v>917</v>
      </c>
      <c r="G147" s="369"/>
      <c r="H147" s="367"/>
      <c r="I147" s="367"/>
      <c r="J147" s="367" t="s">
        <v>918</v>
      </c>
      <c r="K147" s="364"/>
    </row>
    <row r="148" ht="5.25" customHeight="1">
      <c r="B148" s="373"/>
      <c r="C148" s="370"/>
      <c r="D148" s="370"/>
      <c r="E148" s="370"/>
      <c r="F148" s="370"/>
      <c r="G148" s="371"/>
      <c r="H148" s="370"/>
      <c r="I148" s="370"/>
      <c r="J148" s="370"/>
      <c r="K148" s="394"/>
    </row>
    <row r="149" ht="15" customHeight="1">
      <c r="B149" s="373"/>
      <c r="C149" s="398" t="s">
        <v>922</v>
      </c>
      <c r="D149" s="351"/>
      <c r="E149" s="351"/>
      <c r="F149" s="399" t="s">
        <v>919</v>
      </c>
      <c r="G149" s="351"/>
      <c r="H149" s="398" t="s">
        <v>958</v>
      </c>
      <c r="I149" s="398" t="s">
        <v>921</v>
      </c>
      <c r="J149" s="398">
        <v>120</v>
      </c>
      <c r="K149" s="394"/>
    </row>
    <row r="150" ht="15" customHeight="1">
      <c r="B150" s="373"/>
      <c r="C150" s="398" t="s">
        <v>967</v>
      </c>
      <c r="D150" s="351"/>
      <c r="E150" s="351"/>
      <c r="F150" s="399" t="s">
        <v>919</v>
      </c>
      <c r="G150" s="351"/>
      <c r="H150" s="398" t="s">
        <v>978</v>
      </c>
      <c r="I150" s="398" t="s">
        <v>921</v>
      </c>
      <c r="J150" s="398" t="s">
        <v>969</v>
      </c>
      <c r="K150" s="394"/>
    </row>
    <row r="151" ht="15" customHeight="1">
      <c r="B151" s="373"/>
      <c r="C151" s="398" t="s">
        <v>90</v>
      </c>
      <c r="D151" s="351"/>
      <c r="E151" s="351"/>
      <c r="F151" s="399" t="s">
        <v>919</v>
      </c>
      <c r="G151" s="351"/>
      <c r="H151" s="398" t="s">
        <v>979</v>
      </c>
      <c r="I151" s="398" t="s">
        <v>921</v>
      </c>
      <c r="J151" s="398" t="s">
        <v>969</v>
      </c>
      <c r="K151" s="394"/>
    </row>
    <row r="152" ht="15" customHeight="1">
      <c r="B152" s="373"/>
      <c r="C152" s="398" t="s">
        <v>924</v>
      </c>
      <c r="D152" s="351"/>
      <c r="E152" s="351"/>
      <c r="F152" s="399" t="s">
        <v>925</v>
      </c>
      <c r="G152" s="351"/>
      <c r="H152" s="398" t="s">
        <v>958</v>
      </c>
      <c r="I152" s="398" t="s">
        <v>921</v>
      </c>
      <c r="J152" s="398">
        <v>50</v>
      </c>
      <c r="K152" s="394"/>
    </row>
    <row r="153" ht="15" customHeight="1">
      <c r="B153" s="373"/>
      <c r="C153" s="398" t="s">
        <v>927</v>
      </c>
      <c r="D153" s="351"/>
      <c r="E153" s="351"/>
      <c r="F153" s="399" t="s">
        <v>919</v>
      </c>
      <c r="G153" s="351"/>
      <c r="H153" s="398" t="s">
        <v>958</v>
      </c>
      <c r="I153" s="398" t="s">
        <v>929</v>
      </c>
      <c r="J153" s="398"/>
      <c r="K153" s="394"/>
    </row>
    <row r="154" ht="15" customHeight="1">
      <c r="B154" s="373"/>
      <c r="C154" s="398" t="s">
        <v>938</v>
      </c>
      <c r="D154" s="351"/>
      <c r="E154" s="351"/>
      <c r="F154" s="399" t="s">
        <v>925</v>
      </c>
      <c r="G154" s="351"/>
      <c r="H154" s="398" t="s">
        <v>958</v>
      </c>
      <c r="I154" s="398" t="s">
        <v>921</v>
      </c>
      <c r="J154" s="398">
        <v>50</v>
      </c>
      <c r="K154" s="394"/>
    </row>
    <row r="155" ht="15" customHeight="1">
      <c r="B155" s="373"/>
      <c r="C155" s="398" t="s">
        <v>946</v>
      </c>
      <c r="D155" s="351"/>
      <c r="E155" s="351"/>
      <c r="F155" s="399" t="s">
        <v>925</v>
      </c>
      <c r="G155" s="351"/>
      <c r="H155" s="398" t="s">
        <v>958</v>
      </c>
      <c r="I155" s="398" t="s">
        <v>921</v>
      </c>
      <c r="J155" s="398">
        <v>50</v>
      </c>
      <c r="K155" s="394"/>
    </row>
    <row r="156" ht="15" customHeight="1">
      <c r="B156" s="373"/>
      <c r="C156" s="398" t="s">
        <v>944</v>
      </c>
      <c r="D156" s="351"/>
      <c r="E156" s="351"/>
      <c r="F156" s="399" t="s">
        <v>925</v>
      </c>
      <c r="G156" s="351"/>
      <c r="H156" s="398" t="s">
        <v>958</v>
      </c>
      <c r="I156" s="398" t="s">
        <v>921</v>
      </c>
      <c r="J156" s="398">
        <v>50</v>
      </c>
      <c r="K156" s="394"/>
    </row>
    <row r="157" ht="15" customHeight="1">
      <c r="B157" s="373"/>
      <c r="C157" s="398" t="s">
        <v>110</v>
      </c>
      <c r="D157" s="351"/>
      <c r="E157" s="351"/>
      <c r="F157" s="399" t="s">
        <v>919</v>
      </c>
      <c r="G157" s="351"/>
      <c r="H157" s="398" t="s">
        <v>980</v>
      </c>
      <c r="I157" s="398" t="s">
        <v>921</v>
      </c>
      <c r="J157" s="398" t="s">
        <v>981</v>
      </c>
      <c r="K157" s="394"/>
    </row>
    <row r="158" ht="15" customHeight="1">
      <c r="B158" s="373"/>
      <c r="C158" s="398" t="s">
        <v>982</v>
      </c>
      <c r="D158" s="351"/>
      <c r="E158" s="351"/>
      <c r="F158" s="399" t="s">
        <v>919</v>
      </c>
      <c r="G158" s="351"/>
      <c r="H158" s="398" t="s">
        <v>983</v>
      </c>
      <c r="I158" s="398" t="s">
        <v>953</v>
      </c>
      <c r="J158" s="398"/>
      <c r="K158" s="394"/>
    </row>
    <row r="159" ht="15" customHeight="1">
      <c r="B159" s="400"/>
      <c r="C159" s="382"/>
      <c r="D159" s="382"/>
      <c r="E159" s="382"/>
      <c r="F159" s="382"/>
      <c r="G159" s="382"/>
      <c r="H159" s="382"/>
      <c r="I159" s="382"/>
      <c r="J159" s="382"/>
      <c r="K159" s="401"/>
    </row>
    <row r="160" ht="18.75" customHeight="1">
      <c r="B160" s="347"/>
      <c r="C160" s="351"/>
      <c r="D160" s="351"/>
      <c r="E160" s="351"/>
      <c r="F160" s="372"/>
      <c r="G160" s="351"/>
      <c r="H160" s="351"/>
      <c r="I160" s="351"/>
      <c r="J160" s="351"/>
      <c r="K160" s="347"/>
    </row>
    <row r="161" ht="18.75" customHeight="1">
      <c r="B161" s="358"/>
      <c r="C161" s="358"/>
      <c r="D161" s="358"/>
      <c r="E161" s="358"/>
      <c r="F161" s="358"/>
      <c r="G161" s="358"/>
      <c r="H161" s="358"/>
      <c r="I161" s="358"/>
      <c r="J161" s="358"/>
      <c r="K161" s="358"/>
    </row>
    <row r="162" ht="7.5" customHeight="1">
      <c r="B162" s="337"/>
      <c r="C162" s="338"/>
      <c r="D162" s="338"/>
      <c r="E162" s="338"/>
      <c r="F162" s="338"/>
      <c r="G162" s="338"/>
      <c r="H162" s="338"/>
      <c r="I162" s="338"/>
      <c r="J162" s="338"/>
      <c r="K162" s="339"/>
    </row>
    <row r="163" ht="45" customHeight="1">
      <c r="B163" s="340"/>
      <c r="C163" s="341" t="s">
        <v>984</v>
      </c>
      <c r="D163" s="341"/>
      <c r="E163" s="341"/>
      <c r="F163" s="341"/>
      <c r="G163" s="341"/>
      <c r="H163" s="341"/>
      <c r="I163" s="341"/>
      <c r="J163" s="341"/>
      <c r="K163" s="342"/>
    </row>
    <row r="164" ht="17.25" customHeight="1">
      <c r="B164" s="340"/>
      <c r="C164" s="365" t="s">
        <v>913</v>
      </c>
      <c r="D164" s="365"/>
      <c r="E164" s="365"/>
      <c r="F164" s="365" t="s">
        <v>914</v>
      </c>
      <c r="G164" s="402"/>
      <c r="H164" s="403" t="s">
        <v>141</v>
      </c>
      <c r="I164" s="403" t="s">
        <v>61</v>
      </c>
      <c r="J164" s="365" t="s">
        <v>915</v>
      </c>
      <c r="K164" s="342"/>
    </row>
    <row r="165" ht="17.25" customHeight="1">
      <c r="B165" s="343"/>
      <c r="C165" s="367" t="s">
        <v>916</v>
      </c>
      <c r="D165" s="367"/>
      <c r="E165" s="367"/>
      <c r="F165" s="368" t="s">
        <v>917</v>
      </c>
      <c r="G165" s="404"/>
      <c r="H165" s="405"/>
      <c r="I165" s="405"/>
      <c r="J165" s="367" t="s">
        <v>918</v>
      </c>
      <c r="K165" s="345"/>
    </row>
    <row r="166" ht="5.25" customHeight="1">
      <c r="B166" s="373"/>
      <c r="C166" s="370"/>
      <c r="D166" s="370"/>
      <c r="E166" s="370"/>
      <c r="F166" s="370"/>
      <c r="G166" s="371"/>
      <c r="H166" s="370"/>
      <c r="I166" s="370"/>
      <c r="J166" s="370"/>
      <c r="K166" s="394"/>
    </row>
    <row r="167" ht="15" customHeight="1">
      <c r="B167" s="373"/>
      <c r="C167" s="351" t="s">
        <v>922</v>
      </c>
      <c r="D167" s="351"/>
      <c r="E167" s="351"/>
      <c r="F167" s="372" t="s">
        <v>919</v>
      </c>
      <c r="G167" s="351"/>
      <c r="H167" s="351" t="s">
        <v>958</v>
      </c>
      <c r="I167" s="351" t="s">
        <v>921</v>
      </c>
      <c r="J167" s="351">
        <v>120</v>
      </c>
      <c r="K167" s="394"/>
    </row>
    <row r="168" ht="15" customHeight="1">
      <c r="B168" s="373"/>
      <c r="C168" s="351" t="s">
        <v>967</v>
      </c>
      <c r="D168" s="351"/>
      <c r="E168" s="351"/>
      <c r="F168" s="372" t="s">
        <v>919</v>
      </c>
      <c r="G168" s="351"/>
      <c r="H168" s="351" t="s">
        <v>968</v>
      </c>
      <c r="I168" s="351" t="s">
        <v>921</v>
      </c>
      <c r="J168" s="351" t="s">
        <v>969</v>
      </c>
      <c r="K168" s="394"/>
    </row>
    <row r="169" ht="15" customHeight="1">
      <c r="B169" s="373"/>
      <c r="C169" s="351" t="s">
        <v>90</v>
      </c>
      <c r="D169" s="351"/>
      <c r="E169" s="351"/>
      <c r="F169" s="372" t="s">
        <v>919</v>
      </c>
      <c r="G169" s="351"/>
      <c r="H169" s="351" t="s">
        <v>985</v>
      </c>
      <c r="I169" s="351" t="s">
        <v>921</v>
      </c>
      <c r="J169" s="351" t="s">
        <v>969</v>
      </c>
      <c r="K169" s="394"/>
    </row>
    <row r="170" ht="15" customHeight="1">
      <c r="B170" s="373"/>
      <c r="C170" s="351" t="s">
        <v>924</v>
      </c>
      <c r="D170" s="351"/>
      <c r="E170" s="351"/>
      <c r="F170" s="372" t="s">
        <v>925</v>
      </c>
      <c r="G170" s="351"/>
      <c r="H170" s="351" t="s">
        <v>985</v>
      </c>
      <c r="I170" s="351" t="s">
        <v>921</v>
      </c>
      <c r="J170" s="351">
        <v>50</v>
      </c>
      <c r="K170" s="394"/>
    </row>
    <row r="171" ht="15" customHeight="1">
      <c r="B171" s="373"/>
      <c r="C171" s="351" t="s">
        <v>927</v>
      </c>
      <c r="D171" s="351"/>
      <c r="E171" s="351"/>
      <c r="F171" s="372" t="s">
        <v>919</v>
      </c>
      <c r="G171" s="351"/>
      <c r="H171" s="351" t="s">
        <v>985</v>
      </c>
      <c r="I171" s="351" t="s">
        <v>929</v>
      </c>
      <c r="J171" s="351"/>
      <c r="K171" s="394"/>
    </row>
    <row r="172" ht="15" customHeight="1">
      <c r="B172" s="373"/>
      <c r="C172" s="351" t="s">
        <v>938</v>
      </c>
      <c r="D172" s="351"/>
      <c r="E172" s="351"/>
      <c r="F172" s="372" t="s">
        <v>925</v>
      </c>
      <c r="G172" s="351"/>
      <c r="H172" s="351" t="s">
        <v>985</v>
      </c>
      <c r="I172" s="351" t="s">
        <v>921</v>
      </c>
      <c r="J172" s="351">
        <v>50</v>
      </c>
      <c r="K172" s="394"/>
    </row>
    <row r="173" ht="15" customHeight="1">
      <c r="B173" s="373"/>
      <c r="C173" s="351" t="s">
        <v>946</v>
      </c>
      <c r="D173" s="351"/>
      <c r="E173" s="351"/>
      <c r="F173" s="372" t="s">
        <v>925</v>
      </c>
      <c r="G173" s="351"/>
      <c r="H173" s="351" t="s">
        <v>985</v>
      </c>
      <c r="I173" s="351" t="s">
        <v>921</v>
      </c>
      <c r="J173" s="351">
        <v>50</v>
      </c>
      <c r="K173" s="394"/>
    </row>
    <row r="174" ht="15" customHeight="1">
      <c r="B174" s="373"/>
      <c r="C174" s="351" t="s">
        <v>944</v>
      </c>
      <c r="D174" s="351"/>
      <c r="E174" s="351"/>
      <c r="F174" s="372" t="s">
        <v>925</v>
      </c>
      <c r="G174" s="351"/>
      <c r="H174" s="351" t="s">
        <v>985</v>
      </c>
      <c r="I174" s="351" t="s">
        <v>921</v>
      </c>
      <c r="J174" s="351">
        <v>50</v>
      </c>
      <c r="K174" s="394"/>
    </row>
    <row r="175" ht="15" customHeight="1">
      <c r="B175" s="373"/>
      <c r="C175" s="351" t="s">
        <v>140</v>
      </c>
      <c r="D175" s="351"/>
      <c r="E175" s="351"/>
      <c r="F175" s="372" t="s">
        <v>919</v>
      </c>
      <c r="G175" s="351"/>
      <c r="H175" s="351" t="s">
        <v>986</v>
      </c>
      <c r="I175" s="351" t="s">
        <v>987</v>
      </c>
      <c r="J175" s="351"/>
      <c r="K175" s="394"/>
    </row>
    <row r="176" ht="15" customHeight="1">
      <c r="B176" s="373"/>
      <c r="C176" s="351" t="s">
        <v>61</v>
      </c>
      <c r="D176" s="351"/>
      <c r="E176" s="351"/>
      <c r="F176" s="372" t="s">
        <v>919</v>
      </c>
      <c r="G176" s="351"/>
      <c r="H176" s="351" t="s">
        <v>988</v>
      </c>
      <c r="I176" s="351" t="s">
        <v>989</v>
      </c>
      <c r="J176" s="351">
        <v>1</v>
      </c>
      <c r="K176" s="394"/>
    </row>
    <row r="177" ht="15" customHeight="1">
      <c r="B177" s="373"/>
      <c r="C177" s="351" t="s">
        <v>57</v>
      </c>
      <c r="D177" s="351"/>
      <c r="E177" s="351"/>
      <c r="F177" s="372" t="s">
        <v>919</v>
      </c>
      <c r="G177" s="351"/>
      <c r="H177" s="351" t="s">
        <v>990</v>
      </c>
      <c r="I177" s="351" t="s">
        <v>921</v>
      </c>
      <c r="J177" s="351">
        <v>20</v>
      </c>
      <c r="K177" s="394"/>
    </row>
    <row r="178" ht="15" customHeight="1">
      <c r="B178" s="373"/>
      <c r="C178" s="351" t="s">
        <v>141</v>
      </c>
      <c r="D178" s="351"/>
      <c r="E178" s="351"/>
      <c r="F178" s="372" t="s">
        <v>919</v>
      </c>
      <c r="G178" s="351"/>
      <c r="H178" s="351" t="s">
        <v>991</v>
      </c>
      <c r="I178" s="351" t="s">
        <v>921</v>
      </c>
      <c r="J178" s="351">
        <v>255</v>
      </c>
      <c r="K178" s="394"/>
    </row>
    <row r="179" ht="15" customHeight="1">
      <c r="B179" s="373"/>
      <c r="C179" s="351" t="s">
        <v>142</v>
      </c>
      <c r="D179" s="351"/>
      <c r="E179" s="351"/>
      <c r="F179" s="372" t="s">
        <v>919</v>
      </c>
      <c r="G179" s="351"/>
      <c r="H179" s="351" t="s">
        <v>884</v>
      </c>
      <c r="I179" s="351" t="s">
        <v>921</v>
      </c>
      <c r="J179" s="351">
        <v>10</v>
      </c>
      <c r="K179" s="394"/>
    </row>
    <row r="180" ht="15" customHeight="1">
      <c r="B180" s="373"/>
      <c r="C180" s="351" t="s">
        <v>143</v>
      </c>
      <c r="D180" s="351"/>
      <c r="E180" s="351"/>
      <c r="F180" s="372" t="s">
        <v>919</v>
      </c>
      <c r="G180" s="351"/>
      <c r="H180" s="351" t="s">
        <v>992</v>
      </c>
      <c r="I180" s="351" t="s">
        <v>953</v>
      </c>
      <c r="J180" s="351"/>
      <c r="K180" s="394"/>
    </row>
    <row r="181" ht="15" customHeight="1">
      <c r="B181" s="373"/>
      <c r="C181" s="351" t="s">
        <v>993</v>
      </c>
      <c r="D181" s="351"/>
      <c r="E181" s="351"/>
      <c r="F181" s="372" t="s">
        <v>919</v>
      </c>
      <c r="G181" s="351"/>
      <c r="H181" s="351" t="s">
        <v>994</v>
      </c>
      <c r="I181" s="351" t="s">
        <v>953</v>
      </c>
      <c r="J181" s="351"/>
      <c r="K181" s="394"/>
    </row>
    <row r="182" ht="15" customHeight="1">
      <c r="B182" s="373"/>
      <c r="C182" s="351" t="s">
        <v>982</v>
      </c>
      <c r="D182" s="351"/>
      <c r="E182" s="351"/>
      <c r="F182" s="372" t="s">
        <v>919</v>
      </c>
      <c r="G182" s="351"/>
      <c r="H182" s="351" t="s">
        <v>995</v>
      </c>
      <c r="I182" s="351" t="s">
        <v>953</v>
      </c>
      <c r="J182" s="351"/>
      <c r="K182" s="394"/>
    </row>
    <row r="183" ht="15" customHeight="1">
      <c r="B183" s="373"/>
      <c r="C183" s="351" t="s">
        <v>146</v>
      </c>
      <c r="D183" s="351"/>
      <c r="E183" s="351"/>
      <c r="F183" s="372" t="s">
        <v>925</v>
      </c>
      <c r="G183" s="351"/>
      <c r="H183" s="351" t="s">
        <v>996</v>
      </c>
      <c r="I183" s="351" t="s">
        <v>921</v>
      </c>
      <c r="J183" s="351">
        <v>50</v>
      </c>
      <c r="K183" s="394"/>
    </row>
    <row r="184" ht="15" customHeight="1">
      <c r="B184" s="373"/>
      <c r="C184" s="351" t="s">
        <v>997</v>
      </c>
      <c r="D184" s="351"/>
      <c r="E184" s="351"/>
      <c r="F184" s="372" t="s">
        <v>925</v>
      </c>
      <c r="G184" s="351"/>
      <c r="H184" s="351" t="s">
        <v>998</v>
      </c>
      <c r="I184" s="351" t="s">
        <v>999</v>
      </c>
      <c r="J184" s="351"/>
      <c r="K184" s="394"/>
    </row>
    <row r="185" ht="15" customHeight="1">
      <c r="B185" s="373"/>
      <c r="C185" s="351" t="s">
        <v>1000</v>
      </c>
      <c r="D185" s="351"/>
      <c r="E185" s="351"/>
      <c r="F185" s="372" t="s">
        <v>925</v>
      </c>
      <c r="G185" s="351"/>
      <c r="H185" s="351" t="s">
        <v>1001</v>
      </c>
      <c r="I185" s="351" t="s">
        <v>999</v>
      </c>
      <c r="J185" s="351"/>
      <c r="K185" s="394"/>
    </row>
    <row r="186" ht="15" customHeight="1">
      <c r="B186" s="373"/>
      <c r="C186" s="351" t="s">
        <v>1002</v>
      </c>
      <c r="D186" s="351"/>
      <c r="E186" s="351"/>
      <c r="F186" s="372" t="s">
        <v>925</v>
      </c>
      <c r="G186" s="351"/>
      <c r="H186" s="351" t="s">
        <v>1003</v>
      </c>
      <c r="I186" s="351" t="s">
        <v>999</v>
      </c>
      <c r="J186" s="351"/>
      <c r="K186" s="394"/>
    </row>
    <row r="187" ht="15" customHeight="1">
      <c r="B187" s="373"/>
      <c r="C187" s="406" t="s">
        <v>1004</v>
      </c>
      <c r="D187" s="351"/>
      <c r="E187" s="351"/>
      <c r="F187" s="372" t="s">
        <v>925</v>
      </c>
      <c r="G187" s="351"/>
      <c r="H187" s="351" t="s">
        <v>1005</v>
      </c>
      <c r="I187" s="351" t="s">
        <v>1006</v>
      </c>
      <c r="J187" s="407" t="s">
        <v>1007</v>
      </c>
      <c r="K187" s="394"/>
    </row>
    <row r="188" ht="15" customHeight="1">
      <c r="B188" s="373"/>
      <c r="C188" s="357" t="s">
        <v>46</v>
      </c>
      <c r="D188" s="351"/>
      <c r="E188" s="351"/>
      <c r="F188" s="372" t="s">
        <v>919</v>
      </c>
      <c r="G188" s="351"/>
      <c r="H188" s="347" t="s">
        <v>1008</v>
      </c>
      <c r="I188" s="351" t="s">
        <v>1009</v>
      </c>
      <c r="J188" s="351"/>
      <c r="K188" s="394"/>
    </row>
    <row r="189" ht="15" customHeight="1">
      <c r="B189" s="373"/>
      <c r="C189" s="357" t="s">
        <v>1010</v>
      </c>
      <c r="D189" s="351"/>
      <c r="E189" s="351"/>
      <c r="F189" s="372" t="s">
        <v>919</v>
      </c>
      <c r="G189" s="351"/>
      <c r="H189" s="351" t="s">
        <v>1011</v>
      </c>
      <c r="I189" s="351" t="s">
        <v>953</v>
      </c>
      <c r="J189" s="351"/>
      <c r="K189" s="394"/>
    </row>
    <row r="190" ht="15" customHeight="1">
      <c r="B190" s="373"/>
      <c r="C190" s="357" t="s">
        <v>1012</v>
      </c>
      <c r="D190" s="351"/>
      <c r="E190" s="351"/>
      <c r="F190" s="372" t="s">
        <v>919</v>
      </c>
      <c r="G190" s="351"/>
      <c r="H190" s="351" t="s">
        <v>1013</v>
      </c>
      <c r="I190" s="351" t="s">
        <v>953</v>
      </c>
      <c r="J190" s="351"/>
      <c r="K190" s="394"/>
    </row>
    <row r="191" ht="15" customHeight="1">
      <c r="B191" s="373"/>
      <c r="C191" s="357" t="s">
        <v>1014</v>
      </c>
      <c r="D191" s="351"/>
      <c r="E191" s="351"/>
      <c r="F191" s="372" t="s">
        <v>925</v>
      </c>
      <c r="G191" s="351"/>
      <c r="H191" s="351" t="s">
        <v>1015</v>
      </c>
      <c r="I191" s="351" t="s">
        <v>953</v>
      </c>
      <c r="J191" s="351"/>
      <c r="K191" s="394"/>
    </row>
    <row r="192" ht="15" customHeight="1">
      <c r="B192" s="400"/>
      <c r="C192" s="408"/>
      <c r="D192" s="382"/>
      <c r="E192" s="382"/>
      <c r="F192" s="382"/>
      <c r="G192" s="382"/>
      <c r="H192" s="382"/>
      <c r="I192" s="382"/>
      <c r="J192" s="382"/>
      <c r="K192" s="401"/>
    </row>
    <row r="193" ht="18.75" customHeight="1">
      <c r="B193" s="347"/>
      <c r="C193" s="351"/>
      <c r="D193" s="351"/>
      <c r="E193" s="351"/>
      <c r="F193" s="372"/>
      <c r="G193" s="351"/>
      <c r="H193" s="351"/>
      <c r="I193" s="351"/>
      <c r="J193" s="351"/>
      <c r="K193" s="347"/>
    </row>
    <row r="194" ht="18.75" customHeight="1">
      <c r="B194" s="347"/>
      <c r="C194" s="351"/>
      <c r="D194" s="351"/>
      <c r="E194" s="351"/>
      <c r="F194" s="372"/>
      <c r="G194" s="351"/>
      <c r="H194" s="351"/>
      <c r="I194" s="351"/>
      <c r="J194" s="351"/>
      <c r="K194" s="347"/>
    </row>
    <row r="195" ht="18.75" customHeight="1">
      <c r="B195" s="358"/>
      <c r="C195" s="358"/>
      <c r="D195" s="358"/>
      <c r="E195" s="358"/>
      <c r="F195" s="358"/>
      <c r="G195" s="358"/>
      <c r="H195" s="358"/>
      <c r="I195" s="358"/>
      <c r="J195" s="358"/>
      <c r="K195" s="358"/>
    </row>
    <row r="196" ht="13.5">
      <c r="B196" s="337"/>
      <c r="C196" s="338"/>
      <c r="D196" s="338"/>
      <c r="E196" s="338"/>
      <c r="F196" s="338"/>
      <c r="G196" s="338"/>
      <c r="H196" s="338"/>
      <c r="I196" s="338"/>
      <c r="J196" s="338"/>
      <c r="K196" s="339"/>
    </row>
    <row r="197" ht="21">
      <c r="B197" s="340"/>
      <c r="C197" s="341" t="s">
        <v>1016</v>
      </c>
      <c r="D197" s="341"/>
      <c r="E197" s="341"/>
      <c r="F197" s="341"/>
      <c r="G197" s="341"/>
      <c r="H197" s="341"/>
      <c r="I197" s="341"/>
      <c r="J197" s="341"/>
      <c r="K197" s="342"/>
    </row>
    <row r="198" ht="25.5" customHeight="1">
      <c r="B198" s="340"/>
      <c r="C198" s="409" t="s">
        <v>1017</v>
      </c>
      <c r="D198" s="409"/>
      <c r="E198" s="409"/>
      <c r="F198" s="409" t="s">
        <v>1018</v>
      </c>
      <c r="G198" s="410"/>
      <c r="H198" s="409" t="s">
        <v>1019</v>
      </c>
      <c r="I198" s="409"/>
      <c r="J198" s="409"/>
      <c r="K198" s="342"/>
    </row>
    <row r="199" ht="5.25" customHeight="1">
      <c r="B199" s="373"/>
      <c r="C199" s="370"/>
      <c r="D199" s="370"/>
      <c r="E199" s="370"/>
      <c r="F199" s="370"/>
      <c r="G199" s="351"/>
      <c r="H199" s="370"/>
      <c r="I199" s="370"/>
      <c r="J199" s="370"/>
      <c r="K199" s="394"/>
    </row>
    <row r="200" ht="15" customHeight="1">
      <c r="B200" s="373"/>
      <c r="C200" s="351" t="s">
        <v>1009</v>
      </c>
      <c r="D200" s="351"/>
      <c r="E200" s="351"/>
      <c r="F200" s="372" t="s">
        <v>47</v>
      </c>
      <c r="G200" s="351"/>
      <c r="H200" s="351" t="s">
        <v>1020</v>
      </c>
      <c r="I200" s="351"/>
      <c r="J200" s="351"/>
      <c r="K200" s="394"/>
    </row>
    <row r="201" ht="15" customHeight="1">
      <c r="B201" s="373"/>
      <c r="C201" s="379"/>
      <c r="D201" s="351"/>
      <c r="E201" s="351"/>
      <c r="F201" s="372" t="s">
        <v>48</v>
      </c>
      <c r="G201" s="351"/>
      <c r="H201" s="351" t="s">
        <v>1021</v>
      </c>
      <c r="I201" s="351"/>
      <c r="J201" s="351"/>
      <c r="K201" s="394"/>
    </row>
    <row r="202" ht="15" customHeight="1">
      <c r="B202" s="373"/>
      <c r="C202" s="379"/>
      <c r="D202" s="351"/>
      <c r="E202" s="351"/>
      <c r="F202" s="372" t="s">
        <v>51</v>
      </c>
      <c r="G202" s="351"/>
      <c r="H202" s="351" t="s">
        <v>1022</v>
      </c>
      <c r="I202" s="351"/>
      <c r="J202" s="351"/>
      <c r="K202" s="394"/>
    </row>
    <row r="203" ht="15" customHeight="1">
      <c r="B203" s="373"/>
      <c r="C203" s="351"/>
      <c r="D203" s="351"/>
      <c r="E203" s="351"/>
      <c r="F203" s="372" t="s">
        <v>49</v>
      </c>
      <c r="G203" s="351"/>
      <c r="H203" s="351" t="s">
        <v>1023</v>
      </c>
      <c r="I203" s="351"/>
      <c r="J203" s="351"/>
      <c r="K203" s="394"/>
    </row>
    <row r="204" ht="15" customHeight="1">
      <c r="B204" s="373"/>
      <c r="C204" s="351"/>
      <c r="D204" s="351"/>
      <c r="E204" s="351"/>
      <c r="F204" s="372" t="s">
        <v>50</v>
      </c>
      <c r="G204" s="351"/>
      <c r="H204" s="351" t="s">
        <v>1024</v>
      </c>
      <c r="I204" s="351"/>
      <c r="J204" s="351"/>
      <c r="K204" s="394"/>
    </row>
    <row r="205" ht="15" customHeight="1">
      <c r="B205" s="373"/>
      <c r="C205" s="351"/>
      <c r="D205" s="351"/>
      <c r="E205" s="351"/>
      <c r="F205" s="372"/>
      <c r="G205" s="351"/>
      <c r="H205" s="351"/>
      <c r="I205" s="351"/>
      <c r="J205" s="351"/>
      <c r="K205" s="394"/>
    </row>
    <row r="206" ht="15" customHeight="1">
      <c r="B206" s="373"/>
      <c r="C206" s="351" t="s">
        <v>965</v>
      </c>
      <c r="D206" s="351"/>
      <c r="E206" s="351"/>
      <c r="F206" s="372" t="s">
        <v>84</v>
      </c>
      <c r="G206" s="351"/>
      <c r="H206" s="351" t="s">
        <v>1025</v>
      </c>
      <c r="I206" s="351"/>
      <c r="J206" s="351"/>
      <c r="K206" s="394"/>
    </row>
    <row r="207" ht="15" customHeight="1">
      <c r="B207" s="373"/>
      <c r="C207" s="379"/>
      <c r="D207" s="351"/>
      <c r="E207" s="351"/>
      <c r="F207" s="372" t="s">
        <v>867</v>
      </c>
      <c r="G207" s="351"/>
      <c r="H207" s="351" t="s">
        <v>868</v>
      </c>
      <c r="I207" s="351"/>
      <c r="J207" s="351"/>
      <c r="K207" s="394"/>
    </row>
    <row r="208" ht="15" customHeight="1">
      <c r="B208" s="373"/>
      <c r="C208" s="351"/>
      <c r="D208" s="351"/>
      <c r="E208" s="351"/>
      <c r="F208" s="372" t="s">
        <v>865</v>
      </c>
      <c r="G208" s="351"/>
      <c r="H208" s="351" t="s">
        <v>1026</v>
      </c>
      <c r="I208" s="351"/>
      <c r="J208" s="351"/>
      <c r="K208" s="394"/>
    </row>
    <row r="209" ht="15" customHeight="1">
      <c r="B209" s="411"/>
      <c r="C209" s="379"/>
      <c r="D209" s="379"/>
      <c r="E209" s="379"/>
      <c r="F209" s="372" t="s">
        <v>92</v>
      </c>
      <c r="G209" s="357"/>
      <c r="H209" s="398" t="s">
        <v>93</v>
      </c>
      <c r="I209" s="398"/>
      <c r="J209" s="398"/>
      <c r="K209" s="412"/>
    </row>
    <row r="210" ht="15" customHeight="1">
      <c r="B210" s="411"/>
      <c r="C210" s="379"/>
      <c r="D210" s="379"/>
      <c r="E210" s="379"/>
      <c r="F210" s="372" t="s">
        <v>815</v>
      </c>
      <c r="G210" s="357"/>
      <c r="H210" s="398" t="s">
        <v>1027</v>
      </c>
      <c r="I210" s="398"/>
      <c r="J210" s="398"/>
      <c r="K210" s="412"/>
    </row>
    <row r="211" ht="15" customHeight="1">
      <c r="B211" s="411"/>
      <c r="C211" s="379"/>
      <c r="D211" s="379"/>
      <c r="E211" s="379"/>
      <c r="F211" s="413"/>
      <c r="G211" s="357"/>
      <c r="H211" s="414"/>
      <c r="I211" s="414"/>
      <c r="J211" s="414"/>
      <c r="K211" s="412"/>
    </row>
    <row r="212" ht="15" customHeight="1">
      <c r="B212" s="411"/>
      <c r="C212" s="351" t="s">
        <v>989</v>
      </c>
      <c r="D212" s="379"/>
      <c r="E212" s="379"/>
      <c r="F212" s="372">
        <v>1</v>
      </c>
      <c r="G212" s="357"/>
      <c r="H212" s="398" t="s">
        <v>1028</v>
      </c>
      <c r="I212" s="398"/>
      <c r="J212" s="398"/>
      <c r="K212" s="412"/>
    </row>
    <row r="213" ht="15" customHeight="1">
      <c r="B213" s="411"/>
      <c r="C213" s="379"/>
      <c r="D213" s="379"/>
      <c r="E213" s="379"/>
      <c r="F213" s="372">
        <v>2</v>
      </c>
      <c r="G213" s="357"/>
      <c r="H213" s="398" t="s">
        <v>1029</v>
      </c>
      <c r="I213" s="398"/>
      <c r="J213" s="398"/>
      <c r="K213" s="412"/>
    </row>
    <row r="214" ht="15" customHeight="1">
      <c r="B214" s="411"/>
      <c r="C214" s="379"/>
      <c r="D214" s="379"/>
      <c r="E214" s="379"/>
      <c r="F214" s="372">
        <v>3</v>
      </c>
      <c r="G214" s="357"/>
      <c r="H214" s="398" t="s">
        <v>1030</v>
      </c>
      <c r="I214" s="398"/>
      <c r="J214" s="398"/>
      <c r="K214" s="412"/>
    </row>
    <row r="215" ht="15" customHeight="1">
      <c r="B215" s="411"/>
      <c r="C215" s="379"/>
      <c r="D215" s="379"/>
      <c r="E215" s="379"/>
      <c r="F215" s="372">
        <v>4</v>
      </c>
      <c r="G215" s="357"/>
      <c r="H215" s="398" t="s">
        <v>1031</v>
      </c>
      <c r="I215" s="398"/>
      <c r="J215" s="398"/>
      <c r="K215" s="412"/>
    </row>
    <row r="216" ht="12.75" customHeight="1">
      <c r="B216" s="415"/>
      <c r="C216" s="416"/>
      <c r="D216" s="416"/>
      <c r="E216" s="416"/>
      <c r="F216" s="416"/>
      <c r="G216" s="416"/>
      <c r="H216" s="416"/>
      <c r="I216" s="416"/>
      <c r="J216" s="416"/>
      <c r="K216" s="417"/>
    </row>
  </sheetData>
  <sheetProtection autoFilter="0" deleteColumns="0" deleteRows="0" formatCells="0" formatColumns="0" formatRows="0" insertColumns="0" insertHyperlinks="0" insertRows="0" pivotTables="0" sort="0"/>
  <mergeCells count="77">
    <mergeCell ref="H208:J208"/>
    <mergeCell ref="H203:J203"/>
    <mergeCell ref="H201:J201"/>
    <mergeCell ref="H212:J212"/>
    <mergeCell ref="H214:J214"/>
    <mergeCell ref="H215:J215"/>
    <mergeCell ref="H213:J213"/>
    <mergeCell ref="H210:J210"/>
    <mergeCell ref="H209:J209"/>
    <mergeCell ref="H207:J207"/>
    <mergeCell ref="H198:J198"/>
    <mergeCell ref="C163:J163"/>
    <mergeCell ref="C120:J120"/>
    <mergeCell ref="C145:J145"/>
    <mergeCell ref="C197:J197"/>
    <mergeCell ref="H206:J206"/>
    <mergeCell ref="H204:J204"/>
    <mergeCell ref="H202:J202"/>
    <mergeCell ref="H200:J200"/>
    <mergeCell ref="D60:J60"/>
    <mergeCell ref="D63:J63"/>
    <mergeCell ref="D64:J64"/>
    <mergeCell ref="D66:J66"/>
    <mergeCell ref="D65:J65"/>
    <mergeCell ref="C100:J100"/>
    <mergeCell ref="D61:J61"/>
    <mergeCell ref="D67:J67"/>
    <mergeCell ref="D68:J68"/>
    <mergeCell ref="C73:J73"/>
    <mergeCell ref="C52:J52"/>
    <mergeCell ref="C53:J53"/>
    <mergeCell ref="C55:J55"/>
    <mergeCell ref="D56:J56"/>
    <mergeCell ref="D57:J57"/>
    <mergeCell ref="D58:J58"/>
    <mergeCell ref="D59:J59"/>
    <mergeCell ref="C50:J50"/>
    <mergeCell ref="G38:J38"/>
    <mergeCell ref="G39:J39"/>
    <mergeCell ref="G40:J40"/>
    <mergeCell ref="G41:J41"/>
    <mergeCell ref="G42:J42"/>
    <mergeCell ref="G43:J43"/>
    <mergeCell ref="D45:J45"/>
    <mergeCell ref="E46:J46"/>
    <mergeCell ref="E47:J47"/>
    <mergeCell ref="D33:J33"/>
    <mergeCell ref="G34:J34"/>
    <mergeCell ref="G35:J35"/>
    <mergeCell ref="D49:J49"/>
    <mergeCell ref="E48:J48"/>
    <mergeCell ref="G36:J36"/>
    <mergeCell ref="G37:J37"/>
    <mergeCell ref="C23:J23"/>
    <mergeCell ref="D25:J25"/>
    <mergeCell ref="D26:J26"/>
    <mergeCell ref="D28:J28"/>
    <mergeCell ref="D29:J29"/>
    <mergeCell ref="D31:J31"/>
    <mergeCell ref="C24:J24"/>
    <mergeCell ref="D32:J32"/>
    <mergeCell ref="F18:J18"/>
    <mergeCell ref="F21:J21"/>
    <mergeCell ref="D11:J11"/>
    <mergeCell ref="F19:J19"/>
    <mergeCell ref="F20:J20"/>
    <mergeCell ref="D14:J14"/>
    <mergeCell ref="D15:J15"/>
    <mergeCell ref="F16:J16"/>
    <mergeCell ref="F17:J17"/>
    <mergeCell ref="C9:J9"/>
    <mergeCell ref="D10:J10"/>
    <mergeCell ref="D13:J13"/>
    <mergeCell ref="C3:J3"/>
    <mergeCell ref="C4:J4"/>
    <mergeCell ref="C6:J6"/>
    <mergeCell ref="C7:J7"/>
  </mergeCells>
  <pageMargins left="0.5902778" right="0.5902778" top="0.5902778" bottom="0.5902778" header="0" footer="0"/>
  <pageSetup paperSize="9" orientation="portrait" scale="77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vrana</dc:creator>
  <cp:lastModifiedBy>vrana</cp:lastModifiedBy>
  <dcterms:created xsi:type="dcterms:W3CDTF">2018-05-20T15:27:25Z</dcterms:created>
  <dcterms:modified xsi:type="dcterms:W3CDTF">2018-05-20T15:27:34Z</dcterms:modified>
</cp:coreProperties>
</file>