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Ateliér 5\A84-2017 ZŠ Šoupala U1B\"/>
    </mc:Choice>
  </mc:AlternateContent>
  <bookViews>
    <workbookView xWindow="0" yWindow="0" windowWidth="23040" windowHeight="9084" activeTab="1"/>
  </bookViews>
  <sheets>
    <sheet name="Rekapitulace stavby" sheetId="1" r:id="rId1"/>
    <sheet name="1 - D.1.4. Zdravotechnika" sheetId="2" r:id="rId2"/>
    <sheet name="2 - D.1.4.1 - ZTI oprava ..." sheetId="3" r:id="rId3"/>
  </sheets>
  <definedNames>
    <definedName name="_xlnm.Print_Titles" localSheetId="1">'1 - D.1.4. Zdravotechnika'!$119:$119</definedName>
    <definedName name="_xlnm.Print_Titles" localSheetId="2">'2 - D.1.4.1 - ZTI oprava ...'!$118:$118</definedName>
    <definedName name="_xlnm.Print_Titles" localSheetId="0">'Rekapitulace stavby'!$85:$85</definedName>
    <definedName name="_xlnm.Print_Area" localSheetId="1">'1 - D.1.4. Zdravotechnika'!$C$4:$Q$70,'1 - D.1.4. Zdravotechnika'!$C$76:$Q$103,'1 - D.1.4. Zdravotechnika'!$C$109:$Q$787</definedName>
    <definedName name="_xlnm.Print_Area" localSheetId="2">'2 - D.1.4.1 - ZTI oprava ...'!$C$4:$Q$70,'2 - D.1.4.1 - ZTI oprava ...'!$C$76:$Q$102,'2 - D.1.4.1 - ZTI oprava ...'!$C$108:$Q$186</definedName>
    <definedName name="_xlnm.Print_Area" localSheetId="0">'Rekapitulace stavby'!$C$4:$AP$70,'Rekapitulace stavby'!$C$76:$AP$93</definedName>
  </definedNames>
  <calcPr calcId="162913"/>
</workbook>
</file>

<file path=xl/calcChain.xml><?xml version="1.0" encoding="utf-8"?>
<calcChain xmlns="http://schemas.openxmlformats.org/spreadsheetml/2006/main">
  <c r="AY89" i="1" l="1"/>
  <c r="AX89" i="1"/>
  <c r="BI184" i="3"/>
  <c r="BH184" i="3"/>
  <c r="BG184" i="3"/>
  <c r="BF184" i="3"/>
  <c r="AA184" i="3"/>
  <c r="Y184" i="3"/>
  <c r="W184" i="3"/>
  <c r="BK184" i="3"/>
  <c r="N184" i="3"/>
  <c r="BE184" i="3" s="1"/>
  <c r="BI182" i="3"/>
  <c r="BH182" i="3"/>
  <c r="BG182" i="3"/>
  <c r="BF182" i="3"/>
  <c r="AA182" i="3"/>
  <c r="Y182" i="3"/>
  <c r="W182" i="3"/>
  <c r="BK182" i="3"/>
  <c r="N182" i="3"/>
  <c r="BE182" i="3" s="1"/>
  <c r="BI180" i="3"/>
  <c r="BH180" i="3"/>
  <c r="BG180" i="3"/>
  <c r="BF180" i="3"/>
  <c r="AA180" i="3"/>
  <c r="AA179" i="3" s="1"/>
  <c r="AA178" i="3" s="1"/>
  <c r="Y180" i="3"/>
  <c r="Y179" i="3" s="1"/>
  <c r="Y178" i="3" s="1"/>
  <c r="W180" i="3"/>
  <c r="W179" i="3" s="1"/>
  <c r="W178" i="3" s="1"/>
  <c r="BK180" i="3"/>
  <c r="BK179" i="3" s="1"/>
  <c r="N180" i="3"/>
  <c r="BE180" i="3" s="1"/>
  <c r="BI177" i="3"/>
  <c r="BH177" i="3"/>
  <c r="BG177" i="3"/>
  <c r="BF177" i="3"/>
  <c r="AA177" i="3"/>
  <c r="Y177" i="3"/>
  <c r="W177" i="3"/>
  <c r="BK177" i="3"/>
  <c r="N177" i="3"/>
  <c r="BE177" i="3" s="1"/>
  <c r="BI175" i="3"/>
  <c r="BH175" i="3"/>
  <c r="BG175" i="3"/>
  <c r="BF175" i="3"/>
  <c r="AA175" i="3"/>
  <c r="Y175" i="3"/>
  <c r="W175" i="3"/>
  <c r="BK175" i="3"/>
  <c r="N175" i="3"/>
  <c r="BE175" i="3" s="1"/>
  <c r="BI173" i="3"/>
  <c r="BH173" i="3"/>
  <c r="BG173" i="3"/>
  <c r="BF173" i="3"/>
  <c r="BE173" i="3"/>
  <c r="AA173" i="3"/>
  <c r="Y173" i="3"/>
  <c r="W173" i="3"/>
  <c r="BK173" i="3"/>
  <c r="N173" i="3"/>
  <c r="BI169" i="3"/>
  <c r="BH169" i="3"/>
  <c r="BG169" i="3"/>
  <c r="BF169" i="3"/>
  <c r="AA169" i="3"/>
  <c r="Y169" i="3"/>
  <c r="W169" i="3"/>
  <c r="BK169" i="3"/>
  <c r="N169" i="3"/>
  <c r="BE169" i="3" s="1"/>
  <c r="BI165" i="3"/>
  <c r="BH165" i="3"/>
  <c r="BG165" i="3"/>
  <c r="BF165" i="3"/>
  <c r="BE165" i="3"/>
  <c r="AA165" i="3"/>
  <c r="Y165" i="3"/>
  <c r="W165" i="3"/>
  <c r="BK165" i="3"/>
  <c r="N165" i="3"/>
  <c r="BI160" i="3"/>
  <c r="BH160" i="3"/>
  <c r="BG160" i="3"/>
  <c r="BF160" i="3"/>
  <c r="AA160" i="3"/>
  <c r="AA159" i="3" s="1"/>
  <c r="AA158" i="3" s="1"/>
  <c r="Y160" i="3"/>
  <c r="Y159" i="3" s="1"/>
  <c r="Y158" i="3" s="1"/>
  <c r="W160" i="3"/>
  <c r="W159" i="3" s="1"/>
  <c r="W158" i="3" s="1"/>
  <c r="BK160" i="3"/>
  <c r="N160" i="3"/>
  <c r="BE160" i="3" s="1"/>
  <c r="BI157" i="3"/>
  <c r="BH157" i="3"/>
  <c r="BG157" i="3"/>
  <c r="BF157" i="3"/>
  <c r="BE157" i="3"/>
  <c r="AA157" i="3"/>
  <c r="AA156" i="3" s="1"/>
  <c r="AA155" i="3" s="1"/>
  <c r="Y157" i="3"/>
  <c r="Y156" i="3" s="1"/>
  <c r="Y155" i="3" s="1"/>
  <c r="W157" i="3"/>
  <c r="W156" i="3" s="1"/>
  <c r="W155" i="3" s="1"/>
  <c r="BK157" i="3"/>
  <c r="BK156" i="3" s="1"/>
  <c r="N157" i="3"/>
  <c r="BI153" i="3"/>
  <c r="BH153" i="3"/>
  <c r="BG153" i="3"/>
  <c r="BF153" i="3"/>
  <c r="AA153" i="3"/>
  <c r="AA152" i="3" s="1"/>
  <c r="Y153" i="3"/>
  <c r="Y152" i="3" s="1"/>
  <c r="W153" i="3"/>
  <c r="W152" i="3" s="1"/>
  <c r="BK153" i="3"/>
  <c r="BK152" i="3" s="1"/>
  <c r="N152" i="3" s="1"/>
  <c r="N92" i="3" s="1"/>
  <c r="N153" i="3"/>
  <c r="BE153" i="3" s="1"/>
  <c r="BI150" i="3"/>
  <c r="BH150" i="3"/>
  <c r="BG150" i="3"/>
  <c r="BF150" i="3"/>
  <c r="AA150" i="3"/>
  <c r="AA149" i="3" s="1"/>
  <c r="Y150" i="3"/>
  <c r="Y149" i="3" s="1"/>
  <c r="W150" i="3"/>
  <c r="W149" i="3" s="1"/>
  <c r="BK150" i="3"/>
  <c r="BK149" i="3" s="1"/>
  <c r="N149" i="3" s="1"/>
  <c r="N91" i="3" s="1"/>
  <c r="N150" i="3"/>
  <c r="BE150" i="3" s="1"/>
  <c r="BI145" i="3"/>
  <c r="BH145" i="3"/>
  <c r="BG145" i="3"/>
  <c r="BF145" i="3"/>
  <c r="AA145" i="3"/>
  <c r="Y145" i="3"/>
  <c r="W145" i="3"/>
  <c r="BK145" i="3"/>
  <c r="N145" i="3"/>
  <c r="BE145" i="3" s="1"/>
  <c r="BI143" i="3"/>
  <c r="BH143" i="3"/>
  <c r="BG143" i="3"/>
  <c r="BF143" i="3"/>
  <c r="AA143" i="3"/>
  <c r="Y143" i="3"/>
  <c r="W143" i="3"/>
  <c r="BK143" i="3"/>
  <c r="N143" i="3"/>
  <c r="BE143" i="3" s="1"/>
  <c r="BI141" i="3"/>
  <c r="BH141" i="3"/>
  <c r="BG141" i="3"/>
  <c r="BF141" i="3"/>
  <c r="BE141" i="3"/>
  <c r="AA141" i="3"/>
  <c r="Y141" i="3"/>
  <c r="W141" i="3"/>
  <c r="BK141" i="3"/>
  <c r="N141" i="3"/>
  <c r="BI138" i="3"/>
  <c r="BH138" i="3"/>
  <c r="BG138" i="3"/>
  <c r="BF138" i="3"/>
  <c r="AA138" i="3"/>
  <c r="Y138" i="3"/>
  <c r="W138" i="3"/>
  <c r="BK138" i="3"/>
  <c r="N138" i="3"/>
  <c r="BE138" i="3" s="1"/>
  <c r="BI136" i="3"/>
  <c r="BH136" i="3"/>
  <c r="BG136" i="3"/>
  <c r="BF136" i="3"/>
  <c r="BE136" i="3"/>
  <c r="AA136" i="3"/>
  <c r="Y136" i="3"/>
  <c r="W136" i="3"/>
  <c r="BK136" i="3"/>
  <c r="N136" i="3"/>
  <c r="BI134" i="3"/>
  <c r="BH134" i="3"/>
  <c r="BG134" i="3"/>
  <c r="BF134" i="3"/>
  <c r="AA134" i="3"/>
  <c r="Y134" i="3"/>
  <c r="W134" i="3"/>
  <c r="BK134" i="3"/>
  <c r="N134" i="3"/>
  <c r="BE134" i="3" s="1"/>
  <c r="BI132" i="3"/>
  <c r="BH132" i="3"/>
  <c r="BG132" i="3"/>
  <c r="BF132" i="3"/>
  <c r="BE132" i="3"/>
  <c r="AA132" i="3"/>
  <c r="Y132" i="3"/>
  <c r="W132" i="3"/>
  <c r="BK132" i="3"/>
  <c r="N132" i="3"/>
  <c r="BI130" i="3"/>
  <c r="BH130" i="3"/>
  <c r="BG130" i="3"/>
  <c r="BF130" i="3"/>
  <c r="AA130" i="3"/>
  <c r="Y130" i="3"/>
  <c r="W130" i="3"/>
  <c r="BK130" i="3"/>
  <c r="N130" i="3"/>
  <c r="BE130" i="3" s="1"/>
  <c r="BI128" i="3"/>
  <c r="BH128" i="3"/>
  <c r="BG128" i="3"/>
  <c r="BF128" i="3"/>
  <c r="BE128" i="3"/>
  <c r="AA128" i="3"/>
  <c r="Y128" i="3"/>
  <c r="W128" i="3"/>
  <c r="BK128" i="3"/>
  <c r="N128" i="3"/>
  <c r="BI126" i="3"/>
  <c r="BH126" i="3"/>
  <c r="BG126" i="3"/>
  <c r="BF126" i="3"/>
  <c r="AA126" i="3"/>
  <c r="Y126" i="3"/>
  <c r="W126" i="3"/>
  <c r="BK126" i="3"/>
  <c r="N126" i="3"/>
  <c r="BE126" i="3" s="1"/>
  <c r="BI124" i="3"/>
  <c r="BH124" i="3"/>
  <c r="BG124" i="3"/>
  <c r="BF124" i="3"/>
  <c r="BE124" i="3"/>
  <c r="AA124" i="3"/>
  <c r="Y124" i="3"/>
  <c r="W124" i="3"/>
  <c r="BK124" i="3"/>
  <c r="N124" i="3"/>
  <c r="BI122" i="3"/>
  <c r="BH122" i="3"/>
  <c r="BG122" i="3"/>
  <c r="H34" i="3" s="1"/>
  <c r="BB89" i="1" s="1"/>
  <c r="BF122" i="3"/>
  <c r="AA122" i="3"/>
  <c r="AA121" i="3" s="1"/>
  <c r="Y122" i="3"/>
  <c r="Y121" i="3" s="1"/>
  <c r="Y120" i="3" s="1"/>
  <c r="Y119" i="3" s="1"/>
  <c r="W122" i="3"/>
  <c r="W121" i="3" s="1"/>
  <c r="W120" i="3" s="1"/>
  <c r="W119" i="3" s="1"/>
  <c r="AU89" i="1" s="1"/>
  <c r="BK122" i="3"/>
  <c r="N122" i="3"/>
  <c r="BE122" i="3" s="1"/>
  <c r="M116" i="3"/>
  <c r="M115" i="3"/>
  <c r="F115" i="3"/>
  <c r="F113" i="3"/>
  <c r="F111" i="3"/>
  <c r="M28" i="3"/>
  <c r="AS89" i="1" s="1"/>
  <c r="M84" i="3"/>
  <c r="M83" i="3"/>
  <c r="F83" i="3"/>
  <c r="F81" i="3"/>
  <c r="F79" i="3"/>
  <c r="F78" i="3"/>
  <c r="O15" i="3"/>
  <c r="E15" i="3"/>
  <c r="F84" i="3" s="1"/>
  <c r="O14" i="3"/>
  <c r="O9" i="3"/>
  <c r="M81" i="3" s="1"/>
  <c r="F6" i="3"/>
  <c r="F110" i="3" s="1"/>
  <c r="AY88" i="1"/>
  <c r="AX88" i="1"/>
  <c r="BI786" i="2"/>
  <c r="BH786" i="2"/>
  <c r="BG786" i="2"/>
  <c r="BF786" i="2"/>
  <c r="AA786" i="2"/>
  <c r="Y786" i="2"/>
  <c r="W786" i="2"/>
  <c r="BK786" i="2"/>
  <c r="N786" i="2"/>
  <c r="BE786" i="2" s="1"/>
  <c r="BI784" i="2"/>
  <c r="BH784" i="2"/>
  <c r="BG784" i="2"/>
  <c r="BE784" i="2"/>
  <c r="AA784" i="2"/>
  <c r="Y784" i="2"/>
  <c r="W784" i="2"/>
  <c r="BK784" i="2"/>
  <c r="N784" i="2"/>
  <c r="BF784" i="2" s="1"/>
  <c r="BI782" i="2"/>
  <c r="BH782" i="2"/>
  <c r="BG782" i="2"/>
  <c r="BF782" i="2"/>
  <c r="AA782" i="2"/>
  <c r="Y782" i="2"/>
  <c r="W782" i="2"/>
  <c r="BK782" i="2"/>
  <c r="N782" i="2"/>
  <c r="BE782" i="2" s="1"/>
  <c r="BI780" i="2"/>
  <c r="BH780" i="2"/>
  <c r="BG780" i="2"/>
  <c r="BF780" i="2"/>
  <c r="BE780" i="2"/>
  <c r="AA780" i="2"/>
  <c r="Y780" i="2"/>
  <c r="W780" i="2"/>
  <c r="BK780" i="2"/>
  <c r="N780" i="2"/>
  <c r="BI778" i="2"/>
  <c r="BH778" i="2"/>
  <c r="BG778" i="2"/>
  <c r="BF778" i="2"/>
  <c r="AA778" i="2"/>
  <c r="AA777" i="2" s="1"/>
  <c r="AA776" i="2" s="1"/>
  <c r="Y778" i="2"/>
  <c r="Y777" i="2" s="1"/>
  <c r="Y776" i="2" s="1"/>
  <c r="W778" i="2"/>
  <c r="W777" i="2" s="1"/>
  <c r="W776" i="2" s="1"/>
  <c r="BK778" i="2"/>
  <c r="N778" i="2"/>
  <c r="BE778" i="2" s="1"/>
  <c r="BI774" i="2"/>
  <c r="BH774" i="2"/>
  <c r="BG774" i="2"/>
  <c r="BE774" i="2"/>
  <c r="AA774" i="2"/>
  <c r="AA773" i="2" s="1"/>
  <c r="AA772" i="2" s="1"/>
  <c r="Y774" i="2"/>
  <c r="Y773" i="2" s="1"/>
  <c r="Y772" i="2" s="1"/>
  <c r="W774" i="2"/>
  <c r="W773" i="2" s="1"/>
  <c r="W772" i="2" s="1"/>
  <c r="BK774" i="2"/>
  <c r="BK773" i="2" s="1"/>
  <c r="N774" i="2"/>
  <c r="BF774" i="2" s="1"/>
  <c r="BI766" i="2"/>
  <c r="BH766" i="2"/>
  <c r="BG766" i="2"/>
  <c r="BF766" i="2"/>
  <c r="BE766" i="2"/>
  <c r="AA766" i="2"/>
  <c r="Y766" i="2"/>
  <c r="W766" i="2"/>
  <c r="BK766" i="2"/>
  <c r="N766" i="2"/>
  <c r="BI764" i="2"/>
  <c r="BH764" i="2"/>
  <c r="BG764" i="2"/>
  <c r="BF764" i="2"/>
  <c r="AA764" i="2"/>
  <c r="Y764" i="2"/>
  <c r="W764" i="2"/>
  <c r="BK764" i="2"/>
  <c r="N764" i="2"/>
  <c r="BE764" i="2" s="1"/>
  <c r="BI757" i="2"/>
  <c r="BH757" i="2"/>
  <c r="BG757" i="2"/>
  <c r="BF757" i="2"/>
  <c r="BE757" i="2"/>
  <c r="AA757" i="2"/>
  <c r="AA756" i="2" s="1"/>
  <c r="Y757" i="2"/>
  <c r="Y756" i="2" s="1"/>
  <c r="W757" i="2"/>
  <c r="W756" i="2" s="1"/>
  <c r="BK757" i="2"/>
  <c r="BK756" i="2" s="1"/>
  <c r="N756" i="2" s="1"/>
  <c r="N95" i="2" s="1"/>
  <c r="N757" i="2"/>
  <c r="BI755" i="2"/>
  <c r="BH755" i="2"/>
  <c r="BG755" i="2"/>
  <c r="BF755" i="2"/>
  <c r="AA755" i="2"/>
  <c r="Y755" i="2"/>
  <c r="W755" i="2"/>
  <c r="BK755" i="2"/>
  <c r="N755" i="2"/>
  <c r="BE755" i="2" s="1"/>
  <c r="BI753" i="2"/>
  <c r="BH753" i="2"/>
  <c r="BG753" i="2"/>
  <c r="BF753" i="2"/>
  <c r="AA753" i="2"/>
  <c r="Y753" i="2"/>
  <c r="W753" i="2"/>
  <c r="BK753" i="2"/>
  <c r="N753" i="2"/>
  <c r="BE753" i="2" s="1"/>
  <c r="BI751" i="2"/>
  <c r="BH751" i="2"/>
  <c r="BG751" i="2"/>
  <c r="BF751" i="2"/>
  <c r="AA751" i="2"/>
  <c r="Y751" i="2"/>
  <c r="W751" i="2"/>
  <c r="BK751" i="2"/>
  <c r="N751" i="2"/>
  <c r="BE751" i="2" s="1"/>
  <c r="BI742" i="2"/>
  <c r="BH742" i="2"/>
  <c r="BG742" i="2"/>
  <c r="BF742" i="2"/>
  <c r="AA742" i="2"/>
  <c r="Y742" i="2"/>
  <c r="W742" i="2"/>
  <c r="BK742" i="2"/>
  <c r="N742" i="2"/>
  <c r="BE742" i="2" s="1"/>
  <c r="BI728" i="2"/>
  <c r="BH728" i="2"/>
  <c r="BG728" i="2"/>
  <c r="BF728" i="2"/>
  <c r="AA728" i="2"/>
  <c r="AA727" i="2" s="1"/>
  <c r="Y728" i="2"/>
  <c r="Y727" i="2" s="1"/>
  <c r="W728" i="2"/>
  <c r="W727" i="2" s="1"/>
  <c r="BK728" i="2"/>
  <c r="N728" i="2"/>
  <c r="BE728" i="2" s="1"/>
  <c r="BI726" i="2"/>
  <c r="BH726" i="2"/>
  <c r="BG726" i="2"/>
  <c r="BF726" i="2"/>
  <c r="AA726" i="2"/>
  <c r="Y726" i="2"/>
  <c r="W726" i="2"/>
  <c r="BK726" i="2"/>
  <c r="N726" i="2"/>
  <c r="BE726" i="2" s="1"/>
  <c r="BI722" i="2"/>
  <c r="BH722" i="2"/>
  <c r="BG722" i="2"/>
  <c r="BF722" i="2"/>
  <c r="AA722" i="2"/>
  <c r="Y722" i="2"/>
  <c r="W722" i="2"/>
  <c r="BK722" i="2"/>
  <c r="N722" i="2"/>
  <c r="BE722" i="2" s="1"/>
  <c r="BI715" i="2"/>
  <c r="BH715" i="2"/>
  <c r="BG715" i="2"/>
  <c r="BF715" i="2"/>
  <c r="AA715" i="2"/>
  <c r="Y715" i="2"/>
  <c r="W715" i="2"/>
  <c r="BK715" i="2"/>
  <c r="N715" i="2"/>
  <c r="BE715" i="2" s="1"/>
  <c r="BI708" i="2"/>
  <c r="BH708" i="2"/>
  <c r="BG708" i="2"/>
  <c r="BF708" i="2"/>
  <c r="BE708" i="2"/>
  <c r="AA708" i="2"/>
  <c r="Y708" i="2"/>
  <c r="W708" i="2"/>
  <c r="BK708" i="2"/>
  <c r="N708" i="2"/>
  <c r="BI701" i="2"/>
  <c r="BH701" i="2"/>
  <c r="BG701" i="2"/>
  <c r="BF701" i="2"/>
  <c r="AA701" i="2"/>
  <c r="Y701" i="2"/>
  <c r="W701" i="2"/>
  <c r="BK701" i="2"/>
  <c r="N701" i="2"/>
  <c r="BE701" i="2" s="1"/>
  <c r="BI695" i="2"/>
  <c r="BH695" i="2"/>
  <c r="BG695" i="2"/>
  <c r="BF695" i="2"/>
  <c r="BE695" i="2"/>
  <c r="AA695" i="2"/>
  <c r="Y695" i="2"/>
  <c r="W695" i="2"/>
  <c r="BK695" i="2"/>
  <c r="N695" i="2"/>
  <c r="BI687" i="2"/>
  <c r="BH687" i="2"/>
  <c r="BG687" i="2"/>
  <c r="BF687" i="2"/>
  <c r="AA687" i="2"/>
  <c r="Y687" i="2"/>
  <c r="W687" i="2"/>
  <c r="BK687" i="2"/>
  <c r="N687" i="2"/>
  <c r="BE687" i="2" s="1"/>
  <c r="BI681" i="2"/>
  <c r="BH681" i="2"/>
  <c r="BG681" i="2"/>
  <c r="BF681" i="2"/>
  <c r="BE681" i="2"/>
  <c r="AA681" i="2"/>
  <c r="Y681" i="2"/>
  <c r="W681" i="2"/>
  <c r="BK681" i="2"/>
  <c r="N681" i="2"/>
  <c r="BI680" i="2"/>
  <c r="BH680" i="2"/>
  <c r="BG680" i="2"/>
  <c r="BF680" i="2"/>
  <c r="AA680" i="2"/>
  <c r="Y680" i="2"/>
  <c r="W680" i="2"/>
  <c r="BK680" i="2"/>
  <c r="N680" i="2"/>
  <c r="BE680" i="2" s="1"/>
  <c r="BI678" i="2"/>
  <c r="BH678" i="2"/>
  <c r="BG678" i="2"/>
  <c r="BF678" i="2"/>
  <c r="BE678" i="2"/>
  <c r="AA678" i="2"/>
  <c r="Y678" i="2"/>
  <c r="W678" i="2"/>
  <c r="BK678" i="2"/>
  <c r="N678" i="2"/>
  <c r="BI669" i="2"/>
  <c r="BH669" i="2"/>
  <c r="BG669" i="2"/>
  <c r="BF669" i="2"/>
  <c r="BE669" i="2"/>
  <c r="AA669" i="2"/>
  <c r="Y669" i="2"/>
  <c r="W669" i="2"/>
  <c r="BK669" i="2"/>
  <c r="N669" i="2"/>
  <c r="BI663" i="2"/>
  <c r="BH663" i="2"/>
  <c r="BG663" i="2"/>
  <c r="BF663" i="2"/>
  <c r="BE663" i="2"/>
  <c r="AA663" i="2"/>
  <c r="Y663" i="2"/>
  <c r="W663" i="2"/>
  <c r="BK663" i="2"/>
  <c r="N663" i="2"/>
  <c r="BI661" i="2"/>
  <c r="BH661" i="2"/>
  <c r="BG661" i="2"/>
  <c r="BF661" i="2"/>
  <c r="BE661" i="2"/>
  <c r="AA661" i="2"/>
  <c r="Y661" i="2"/>
  <c r="W661" i="2"/>
  <c r="BK661" i="2"/>
  <c r="N661" i="2"/>
  <c r="BI658" i="2"/>
  <c r="BH658" i="2"/>
  <c r="BG658" i="2"/>
  <c r="BF658" i="2"/>
  <c r="BE658" i="2"/>
  <c r="AA658" i="2"/>
  <c r="Y658" i="2"/>
  <c r="W658" i="2"/>
  <c r="BK658" i="2"/>
  <c r="N658" i="2"/>
  <c r="BI646" i="2"/>
  <c r="BH646" i="2"/>
  <c r="BG646" i="2"/>
  <c r="BF646" i="2"/>
  <c r="BE646" i="2"/>
  <c r="AA646" i="2"/>
  <c r="Y646" i="2"/>
  <c r="W646" i="2"/>
  <c r="BK646" i="2"/>
  <c r="N646" i="2"/>
  <c r="BI638" i="2"/>
  <c r="BH638" i="2"/>
  <c r="BG638" i="2"/>
  <c r="BF638" i="2"/>
  <c r="BE638" i="2"/>
  <c r="AA638" i="2"/>
  <c r="Y638" i="2"/>
  <c r="W638" i="2"/>
  <c r="BK638" i="2"/>
  <c r="N638" i="2"/>
  <c r="BI636" i="2"/>
  <c r="BH636" i="2"/>
  <c r="BG636" i="2"/>
  <c r="BF636" i="2"/>
  <c r="BE636" i="2"/>
  <c r="AA636" i="2"/>
  <c r="Y636" i="2"/>
  <c r="W636" i="2"/>
  <c r="BK636" i="2"/>
  <c r="N636" i="2"/>
  <c r="BI627" i="2"/>
  <c r="BH627" i="2"/>
  <c r="BG627" i="2"/>
  <c r="BF627" i="2"/>
  <c r="BE627" i="2"/>
  <c r="AA627" i="2"/>
  <c r="Y627" i="2"/>
  <c r="W627" i="2"/>
  <c r="BK627" i="2"/>
  <c r="N627" i="2"/>
  <c r="BI619" i="2"/>
  <c r="BH619" i="2"/>
  <c r="BG619" i="2"/>
  <c r="BF619" i="2"/>
  <c r="BE619" i="2"/>
  <c r="AA619" i="2"/>
  <c r="Y619" i="2"/>
  <c r="W619" i="2"/>
  <c r="BK619" i="2"/>
  <c r="N619" i="2"/>
  <c r="BI617" i="2"/>
  <c r="BH617" i="2"/>
  <c r="BG617" i="2"/>
  <c r="BF617" i="2"/>
  <c r="BE617" i="2"/>
  <c r="AA617" i="2"/>
  <c r="Y617" i="2"/>
  <c r="W617" i="2"/>
  <c r="BK617" i="2"/>
  <c r="N617" i="2"/>
  <c r="BI615" i="2"/>
  <c r="BH615" i="2"/>
  <c r="BG615" i="2"/>
  <c r="BF615" i="2"/>
  <c r="BE615" i="2"/>
  <c r="AA615" i="2"/>
  <c r="Y615" i="2"/>
  <c r="W615" i="2"/>
  <c r="BK615" i="2"/>
  <c r="N615" i="2"/>
  <c r="BI612" i="2"/>
  <c r="BH612" i="2"/>
  <c r="BG612" i="2"/>
  <c r="BF612" i="2"/>
  <c r="BE612" i="2"/>
  <c r="AA612" i="2"/>
  <c r="Y612" i="2"/>
  <c r="W612" i="2"/>
  <c r="BK612" i="2"/>
  <c r="N612" i="2"/>
  <c r="BI610" i="2"/>
  <c r="BH610" i="2"/>
  <c r="BG610" i="2"/>
  <c r="BF610" i="2"/>
  <c r="BE610" i="2"/>
  <c r="AA610" i="2"/>
  <c r="Y610" i="2"/>
  <c r="W610" i="2"/>
  <c r="BK610" i="2"/>
  <c r="N610" i="2"/>
  <c r="BI606" i="2"/>
  <c r="BH606" i="2"/>
  <c r="BG606" i="2"/>
  <c r="BF606" i="2"/>
  <c r="BE606" i="2"/>
  <c r="AA606" i="2"/>
  <c r="Y606" i="2"/>
  <c r="W606" i="2"/>
  <c r="BK606" i="2"/>
  <c r="N606" i="2"/>
  <c r="BI599" i="2"/>
  <c r="BH599" i="2"/>
  <c r="BG599" i="2"/>
  <c r="BF599" i="2"/>
  <c r="BE599" i="2"/>
  <c r="AA599" i="2"/>
  <c r="Y599" i="2"/>
  <c r="W599" i="2"/>
  <c r="BK599" i="2"/>
  <c r="N599" i="2"/>
  <c r="BI591" i="2"/>
  <c r="BH591" i="2"/>
  <c r="BG591" i="2"/>
  <c r="BF591" i="2"/>
  <c r="BE591" i="2"/>
  <c r="AA591" i="2"/>
  <c r="Y591" i="2"/>
  <c r="W591" i="2"/>
  <c r="BK591" i="2"/>
  <c r="N591" i="2"/>
  <c r="BI589" i="2"/>
  <c r="BH589" i="2"/>
  <c r="BG589" i="2"/>
  <c r="BF589" i="2"/>
  <c r="BE589" i="2"/>
  <c r="AA589" i="2"/>
  <c r="Y589" i="2"/>
  <c r="W589" i="2"/>
  <c r="BK589" i="2"/>
  <c r="N589" i="2"/>
  <c r="BI580" i="2"/>
  <c r="BH580" i="2"/>
  <c r="BG580" i="2"/>
  <c r="BF580" i="2"/>
  <c r="BE580" i="2"/>
  <c r="AA580" i="2"/>
  <c r="Y580" i="2"/>
  <c r="W580" i="2"/>
  <c r="BK580" i="2"/>
  <c r="N580" i="2"/>
  <c r="BI572" i="2"/>
  <c r="BH572" i="2"/>
  <c r="BG572" i="2"/>
  <c r="BF572" i="2"/>
  <c r="BE572" i="2"/>
  <c r="AA572" i="2"/>
  <c r="Y572" i="2"/>
  <c r="W572" i="2"/>
  <c r="BK572" i="2"/>
  <c r="N572" i="2"/>
  <c r="BI564" i="2"/>
  <c r="BH564" i="2"/>
  <c r="BG564" i="2"/>
  <c r="BF564" i="2"/>
  <c r="BE564" i="2"/>
  <c r="AA564" i="2"/>
  <c r="Y564" i="2"/>
  <c r="W564" i="2"/>
  <c r="BK564" i="2"/>
  <c r="N564" i="2"/>
  <c r="BI558" i="2"/>
  <c r="BH558" i="2"/>
  <c r="BG558" i="2"/>
  <c r="BF558" i="2"/>
  <c r="BE558" i="2"/>
  <c r="AA558" i="2"/>
  <c r="Y558" i="2"/>
  <c r="W558" i="2"/>
  <c r="BK558" i="2"/>
  <c r="N558" i="2"/>
  <c r="BI548" i="2"/>
  <c r="BH548" i="2"/>
  <c r="BG548" i="2"/>
  <c r="BF548" i="2"/>
  <c r="BE548" i="2"/>
  <c r="AA548" i="2"/>
  <c r="Y548" i="2"/>
  <c r="W548" i="2"/>
  <c r="BK548" i="2"/>
  <c r="N548" i="2"/>
  <c r="BI544" i="2"/>
  <c r="BH544" i="2"/>
  <c r="BG544" i="2"/>
  <c r="BF544" i="2"/>
  <c r="BE544" i="2"/>
  <c r="AA544" i="2"/>
  <c r="Y544" i="2"/>
  <c r="W544" i="2"/>
  <c r="BK544" i="2"/>
  <c r="N544" i="2"/>
  <c r="BI540" i="2"/>
  <c r="BH540" i="2"/>
  <c r="BG540" i="2"/>
  <c r="BF540" i="2"/>
  <c r="BE540" i="2"/>
  <c r="AA540" i="2"/>
  <c r="Y540" i="2"/>
  <c r="W540" i="2"/>
  <c r="BK540" i="2"/>
  <c r="N540" i="2"/>
  <c r="BI532" i="2"/>
  <c r="BH532" i="2"/>
  <c r="BG532" i="2"/>
  <c r="BF532" i="2"/>
  <c r="BE532" i="2"/>
  <c r="AA532" i="2"/>
  <c r="Y532" i="2"/>
  <c r="W532" i="2"/>
  <c r="BK532" i="2"/>
  <c r="N532" i="2"/>
  <c r="BI525" i="2"/>
  <c r="BH525" i="2"/>
  <c r="BG525" i="2"/>
  <c r="BF525" i="2"/>
  <c r="BE525" i="2"/>
  <c r="AA525" i="2"/>
  <c r="Y525" i="2"/>
  <c r="W525" i="2"/>
  <c r="BK525" i="2"/>
  <c r="N525" i="2"/>
  <c r="BI517" i="2"/>
  <c r="BH517" i="2"/>
  <c r="BG517" i="2"/>
  <c r="BF517" i="2"/>
  <c r="BE517" i="2"/>
  <c r="AA517" i="2"/>
  <c r="AA516" i="2" s="1"/>
  <c r="Y517" i="2"/>
  <c r="Y516" i="2" s="1"/>
  <c r="W517" i="2"/>
  <c r="W516" i="2" s="1"/>
  <c r="BK517" i="2"/>
  <c r="N517" i="2"/>
  <c r="BI513" i="2"/>
  <c r="BH513" i="2"/>
  <c r="BG513" i="2"/>
  <c r="BF513" i="2"/>
  <c r="AA513" i="2"/>
  <c r="Y513" i="2"/>
  <c r="W513" i="2"/>
  <c r="BK513" i="2"/>
  <c r="N513" i="2"/>
  <c r="BE513" i="2" s="1"/>
  <c r="BI511" i="2"/>
  <c r="BH511" i="2"/>
  <c r="BG511" i="2"/>
  <c r="BE511" i="2"/>
  <c r="AA511" i="2"/>
  <c r="Y511" i="2"/>
  <c r="W511" i="2"/>
  <c r="BK511" i="2"/>
  <c r="N511" i="2"/>
  <c r="BF511" i="2" s="1"/>
  <c r="BI509" i="2"/>
  <c r="BH509" i="2"/>
  <c r="BG509" i="2"/>
  <c r="BF509" i="2"/>
  <c r="BE509" i="2"/>
  <c r="AA509" i="2"/>
  <c r="Y509" i="2"/>
  <c r="W509" i="2"/>
  <c r="BK509" i="2"/>
  <c r="N509" i="2"/>
  <c r="BI508" i="2"/>
  <c r="BH508" i="2"/>
  <c r="BG508" i="2"/>
  <c r="BE508" i="2"/>
  <c r="AA508" i="2"/>
  <c r="Y508" i="2"/>
  <c r="W508" i="2"/>
  <c r="BK508" i="2"/>
  <c r="N508" i="2"/>
  <c r="BF508" i="2" s="1"/>
  <c r="BI506" i="2"/>
  <c r="BH506" i="2"/>
  <c r="BG506" i="2"/>
  <c r="BF506" i="2"/>
  <c r="BE506" i="2"/>
  <c r="AA506" i="2"/>
  <c r="Y506" i="2"/>
  <c r="W506" i="2"/>
  <c r="BK506" i="2"/>
  <c r="N506" i="2"/>
  <c r="BI504" i="2"/>
  <c r="BH504" i="2"/>
  <c r="BG504" i="2"/>
  <c r="BE504" i="2"/>
  <c r="AA504" i="2"/>
  <c r="Y504" i="2"/>
  <c r="W504" i="2"/>
  <c r="BK504" i="2"/>
  <c r="N504" i="2"/>
  <c r="BF504" i="2" s="1"/>
  <c r="BI502" i="2"/>
  <c r="BH502" i="2"/>
  <c r="BG502" i="2"/>
  <c r="BE502" i="2"/>
  <c r="AA502" i="2"/>
  <c r="Y502" i="2"/>
  <c r="W502" i="2"/>
  <c r="BK502" i="2"/>
  <c r="N502" i="2"/>
  <c r="BF502" i="2" s="1"/>
  <c r="BI491" i="2"/>
  <c r="BH491" i="2"/>
  <c r="BG491" i="2"/>
  <c r="BF491" i="2"/>
  <c r="AA491" i="2"/>
  <c r="Y491" i="2"/>
  <c r="W491" i="2"/>
  <c r="BK491" i="2"/>
  <c r="N491" i="2"/>
  <c r="BE491" i="2" s="1"/>
  <c r="BI483" i="2"/>
  <c r="BH483" i="2"/>
  <c r="BG483" i="2"/>
  <c r="BF483" i="2"/>
  <c r="AA483" i="2"/>
  <c r="Y483" i="2"/>
  <c r="W483" i="2"/>
  <c r="BK483" i="2"/>
  <c r="N483" i="2"/>
  <c r="BE483" i="2" s="1"/>
  <c r="BI481" i="2"/>
  <c r="BH481" i="2"/>
  <c r="BG481" i="2"/>
  <c r="BF481" i="2"/>
  <c r="AA481" i="2"/>
  <c r="Y481" i="2"/>
  <c r="W481" i="2"/>
  <c r="BK481" i="2"/>
  <c r="N481" i="2"/>
  <c r="BE481" i="2" s="1"/>
  <c r="BI479" i="2"/>
  <c r="BH479" i="2"/>
  <c r="BG479" i="2"/>
  <c r="BF479" i="2"/>
  <c r="AA479" i="2"/>
  <c r="Y479" i="2"/>
  <c r="W479" i="2"/>
  <c r="BK479" i="2"/>
  <c r="N479" i="2"/>
  <c r="BE479" i="2" s="1"/>
  <c r="BI476" i="2"/>
  <c r="BH476" i="2"/>
  <c r="BG476" i="2"/>
  <c r="BF476" i="2"/>
  <c r="AA476" i="2"/>
  <c r="Y476" i="2"/>
  <c r="W476" i="2"/>
  <c r="BK476" i="2"/>
  <c r="N476" i="2"/>
  <c r="BE476" i="2" s="1"/>
  <c r="BI473" i="2"/>
  <c r="BH473" i="2"/>
  <c r="BG473" i="2"/>
  <c r="BE473" i="2"/>
  <c r="AA473" i="2"/>
  <c r="Y473" i="2"/>
  <c r="W473" i="2"/>
  <c r="BK473" i="2"/>
  <c r="N473" i="2"/>
  <c r="BF473" i="2" s="1"/>
  <c r="BI470" i="2"/>
  <c r="BH470" i="2"/>
  <c r="BG470" i="2"/>
  <c r="BF470" i="2"/>
  <c r="AA470" i="2"/>
  <c r="Y470" i="2"/>
  <c r="W470" i="2"/>
  <c r="BK470" i="2"/>
  <c r="N470" i="2"/>
  <c r="BE470" i="2" s="1"/>
  <c r="BI467" i="2"/>
  <c r="BH467" i="2"/>
  <c r="BG467" i="2"/>
  <c r="BF467" i="2"/>
  <c r="AA467" i="2"/>
  <c r="Y467" i="2"/>
  <c r="W467" i="2"/>
  <c r="BK467" i="2"/>
  <c r="N467" i="2"/>
  <c r="BE467" i="2" s="1"/>
  <c r="BI459" i="2"/>
  <c r="BH459" i="2"/>
  <c r="BG459" i="2"/>
  <c r="BF459" i="2"/>
  <c r="AA459" i="2"/>
  <c r="Y459" i="2"/>
  <c r="W459" i="2"/>
  <c r="BK459" i="2"/>
  <c r="N459" i="2"/>
  <c r="BE459" i="2" s="1"/>
  <c r="BI456" i="2"/>
  <c r="BH456" i="2"/>
  <c r="BG456" i="2"/>
  <c r="BF456" i="2"/>
  <c r="AA456" i="2"/>
  <c r="Y456" i="2"/>
  <c r="W456" i="2"/>
  <c r="BK456" i="2"/>
  <c r="N456" i="2"/>
  <c r="BE456" i="2" s="1"/>
  <c r="BI448" i="2"/>
  <c r="BH448" i="2"/>
  <c r="BG448" i="2"/>
  <c r="BF448" i="2"/>
  <c r="AA448" i="2"/>
  <c r="Y448" i="2"/>
  <c r="W448" i="2"/>
  <c r="BK448" i="2"/>
  <c r="N448" i="2"/>
  <c r="BE448" i="2" s="1"/>
  <c r="BI446" i="2"/>
  <c r="BH446" i="2"/>
  <c r="BG446" i="2"/>
  <c r="BF446" i="2"/>
  <c r="AA446" i="2"/>
  <c r="Y446" i="2"/>
  <c r="W446" i="2"/>
  <c r="BK446" i="2"/>
  <c r="N446" i="2"/>
  <c r="BE446" i="2" s="1"/>
  <c r="BI444" i="2"/>
  <c r="BH444" i="2"/>
  <c r="BG444" i="2"/>
  <c r="BE444" i="2"/>
  <c r="AA444" i="2"/>
  <c r="Y444" i="2"/>
  <c r="W444" i="2"/>
  <c r="BK444" i="2"/>
  <c r="N444" i="2"/>
  <c r="BF444" i="2" s="1"/>
  <c r="BI436" i="2"/>
  <c r="BH436" i="2"/>
  <c r="BG436" i="2"/>
  <c r="BF436" i="2"/>
  <c r="AA436" i="2"/>
  <c r="Y436" i="2"/>
  <c r="W436" i="2"/>
  <c r="BK436" i="2"/>
  <c r="N436" i="2"/>
  <c r="BE436" i="2" s="1"/>
  <c r="BI428" i="2"/>
  <c r="BH428" i="2"/>
  <c r="BG428" i="2"/>
  <c r="BF428" i="2"/>
  <c r="AA428" i="2"/>
  <c r="Y428" i="2"/>
  <c r="W428" i="2"/>
  <c r="BK428" i="2"/>
  <c r="N428" i="2"/>
  <c r="BE428" i="2" s="1"/>
  <c r="BI426" i="2"/>
  <c r="BH426" i="2"/>
  <c r="BG426" i="2"/>
  <c r="BF426" i="2"/>
  <c r="BE426" i="2"/>
  <c r="AA426" i="2"/>
  <c r="Y426" i="2"/>
  <c r="W426" i="2"/>
  <c r="BK426" i="2"/>
  <c r="N426" i="2"/>
  <c r="BI418" i="2"/>
  <c r="BH418" i="2"/>
  <c r="BG418" i="2"/>
  <c r="BF418" i="2"/>
  <c r="AA418" i="2"/>
  <c r="Y418" i="2"/>
  <c r="W418" i="2"/>
  <c r="BK418" i="2"/>
  <c r="N418" i="2"/>
  <c r="BE418" i="2" s="1"/>
  <c r="BI416" i="2"/>
  <c r="BH416" i="2"/>
  <c r="BG416" i="2"/>
  <c r="BF416" i="2"/>
  <c r="AA416" i="2"/>
  <c r="Y416" i="2"/>
  <c r="W416" i="2"/>
  <c r="BK416" i="2"/>
  <c r="N416" i="2"/>
  <c r="BE416" i="2" s="1"/>
  <c r="BI404" i="2"/>
  <c r="BH404" i="2"/>
  <c r="BG404" i="2"/>
  <c r="BE404" i="2"/>
  <c r="AA404" i="2"/>
  <c r="Y404" i="2"/>
  <c r="W404" i="2"/>
  <c r="BK404" i="2"/>
  <c r="N404" i="2"/>
  <c r="BF404" i="2" s="1"/>
  <c r="BI392" i="2"/>
  <c r="BH392" i="2"/>
  <c r="BG392" i="2"/>
  <c r="BE392" i="2"/>
  <c r="AA392" i="2"/>
  <c r="Y392" i="2"/>
  <c r="W392" i="2"/>
  <c r="BK392" i="2"/>
  <c r="N392" i="2"/>
  <c r="BF392" i="2" s="1"/>
  <c r="BI380" i="2"/>
  <c r="BH380" i="2"/>
  <c r="BG380" i="2"/>
  <c r="BE380" i="2"/>
  <c r="AA380" i="2"/>
  <c r="Y380" i="2"/>
  <c r="W380" i="2"/>
  <c r="BK380" i="2"/>
  <c r="N380" i="2"/>
  <c r="BF380" i="2" s="1"/>
  <c r="BI368" i="2"/>
  <c r="BH368" i="2"/>
  <c r="BG368" i="2"/>
  <c r="BE368" i="2"/>
  <c r="AA368" i="2"/>
  <c r="Y368" i="2"/>
  <c r="W368" i="2"/>
  <c r="BK368" i="2"/>
  <c r="N368" i="2"/>
  <c r="BF368" i="2" s="1"/>
  <c r="BI362" i="2"/>
  <c r="BH362" i="2"/>
  <c r="BG362" i="2"/>
  <c r="BF362" i="2"/>
  <c r="AA362" i="2"/>
  <c r="Y362" i="2"/>
  <c r="W362" i="2"/>
  <c r="BK362" i="2"/>
  <c r="N362" i="2"/>
  <c r="BE362" i="2" s="1"/>
  <c r="BI350" i="2"/>
  <c r="BH350" i="2"/>
  <c r="BG350" i="2"/>
  <c r="BE350" i="2"/>
  <c r="AA350" i="2"/>
  <c r="Y350" i="2"/>
  <c r="W350" i="2"/>
  <c r="BK350" i="2"/>
  <c r="N350" i="2"/>
  <c r="BF350" i="2" s="1"/>
  <c r="BI338" i="2"/>
  <c r="BH338" i="2"/>
  <c r="BG338" i="2"/>
  <c r="BE338" i="2"/>
  <c r="AA338" i="2"/>
  <c r="Y338" i="2"/>
  <c r="W338" i="2"/>
  <c r="BK338" i="2"/>
  <c r="N338" i="2"/>
  <c r="BF338" i="2" s="1"/>
  <c r="BI332" i="2"/>
  <c r="BH332" i="2"/>
  <c r="BG332" i="2"/>
  <c r="BF332" i="2"/>
  <c r="AA332" i="2"/>
  <c r="Y332" i="2"/>
  <c r="W332" i="2"/>
  <c r="BK332" i="2"/>
  <c r="N332" i="2"/>
  <c r="BE332" i="2" s="1"/>
  <c r="BI322" i="2"/>
  <c r="BH322" i="2"/>
  <c r="BG322" i="2"/>
  <c r="BF322" i="2"/>
  <c r="AA322" i="2"/>
  <c r="Y322" i="2"/>
  <c r="W322" i="2"/>
  <c r="BK322" i="2"/>
  <c r="N322" i="2"/>
  <c r="BE322" i="2" s="1"/>
  <c r="BI310" i="2"/>
  <c r="BH310" i="2"/>
  <c r="BG310" i="2"/>
  <c r="BF310" i="2"/>
  <c r="AA310" i="2"/>
  <c r="Y310" i="2"/>
  <c r="W310" i="2"/>
  <c r="BK310" i="2"/>
  <c r="N310" i="2"/>
  <c r="BE310" i="2" s="1"/>
  <c r="BI298" i="2"/>
  <c r="BH298" i="2"/>
  <c r="BG298" i="2"/>
  <c r="BF298" i="2"/>
  <c r="AA298" i="2"/>
  <c r="Y298" i="2"/>
  <c r="W298" i="2"/>
  <c r="BK298" i="2"/>
  <c r="N298" i="2"/>
  <c r="BE298" i="2" s="1"/>
  <c r="BI295" i="2"/>
  <c r="BH295" i="2"/>
  <c r="BG295" i="2"/>
  <c r="BE295" i="2"/>
  <c r="AA295" i="2"/>
  <c r="Y295" i="2"/>
  <c r="W295" i="2"/>
  <c r="BK295" i="2"/>
  <c r="N295" i="2"/>
  <c r="BF295" i="2" s="1"/>
  <c r="BI287" i="2"/>
  <c r="BH287" i="2"/>
  <c r="BG287" i="2"/>
  <c r="BE287" i="2"/>
  <c r="AA287" i="2"/>
  <c r="Y287" i="2"/>
  <c r="W287" i="2"/>
  <c r="BK287" i="2"/>
  <c r="N287" i="2"/>
  <c r="BF287" i="2" s="1"/>
  <c r="BI285" i="2"/>
  <c r="BH285" i="2"/>
  <c r="BG285" i="2"/>
  <c r="BF285" i="2"/>
  <c r="AA285" i="2"/>
  <c r="AA284" i="2" s="1"/>
  <c r="Y285" i="2"/>
  <c r="Y284" i="2" s="1"/>
  <c r="W285" i="2"/>
  <c r="W284" i="2" s="1"/>
  <c r="BK285" i="2"/>
  <c r="N285" i="2"/>
  <c r="BE285" i="2" s="1"/>
  <c r="BI283" i="2"/>
  <c r="BH283" i="2"/>
  <c r="BG283" i="2"/>
  <c r="BE283" i="2"/>
  <c r="AA283" i="2"/>
  <c r="Y283" i="2"/>
  <c r="W283" i="2"/>
  <c r="BK283" i="2"/>
  <c r="N283" i="2"/>
  <c r="BF283" i="2" s="1"/>
  <c r="BI281" i="2"/>
  <c r="BH281" i="2"/>
  <c r="BG281" i="2"/>
  <c r="BF281" i="2"/>
  <c r="AA281" i="2"/>
  <c r="Y281" i="2"/>
  <c r="W281" i="2"/>
  <c r="BK281" i="2"/>
  <c r="N281" i="2"/>
  <c r="BE281" i="2" s="1"/>
  <c r="BI279" i="2"/>
  <c r="BH279" i="2"/>
  <c r="BG279" i="2"/>
  <c r="BE279" i="2"/>
  <c r="AA279" i="2"/>
  <c r="Y279" i="2"/>
  <c r="W279" i="2"/>
  <c r="BK279" i="2"/>
  <c r="N279" i="2"/>
  <c r="BF279" i="2" s="1"/>
  <c r="BI277" i="2"/>
  <c r="BH277" i="2"/>
  <c r="BG277" i="2"/>
  <c r="BE277" i="2"/>
  <c r="AA277" i="2"/>
  <c r="Y277" i="2"/>
  <c r="W277" i="2"/>
  <c r="BK277" i="2"/>
  <c r="N277" i="2"/>
  <c r="BF277" i="2" s="1"/>
  <c r="BI274" i="2"/>
  <c r="BH274" i="2"/>
  <c r="BG274" i="2"/>
  <c r="BE274" i="2"/>
  <c r="AA274" i="2"/>
  <c r="Y274" i="2"/>
  <c r="W274" i="2"/>
  <c r="BK274" i="2"/>
  <c r="N274" i="2"/>
  <c r="BF274" i="2" s="1"/>
  <c r="BI271" i="2"/>
  <c r="BH271" i="2"/>
  <c r="BG271" i="2"/>
  <c r="BF271" i="2"/>
  <c r="AA271" i="2"/>
  <c r="Y271" i="2"/>
  <c r="W271" i="2"/>
  <c r="BK271" i="2"/>
  <c r="N271" i="2"/>
  <c r="BE271" i="2" s="1"/>
  <c r="BI269" i="2"/>
  <c r="BH269" i="2"/>
  <c r="BG269" i="2"/>
  <c r="BF269" i="2"/>
  <c r="AA269" i="2"/>
  <c r="Y269" i="2"/>
  <c r="W269" i="2"/>
  <c r="BK269" i="2"/>
  <c r="N269" i="2"/>
  <c r="BE269" i="2" s="1"/>
  <c r="BI265" i="2"/>
  <c r="BH265" i="2"/>
  <c r="BG265" i="2"/>
  <c r="BF265" i="2"/>
  <c r="BE265" i="2"/>
  <c r="AA265" i="2"/>
  <c r="Y265" i="2"/>
  <c r="W265" i="2"/>
  <c r="BK265" i="2"/>
  <c r="N265" i="2"/>
  <c r="BI262" i="2"/>
  <c r="BH262" i="2"/>
  <c r="BG262" i="2"/>
  <c r="BF262" i="2"/>
  <c r="BE262" i="2"/>
  <c r="AA262" i="2"/>
  <c r="Y262" i="2"/>
  <c r="W262" i="2"/>
  <c r="BK262" i="2"/>
  <c r="N262" i="2"/>
  <c r="BI260" i="2"/>
  <c r="BH260" i="2"/>
  <c r="BG260" i="2"/>
  <c r="BF260" i="2"/>
  <c r="BE260" i="2"/>
  <c r="AA260" i="2"/>
  <c r="Y260" i="2"/>
  <c r="W260" i="2"/>
  <c r="BK260" i="2"/>
  <c r="N260" i="2"/>
  <c r="BI256" i="2"/>
  <c r="BH256" i="2"/>
  <c r="BG256" i="2"/>
  <c r="BF256" i="2"/>
  <c r="BE256" i="2"/>
  <c r="AA256" i="2"/>
  <c r="Y256" i="2"/>
  <c r="W256" i="2"/>
  <c r="BK256" i="2"/>
  <c r="N256" i="2"/>
  <c r="BI248" i="2"/>
  <c r="BH248" i="2"/>
  <c r="BG248" i="2"/>
  <c r="BF248" i="2"/>
  <c r="BE248" i="2"/>
  <c r="AA248" i="2"/>
  <c r="Y248" i="2"/>
  <c r="W248" i="2"/>
  <c r="BK248" i="2"/>
  <c r="N248" i="2"/>
  <c r="BI240" i="2"/>
  <c r="BH240" i="2"/>
  <c r="BG240" i="2"/>
  <c r="BF240" i="2"/>
  <c r="BE240" i="2"/>
  <c r="AA240" i="2"/>
  <c r="Y240" i="2"/>
  <c r="W240" i="2"/>
  <c r="BK240" i="2"/>
  <c r="N240" i="2"/>
  <c r="BI234" i="2"/>
  <c r="BH234" i="2"/>
  <c r="BG234" i="2"/>
  <c r="BF234" i="2"/>
  <c r="BE234" i="2"/>
  <c r="AA234" i="2"/>
  <c r="Y234" i="2"/>
  <c r="W234" i="2"/>
  <c r="BK234" i="2"/>
  <c r="N234" i="2"/>
  <c r="BI226" i="2"/>
  <c r="BH226" i="2"/>
  <c r="BG226" i="2"/>
  <c r="BF226" i="2"/>
  <c r="BE226" i="2"/>
  <c r="AA226" i="2"/>
  <c r="Y226" i="2"/>
  <c r="W226" i="2"/>
  <c r="BK226" i="2"/>
  <c r="N226" i="2"/>
  <c r="BI215" i="2"/>
  <c r="BH215" i="2"/>
  <c r="BG215" i="2"/>
  <c r="BF215" i="2"/>
  <c r="BE215" i="2"/>
  <c r="AA215" i="2"/>
  <c r="Y215" i="2"/>
  <c r="W215" i="2"/>
  <c r="BK215" i="2"/>
  <c r="N215" i="2"/>
  <c r="BI204" i="2"/>
  <c r="BH204" i="2"/>
  <c r="BG204" i="2"/>
  <c r="BF204" i="2"/>
  <c r="BE204" i="2"/>
  <c r="AA204" i="2"/>
  <c r="Y204" i="2"/>
  <c r="W204" i="2"/>
  <c r="BK204" i="2"/>
  <c r="N204" i="2"/>
  <c r="BI193" i="2"/>
  <c r="BH193" i="2"/>
  <c r="BG193" i="2"/>
  <c r="BF193" i="2"/>
  <c r="BE193" i="2"/>
  <c r="AA193" i="2"/>
  <c r="Y193" i="2"/>
  <c r="W193" i="2"/>
  <c r="BK193" i="2"/>
  <c r="N193" i="2"/>
  <c r="BI181" i="2"/>
  <c r="BH181" i="2"/>
  <c r="BG181" i="2"/>
  <c r="BF181" i="2"/>
  <c r="BE181" i="2"/>
  <c r="AA181" i="2"/>
  <c r="Y181" i="2"/>
  <c r="W181" i="2"/>
  <c r="BK181" i="2"/>
  <c r="N181" i="2"/>
  <c r="BI168" i="2"/>
  <c r="BH168" i="2"/>
  <c r="BG168" i="2"/>
  <c r="BE168" i="2"/>
  <c r="AA168" i="2"/>
  <c r="Y168" i="2"/>
  <c r="W168" i="2"/>
  <c r="BK168" i="2"/>
  <c r="N168" i="2"/>
  <c r="BF168" i="2" s="1"/>
  <c r="BI164" i="2"/>
  <c r="BH164" i="2"/>
  <c r="BG164" i="2"/>
  <c r="BF164" i="2"/>
  <c r="AA164" i="2"/>
  <c r="Y164" i="2"/>
  <c r="W164" i="2"/>
  <c r="BK164" i="2"/>
  <c r="N164" i="2"/>
  <c r="BE164" i="2" s="1"/>
  <c r="BI161" i="2"/>
  <c r="BH161" i="2"/>
  <c r="BG161" i="2"/>
  <c r="BF161" i="2"/>
  <c r="BE161" i="2"/>
  <c r="AA161" i="2"/>
  <c r="Y161" i="2"/>
  <c r="W161" i="2"/>
  <c r="BK161" i="2"/>
  <c r="N161" i="2"/>
  <c r="BI159" i="2"/>
  <c r="BH159" i="2"/>
  <c r="BG159" i="2"/>
  <c r="BF159" i="2"/>
  <c r="AA159" i="2"/>
  <c r="Y159" i="2"/>
  <c r="W159" i="2"/>
  <c r="BK159" i="2"/>
  <c r="N159" i="2"/>
  <c r="BE159" i="2" s="1"/>
  <c r="BI151" i="2"/>
  <c r="BH151" i="2"/>
  <c r="BG151" i="2"/>
  <c r="BF151" i="2"/>
  <c r="AA151" i="2"/>
  <c r="Y151" i="2"/>
  <c r="W151" i="2"/>
  <c r="BK151" i="2"/>
  <c r="N151" i="2"/>
  <c r="BE151" i="2" s="1"/>
  <c r="BI143" i="2"/>
  <c r="BH143" i="2"/>
  <c r="BG143" i="2"/>
  <c r="BE143" i="2"/>
  <c r="AA143" i="2"/>
  <c r="AA142" i="2" s="1"/>
  <c r="Y143" i="2"/>
  <c r="Y142" i="2" s="1"/>
  <c r="W143" i="2"/>
  <c r="W142" i="2" s="1"/>
  <c r="BK143" i="2"/>
  <c r="N143" i="2"/>
  <c r="BF143" i="2" s="1"/>
  <c r="BI141" i="2"/>
  <c r="BH141" i="2"/>
  <c r="BG141" i="2"/>
  <c r="BF141" i="2"/>
  <c r="AA141" i="2"/>
  <c r="Y141" i="2"/>
  <c r="W141" i="2"/>
  <c r="BK141" i="2"/>
  <c r="N141" i="2"/>
  <c r="BE141" i="2" s="1"/>
  <c r="BI135" i="2"/>
  <c r="BH135" i="2"/>
  <c r="BG135" i="2"/>
  <c r="BF135" i="2"/>
  <c r="AA135" i="2"/>
  <c r="Y135" i="2"/>
  <c r="W135" i="2"/>
  <c r="BK135" i="2"/>
  <c r="N135" i="2"/>
  <c r="BE135" i="2" s="1"/>
  <c r="BI130" i="2"/>
  <c r="BH130" i="2"/>
  <c r="BG130" i="2"/>
  <c r="BF130" i="2"/>
  <c r="AA130" i="2"/>
  <c r="Y130" i="2"/>
  <c r="W130" i="2"/>
  <c r="BK130" i="2"/>
  <c r="N130" i="2"/>
  <c r="BE130" i="2" s="1"/>
  <c r="BI125" i="2"/>
  <c r="BH125" i="2"/>
  <c r="BG125" i="2"/>
  <c r="BF125" i="2"/>
  <c r="AA125" i="2"/>
  <c r="Y125" i="2"/>
  <c r="W125" i="2"/>
  <c r="BK125" i="2"/>
  <c r="N125" i="2"/>
  <c r="BE125" i="2" s="1"/>
  <c r="BI123" i="2"/>
  <c r="H36" i="2" s="1"/>
  <c r="BD88" i="1" s="1"/>
  <c r="BH123" i="2"/>
  <c r="BG123" i="2"/>
  <c r="BF123" i="2"/>
  <c r="AA123" i="2"/>
  <c r="AA122" i="2" s="1"/>
  <c r="AA121" i="2" s="1"/>
  <c r="AA120" i="2" s="1"/>
  <c r="Y123" i="2"/>
  <c r="Y122" i="2" s="1"/>
  <c r="W123" i="2"/>
  <c r="W122" i="2" s="1"/>
  <c r="BK123" i="2"/>
  <c r="N123" i="2"/>
  <c r="BE123" i="2" s="1"/>
  <c r="M117" i="2"/>
  <c r="M116" i="2"/>
  <c r="F116" i="2"/>
  <c r="F114" i="2"/>
  <c r="F112" i="2"/>
  <c r="M28" i="2"/>
  <c r="AS88" i="1" s="1"/>
  <c r="AS87" i="1" s="1"/>
  <c r="M84" i="2"/>
  <c r="M83" i="2"/>
  <c r="F83" i="2"/>
  <c r="F81" i="2"/>
  <c r="F79" i="2"/>
  <c r="O15" i="2"/>
  <c r="E15" i="2"/>
  <c r="F84" i="2" s="1"/>
  <c r="O14" i="2"/>
  <c r="O9" i="2"/>
  <c r="M81" i="2" s="1"/>
  <c r="F6" i="2"/>
  <c r="F78" i="2" s="1"/>
  <c r="AK27" i="1"/>
  <c r="AM83" i="1"/>
  <c r="L83" i="1"/>
  <c r="AM82" i="1"/>
  <c r="L82" i="1"/>
  <c r="AM80" i="1"/>
  <c r="L80" i="1"/>
  <c r="L78" i="1"/>
  <c r="L77" i="1"/>
  <c r="H35" i="3" l="1"/>
  <c r="BC89" i="1" s="1"/>
  <c r="BK121" i="3"/>
  <c r="N121" i="3" s="1"/>
  <c r="N90" i="3" s="1"/>
  <c r="H36" i="3"/>
  <c r="BD89" i="1" s="1"/>
  <c r="BD87" i="1" s="1"/>
  <c r="W35" i="1" s="1"/>
  <c r="BK159" i="3"/>
  <c r="H33" i="3"/>
  <c r="BA89" i="1" s="1"/>
  <c r="BK122" i="2"/>
  <c r="BK727" i="2"/>
  <c r="N727" i="2" s="1"/>
  <c r="N94" i="2" s="1"/>
  <c r="H34" i="2"/>
  <c r="BB88" i="1" s="1"/>
  <c r="BK516" i="2"/>
  <c r="N516" i="2" s="1"/>
  <c r="N93" i="2" s="1"/>
  <c r="BK777" i="2"/>
  <c r="BK142" i="2"/>
  <c r="N142" i="2" s="1"/>
  <c r="N91" i="2" s="1"/>
  <c r="H35" i="2"/>
  <c r="BC88" i="1" s="1"/>
  <c r="BC87" i="1" s="1"/>
  <c r="AY87" i="1" s="1"/>
  <c r="BK284" i="2"/>
  <c r="N284" i="2" s="1"/>
  <c r="N92" i="2" s="1"/>
  <c r="BK155" i="3"/>
  <c r="N155" i="3" s="1"/>
  <c r="N93" i="3" s="1"/>
  <c r="N156" i="3"/>
  <c r="N94" i="3" s="1"/>
  <c r="BK178" i="3"/>
  <c r="N178" i="3" s="1"/>
  <c r="N97" i="3" s="1"/>
  <c r="N179" i="3"/>
  <c r="N98" i="3" s="1"/>
  <c r="N122" i="2"/>
  <c r="N90" i="2" s="1"/>
  <c r="H33" i="2"/>
  <c r="BA88" i="1" s="1"/>
  <c r="BA87" i="1" s="1"/>
  <c r="N773" i="2"/>
  <c r="N97" i="2" s="1"/>
  <c r="BK772" i="2"/>
  <c r="N772" i="2" s="1"/>
  <c r="N96" i="2" s="1"/>
  <c r="AA120" i="3"/>
  <c r="AA119" i="3" s="1"/>
  <c r="W121" i="2"/>
  <c r="W120" i="2" s="1"/>
  <c r="AU88" i="1" s="1"/>
  <c r="AU87" i="1" s="1"/>
  <c r="BB87" i="1"/>
  <c r="BK776" i="2"/>
  <c r="N776" i="2" s="1"/>
  <c r="N98" i="2" s="1"/>
  <c r="N777" i="2"/>
  <c r="N99" i="2" s="1"/>
  <c r="BK120" i="3"/>
  <c r="M32" i="3"/>
  <c r="AV89" i="1" s="1"/>
  <c r="N159" i="3"/>
  <c r="N96" i="3" s="1"/>
  <c r="BK158" i="3"/>
  <c r="N158" i="3" s="1"/>
  <c r="N95" i="3" s="1"/>
  <c r="M32" i="2"/>
  <c r="AV88" i="1" s="1"/>
  <c r="AT88" i="1" s="1"/>
  <c r="H32" i="2"/>
  <c r="AZ88" i="1" s="1"/>
  <c r="Y121" i="2"/>
  <c r="Y120" i="2" s="1"/>
  <c r="W34" i="1"/>
  <c r="F117" i="2"/>
  <c r="M33" i="2"/>
  <c r="AW88" i="1" s="1"/>
  <c r="M33" i="3"/>
  <c r="AW89" i="1" s="1"/>
  <c r="M114" i="2"/>
  <c r="F116" i="3"/>
  <c r="H32" i="3"/>
  <c r="AZ89" i="1" s="1"/>
  <c r="F111" i="2"/>
  <c r="M113" i="3"/>
  <c r="AZ87" i="1" l="1"/>
  <c r="AV87" i="1" s="1"/>
  <c r="BK121" i="2"/>
  <c r="AX87" i="1"/>
  <c r="W33" i="1"/>
  <c r="N120" i="3"/>
  <c r="N89" i="3" s="1"/>
  <c r="BK119" i="3"/>
  <c r="N119" i="3" s="1"/>
  <c r="N88" i="3" s="1"/>
  <c r="W32" i="1"/>
  <c r="AW87" i="1"/>
  <c r="AK32" i="1" s="1"/>
  <c r="W31" i="1"/>
  <c r="AT89" i="1"/>
  <c r="N121" i="2"/>
  <c r="N89" i="2" s="1"/>
  <c r="BK120" i="2"/>
  <c r="N120" i="2" s="1"/>
  <c r="N88" i="2" s="1"/>
  <c r="AK31" i="1" l="1"/>
  <c r="AT87" i="1"/>
  <c r="L102" i="3"/>
  <c r="M27" i="3"/>
  <c r="M30" i="3" s="1"/>
  <c r="M27" i="2"/>
  <c r="M30" i="2" s="1"/>
  <c r="L103" i="2"/>
  <c r="L38" i="3" l="1"/>
  <c r="AG89" i="1"/>
  <c r="AN89" i="1" s="1"/>
  <c r="AG88" i="1"/>
  <c r="L38" i="2"/>
  <c r="AG87" i="1" l="1"/>
  <c r="AN88" i="1"/>
  <c r="AK26" i="1" l="1"/>
  <c r="AK29" i="1" s="1"/>
  <c r="AK37" i="1" s="1"/>
  <c r="AN87" i="1"/>
  <c r="AN93" i="1" s="1"/>
  <c r="AG93" i="1"/>
</calcChain>
</file>

<file path=xl/sharedStrings.xml><?xml version="1.0" encoding="utf-8"?>
<sst xmlns="http://schemas.openxmlformats.org/spreadsheetml/2006/main" count="7311" uniqueCount="848">
  <si>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</si>
  <si>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</si>
  <si>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</si>
  <si>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</si>
  <si>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</si>
  <si>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</si>
  <si>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</si>
  <si>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</si>
  <si>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</si>
  <si>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</si>
  <si>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</si>
  <si>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</si>
  <si>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</si>
  <si>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</si>
  <si>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183-2017</t>
  </si>
  <si>
    <t>Stavba:</t>
  </si>
  <si>
    <t>Celková oprava sociálního zařízení v pavilonu U1B , ZŠ J.Šoupala 1609, Ostrava - Poruba</t>
  </si>
  <si>
    <t>0,1</t>
  </si>
  <si>
    <t>JKSO:</t>
  </si>
  <si>
    <t>CC-CZ:</t>
  </si>
  <si>
    <t>1</t>
  </si>
  <si>
    <t>Místo:</t>
  </si>
  <si>
    <t>Ostrava-Poruba</t>
  </si>
  <si>
    <t>Datum:</t>
  </si>
  <si>
    <t>1.6.2016</t>
  </si>
  <si>
    <t>10</t>
  </si>
  <si>
    <t>100</t>
  </si>
  <si>
    <t>Objednatel:</t>
  </si>
  <si>
    <t>IČ:</t>
  </si>
  <si>
    <t>ZŠ Šoupala , přísp.org.</t>
  </si>
  <si>
    <t>DIČ:</t>
  </si>
  <si>
    <t>Zhotovitel:</t>
  </si>
  <si>
    <t xml:space="preserve"> 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</si>
  <si>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</si>
  <si>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</si>
  <si>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</si>
  <si>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</si>
  <si>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</si>
  <si>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</si>
  <si>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</si>
  <si>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</si>
  <si>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</si>
  <si>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</si>
  <si>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</si>
  <si>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</si>
  <si>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</si>
  <si>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</si>
  <si>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</si>
  <si>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</si>
  <si>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</si>
  <si>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</si>
  <si>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</si>
  <si>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</si>
  <si>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</si>
  <si>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</si>
  <si>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</si>
  <si>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</si>
  <si>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</si>
  <si>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</si>
  <si>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</si>
  <si>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</si>
  <si>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</si>
  <si>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</si>
  <si>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</si>
  <si>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</si>
  <si>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</si>
  <si>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</si>
  <si>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</si>
  <si>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</si>
  <si>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</si>
  <si>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</si>
  <si>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</si>
  <si>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</si>
  <si>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</si>
  <si>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</si>
  <si>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</si>
  <si>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</si>
  <si>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</si>
  <si>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</si>
  <si>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</si>
  <si>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</si>
  <si>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{614bd653-7d74-4177-9490-7874ba57e6ab}</t>
  </si>
  <si>
    <t>{00000000-0000-0000-0000-000000000000}</t>
  </si>
  <si>
    <t>D.1.4. Zdravotechnika</t>
  </si>
  <si>
    <t>{130a8834-f781-413b-af23-1e831938d37a}</t>
  </si>
  <si>
    <t>2</t>
  </si>
  <si>
    <t>D.1.4.1 - ZTI oprava ležaté kanalizace</t>
  </si>
  <si>
    <t>{3a18cfac-e1d7-47d9-9768-19c6b7869380}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</si>
  <si>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</si>
  <si>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</si>
  <si>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</si>
  <si>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</si>
  <si>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</si>
  <si>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</si>
  <si>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</si>
  <si>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1 - D.1.4. Zdravotechnika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</si>
  <si>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</si>
  <si>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</si>
  <si>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</si>
  <si>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</si>
  <si>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</si>
  <si>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</si>
  <si>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</si>
  <si>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</si>
  <si>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</si>
  <si>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</si>
  <si>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</si>
  <si>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 </t>
  </si>
  <si>
    <t xml:space="preserve">    726 - Zdravotechnika - předstěnové instalace</t>
  </si>
  <si>
    <t xml:space="preserve">    727 - Zdravotechnika - požární ochrana</t>
  </si>
  <si>
    <t>M - Práce a dodávky M</t>
  </si>
  <si>
    <t xml:space="preserve">    23-M - Montáže potrubí</t>
  </si>
  <si>
    <t>N00 - Nepojmenované práce</t>
  </si>
  <si>
    <t xml:space="preserve">    N01 - Nepojmenovaný díl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</si>
  <si>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</si>
  <si>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</si>
  <si>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</si>
  <si>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</si>
  <si>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</si>
  <si>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</si>
  <si>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</si>
  <si>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</si>
  <si>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</si>
  <si>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</si>
  <si>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</si>
  <si>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</si>
  <si>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</si>
  <si>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</si>
  <si>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</si>
  <si>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</si>
  <si>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</si>
  <si>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7134711211</t>
  </si>
  <si>
    <t xml:space="preserve">Montáž tepelné izolace potrubí snímatelnými pouzdry na suchý zip_x000D_
</t>
  </si>
  <si>
    <t>m</t>
  </si>
  <si>
    <t>16</t>
  </si>
  <si>
    <t>1156123153</t>
  </si>
  <si>
    <t>3,5+3,5+2,5</t>
  </si>
  <si>
    <t>VV</t>
  </si>
  <si>
    <t>M</t>
  </si>
  <si>
    <t>631545120</t>
  </si>
  <si>
    <t>pouzdro potrubní izolační  z minerální vlny s Al fólií 34/25 mm</t>
  </si>
  <si>
    <t>32</t>
  </si>
  <si>
    <t>-1708636658</t>
  </si>
  <si>
    <t>STV potrubí vedené pod stropem 1.NP</t>
  </si>
  <si>
    <t>2,7*1,15</t>
  </si>
  <si>
    <t>Součet</t>
  </si>
  <si>
    <t>4</t>
  </si>
  <si>
    <t>3,5</t>
  </si>
  <si>
    <t>3</t>
  </si>
  <si>
    <t>631545310</t>
  </si>
  <si>
    <t>pouzdro potrubní izolační  z minerální vlny s Al fólií 27/30 mm</t>
  </si>
  <si>
    <t>-830857344</t>
  </si>
  <si>
    <t>TUV  tepelná izolace potrubí zavěšeného pod stropem 1.NP</t>
  </si>
  <si>
    <t>2,8*1,15</t>
  </si>
  <si>
    <t>631545130</t>
  </si>
  <si>
    <t>pouzdro potrubní izolační z minerální vlny s Al fólií 42/25 mm</t>
  </si>
  <si>
    <t>1894858720</t>
  </si>
  <si>
    <t>SV - tepelná izolace potrubí studené vody vedené pod stropem 1.NP</t>
  </si>
  <si>
    <t>1.NP</t>
  </si>
  <si>
    <t>2*1,15</t>
  </si>
  <si>
    <t>2,5</t>
  </si>
  <si>
    <t>5</t>
  </si>
  <si>
    <t>998713102</t>
  </si>
  <si>
    <t>Přesun hmot tonážní tonážní pro izolace tepelné v objektech v do 12 m</t>
  </si>
  <si>
    <t>t</t>
  </si>
  <si>
    <t>793355796</t>
  </si>
  <si>
    <t>6</t>
  </si>
  <si>
    <t>721140802</t>
  </si>
  <si>
    <t>Demontáž potrubí litinové do DN 100</t>
  </si>
  <si>
    <t>676055328</t>
  </si>
  <si>
    <t>1,NP</t>
  </si>
  <si>
    <t>11,1</t>
  </si>
  <si>
    <t>2.NP</t>
  </si>
  <si>
    <t>3.NP</t>
  </si>
  <si>
    <t>13,2</t>
  </si>
  <si>
    <t>7</t>
  </si>
  <si>
    <t>721171803</t>
  </si>
  <si>
    <t>Demontáž potrubí z PVC do D 75</t>
  </si>
  <si>
    <t>-1924744915</t>
  </si>
  <si>
    <t>1+3,8+2,6</t>
  </si>
  <si>
    <t>2,7+1,5+1+7,5</t>
  </si>
  <si>
    <t>1+3,3+2,5</t>
  </si>
  <si>
    <t>8</t>
  </si>
  <si>
    <t>721171808</t>
  </si>
  <si>
    <t>Demontáž potrubí z PVC do D 114</t>
  </si>
  <si>
    <t>1556735932</t>
  </si>
  <si>
    <t>9</t>
  </si>
  <si>
    <t>7211719052</t>
  </si>
  <si>
    <t>Propojení se stávající kanalizací nad podlahou  1.NP DN 110</t>
  </si>
  <si>
    <t>kus</t>
  </si>
  <si>
    <t>-1700106370</t>
  </si>
  <si>
    <t>dodávka+montáž,těsnící a propojovací materiál včetně přechodu LT/PP</t>
  </si>
  <si>
    <t>721174004</t>
  </si>
  <si>
    <t>Potrubí kanalizační z PP svodné systém HT DN 70</t>
  </si>
  <si>
    <t>1441884702</t>
  </si>
  <si>
    <t>11</t>
  </si>
  <si>
    <t>721174025</t>
  </si>
  <si>
    <t>Potrubí kanalizační z PP odpadní systém HT DN 100</t>
  </si>
  <si>
    <t>-270370140</t>
  </si>
  <si>
    <t>Potrubí včetně tvarovek a montážního materiálu a čistíčích kusů na svislém potrubí</t>
  </si>
  <si>
    <t>dodávka + montáž</t>
  </si>
  <si>
    <t>35,4*1,15</t>
  </si>
  <si>
    <t>41</t>
  </si>
  <si>
    <t>12</t>
  </si>
  <si>
    <t>721174042</t>
  </si>
  <si>
    <t>Potrubí kanalizační z PP připojovací systém HT DN 40</t>
  </si>
  <si>
    <t>298797161</t>
  </si>
  <si>
    <t>Potrubí odvod úkapů pod pojistného ventilu , napojení umyvadel</t>
  </si>
  <si>
    <t>2,7</t>
  </si>
  <si>
    <t>4,7*1,15</t>
  </si>
  <si>
    <t>5,5</t>
  </si>
  <si>
    <t>13</t>
  </si>
  <si>
    <t>721174043</t>
  </si>
  <si>
    <t>Potrubí kanalizační z PP připojovací systém HT DN 50</t>
  </si>
  <si>
    <t>979512309</t>
  </si>
  <si>
    <t>3,8</t>
  </si>
  <si>
    <t>1,5</t>
  </si>
  <si>
    <t>3,3</t>
  </si>
  <si>
    <t>8,6*1,15</t>
  </si>
  <si>
    <t>14</t>
  </si>
  <si>
    <t>721174044</t>
  </si>
  <si>
    <t>Potrubí kanalizační z PP připojovací systém HT DN 70</t>
  </si>
  <si>
    <t>1244343870</t>
  </si>
  <si>
    <t>2,6</t>
  </si>
  <si>
    <t>6,1*1,15</t>
  </si>
  <si>
    <t>7,5</t>
  </si>
  <si>
    <t>721174045</t>
  </si>
  <si>
    <t>Potrubí kanalizační z PP připojovací systém HT DN 100</t>
  </si>
  <si>
    <t>-199380464</t>
  </si>
  <si>
    <t>3,6</t>
  </si>
  <si>
    <t>3,1</t>
  </si>
  <si>
    <t>14,2*1,15</t>
  </si>
  <si>
    <t>16,5</t>
  </si>
  <si>
    <t>721194104</t>
  </si>
  <si>
    <t>Vyvedení a upevnění odpadních výpustek DN 40</t>
  </si>
  <si>
    <t>794586753</t>
  </si>
  <si>
    <t>17</t>
  </si>
  <si>
    <t>721194105</t>
  </si>
  <si>
    <t>Vyvedení a upevnění odpadních výpustek DN 50</t>
  </si>
  <si>
    <t>1449191046</t>
  </si>
  <si>
    <t>18</t>
  </si>
  <si>
    <t>721194109</t>
  </si>
  <si>
    <t>Vyvedení a upevnění odpadních výpustek DN 100</t>
  </si>
  <si>
    <t>-1481428919</t>
  </si>
  <si>
    <t>3+1</t>
  </si>
  <si>
    <t>7+1</t>
  </si>
  <si>
    <t>19</t>
  </si>
  <si>
    <t>721211421</t>
  </si>
  <si>
    <t>Vpusť podlahová se vodorovným odtokem DN 50/75/110 mřížka nerez 115x115</t>
  </si>
  <si>
    <t>139120809</t>
  </si>
  <si>
    <t xml:space="preserve">Podlahová vpusť se vodor. odtokem DN75 pevnou izolační přírubou, zápachovou uzávěrkou se zařízením proti pronikání zápachu při vyschnutí, vtokovou </t>
  </si>
  <si>
    <t>mřížkou 115x115 mm, nerezovým rámem 123x123 mm, průtok 0,5 l/s (HL 510NPr)</t>
  </si>
  <si>
    <t>20</t>
  </si>
  <si>
    <t>721211421.1</t>
  </si>
  <si>
    <t>Vpusť podlahová se svislým odtokem DN 50/75/110 mřížka nerez 115x115</t>
  </si>
  <si>
    <t>418227429</t>
  </si>
  <si>
    <t xml:space="preserve">Podlahová vpusť se svislým odtokem DN75 pevnou izolační přírubou, zápachovou uzávěrkou se zařízením proti pronikání zápachu při vyschnutí, vtokovou </t>
  </si>
  <si>
    <t>mřížkou 115x115 mm, nerezovým rámem 123x123 mm, průtok 0,5 l/s (HL 310NPr)</t>
  </si>
  <si>
    <t>721211499</t>
  </si>
  <si>
    <t>Izolační souprava pro vpusť</t>
  </si>
  <si>
    <t>793103727</t>
  </si>
  <si>
    <t>2+1</t>
  </si>
  <si>
    <t>22</t>
  </si>
  <si>
    <t>721273153</t>
  </si>
  <si>
    <t>Hlavice ventilační polypropylen PP DN 110</t>
  </si>
  <si>
    <t>-1224592859</t>
  </si>
  <si>
    <t>Souprava ventilační hlavice  PP DN 110</t>
  </si>
  <si>
    <t>23</t>
  </si>
  <si>
    <t>721273311111</t>
  </si>
  <si>
    <t>Zápachová uzávěrka pod pojistný ventil</t>
  </si>
  <si>
    <t>216077893</t>
  </si>
  <si>
    <t>Kalich pro úkapy se zápachovou uzávěrkou a s přídavným uzávěrem (kuličkou) proti pronikání zápachu pro suchý stav</t>
  </si>
  <si>
    <t>24</t>
  </si>
  <si>
    <t>7212901131</t>
  </si>
  <si>
    <t>Kamerová zkouška potrubí ležaté kanalizace včetně přípojek na areálovou kanalizaci</t>
  </si>
  <si>
    <t>1884243969</t>
  </si>
  <si>
    <t>25</t>
  </si>
  <si>
    <t>7212901132</t>
  </si>
  <si>
    <t>Propojení se stávající splaškovou kanalizaci</t>
  </si>
  <si>
    <t>1870659271</t>
  </si>
  <si>
    <t>dodávka + montáž včetně těsnícího a montážního materiálu</t>
  </si>
  <si>
    <t>26</t>
  </si>
  <si>
    <t>721290123</t>
  </si>
  <si>
    <t>Zkouška těsnosti potrubí kanalizace kouřem do DN 300</t>
  </si>
  <si>
    <t>-436207202</t>
  </si>
  <si>
    <t>včetně dodákky materiíálu pro zkoušku porubí</t>
  </si>
  <si>
    <t>41+5,5+10+7,5+16,5</t>
  </si>
  <si>
    <t>27</t>
  </si>
  <si>
    <t>72129012311</t>
  </si>
  <si>
    <t>Dodávka materiálu pro zkoušku těsnosti kanalizace kouřem</t>
  </si>
  <si>
    <t>-310219828</t>
  </si>
  <si>
    <t>28</t>
  </si>
  <si>
    <t>721290822</t>
  </si>
  <si>
    <t>Přemístění vnitrostaveništní demontovaných hmot vnitřní kanalizace v objektech výšky do 12 m</t>
  </si>
  <si>
    <t>1232104941</t>
  </si>
  <si>
    <t>0,59</t>
  </si>
  <si>
    <t>29</t>
  </si>
  <si>
    <t>721300922</t>
  </si>
  <si>
    <t>Pročištění svodů ležatých do DN 300</t>
  </si>
  <si>
    <t>-1400869765</t>
  </si>
  <si>
    <t>30</t>
  </si>
  <si>
    <t>998721102</t>
  </si>
  <si>
    <t>Přesun hmot tonážní pro vnitřní kanalizace v objektech v do 12 m</t>
  </si>
  <si>
    <t>609481836</t>
  </si>
  <si>
    <t>31</t>
  </si>
  <si>
    <t>551400001</t>
  </si>
  <si>
    <t>Závěsný a kotevní materiál pro uchycení potrubí dodávka + montáž</t>
  </si>
  <si>
    <t>200595851</t>
  </si>
  <si>
    <t>722130801</t>
  </si>
  <si>
    <t>Demontáž potrubí ocelové pozinkované závitové do DN 25</t>
  </si>
  <si>
    <t>311883052</t>
  </si>
  <si>
    <t>2,7+2,8+107+6,5+2+3,6+6,6</t>
  </si>
  <si>
    <t>11,8+16,5+4,1+2,4+12,1+4</t>
  </si>
  <si>
    <t>8,1+7,1+1,5+11</t>
  </si>
  <si>
    <t>33</t>
  </si>
  <si>
    <t>72213193291</t>
  </si>
  <si>
    <t>Propojení se stávajícím rozvodem vody</t>
  </si>
  <si>
    <t>-512117485</t>
  </si>
  <si>
    <t>dodávka+montáž včetně propojovacího a těsnícího materiálu - v 1.PP -DN32</t>
  </si>
  <si>
    <t>34</t>
  </si>
  <si>
    <t>722174002</t>
  </si>
  <si>
    <t>Potrubí vodovodní plastové PPR svar polyfuze PN 16 D 20 x 2,8 mm</t>
  </si>
  <si>
    <t>-1857276634</t>
  </si>
  <si>
    <t>Potrubí studené vody</t>
  </si>
  <si>
    <t>10,7</t>
  </si>
  <si>
    <t>13,8</t>
  </si>
  <si>
    <t>8,1</t>
  </si>
  <si>
    <t>32,6*1,15</t>
  </si>
  <si>
    <t>38</t>
  </si>
  <si>
    <t>35</t>
  </si>
  <si>
    <t>722174003</t>
  </si>
  <si>
    <t>Potrubí vodovodní plastové PPR svar polyfuze PN 16 D 25 x 3,5 mm</t>
  </si>
  <si>
    <t>979225237</t>
  </si>
  <si>
    <t>6,5</t>
  </si>
  <si>
    <t>7,1</t>
  </si>
  <si>
    <t>30,1*1,15</t>
  </si>
  <si>
    <t>36</t>
  </si>
  <si>
    <t>722174004</t>
  </si>
  <si>
    <t>Potrubí vodovodní plastové PPR svar polyfuze PN 16 D 32 x 4,4 mm</t>
  </si>
  <si>
    <t>1854644042</t>
  </si>
  <si>
    <t>2,7+2</t>
  </si>
  <si>
    <t>4,1</t>
  </si>
  <si>
    <t>8,8*1,15</t>
  </si>
  <si>
    <t>10,5</t>
  </si>
  <si>
    <t>37</t>
  </si>
  <si>
    <t>722174005</t>
  </si>
  <si>
    <t>Potrubí vodovodní plastové PPR svar polyfuze PN 16 D 40 x 5,5 mm</t>
  </si>
  <si>
    <t>-636146947</t>
  </si>
  <si>
    <t>722174022</t>
  </si>
  <si>
    <t>Potrubí vodovodní plastové PPR svar polyfuze PN 20 D 20 x 3,4 mm</t>
  </si>
  <si>
    <t>1043055238</t>
  </si>
  <si>
    <t>potrubí teplé vody</t>
  </si>
  <si>
    <t>4,74</t>
  </si>
  <si>
    <t>9,84*1,15</t>
  </si>
  <si>
    <t>39</t>
  </si>
  <si>
    <t>722174023</t>
  </si>
  <si>
    <t>Potrubí vodovodní plastové PPR svar polyfuze PN 20 D 25 x 4,2 mm</t>
  </si>
  <si>
    <t>-1279533426</t>
  </si>
  <si>
    <t>Potrubí teplé vody</t>
  </si>
  <si>
    <t>2,8+6,6</t>
  </si>
  <si>
    <t>12,1</t>
  </si>
  <si>
    <t>32,5*1,15</t>
  </si>
  <si>
    <t>37,5</t>
  </si>
  <si>
    <t>40</t>
  </si>
  <si>
    <t>722174024</t>
  </si>
  <si>
    <t>Potrubí vodovodní plastové PPR svar polyfuze PN 20 D 32 x5,4 mm</t>
  </si>
  <si>
    <t>-1946476005</t>
  </si>
  <si>
    <t>4*1,15</t>
  </si>
  <si>
    <t>722181221</t>
  </si>
  <si>
    <t>Ochrana vodovodního potrubí přilepenými tepelně izolačními trubicemi z PE tl do 10 mm DN do 22 mm</t>
  </si>
  <si>
    <t>1093337541</t>
  </si>
  <si>
    <t>potrubí studené vody</t>
  </si>
  <si>
    <t>42</t>
  </si>
  <si>
    <t>722181222</t>
  </si>
  <si>
    <t>Ochrana vodovodního potrubí přilepenými tepelně izolačními trubicemi z PE tl do 10 mm DN do 42 mm</t>
  </si>
  <si>
    <t>1969438596</t>
  </si>
  <si>
    <t>studená voda</t>
  </si>
  <si>
    <t>6,5+2</t>
  </si>
  <si>
    <t>16,5+4,1</t>
  </si>
  <si>
    <t>36,2*1,15</t>
  </si>
  <si>
    <t>43</t>
  </si>
  <si>
    <t>722181251</t>
  </si>
  <si>
    <t>Ochrana vodovodního potrubí přilepenými tepelně izolačními trubicemi z PE tl do 25 mm DN do 22 mm</t>
  </si>
  <si>
    <t>1583771210</t>
  </si>
  <si>
    <t>teplá voda</t>
  </si>
  <si>
    <t>4,4</t>
  </si>
  <si>
    <t>9,5*1,15</t>
  </si>
  <si>
    <t>44</t>
  </si>
  <si>
    <t>722181252</t>
  </si>
  <si>
    <t>Ochrana vodovodního potrubí přilepenými tepelně izolačními trubicemi z PE tl do 25 mm DN do 42 mm</t>
  </si>
  <si>
    <t>1085157045</t>
  </si>
  <si>
    <t>12,1+4</t>
  </si>
  <si>
    <t>30,7*1,15</t>
  </si>
  <si>
    <t>35,5</t>
  </si>
  <si>
    <t>45</t>
  </si>
  <si>
    <t>722181812</t>
  </si>
  <si>
    <t>Demontáž plstěných pásů z trub do D 50</t>
  </si>
  <si>
    <t>-52687962</t>
  </si>
  <si>
    <t>105</t>
  </si>
  <si>
    <t>46</t>
  </si>
  <si>
    <t>722190401</t>
  </si>
  <si>
    <t>Vyvedení a upevnění výpustku do DN 25</t>
  </si>
  <si>
    <t>1430232088</t>
  </si>
  <si>
    <t>3+3+3+3+1</t>
  </si>
  <si>
    <t>3+7+3+1</t>
  </si>
  <si>
    <t>47</t>
  </si>
  <si>
    <t>722190901</t>
  </si>
  <si>
    <t>Uzavření nebo otevření vodovodního potrubí při opravách</t>
  </si>
  <si>
    <t>-585540756</t>
  </si>
  <si>
    <t>48</t>
  </si>
  <si>
    <t>722220111</t>
  </si>
  <si>
    <t>Nástěnka pro výtokový ventil G 1/2 s jedním závitem</t>
  </si>
  <si>
    <t>-1506459203</t>
  </si>
  <si>
    <t>1+3+1</t>
  </si>
  <si>
    <t>49</t>
  </si>
  <si>
    <t>722220121</t>
  </si>
  <si>
    <t>Nástěnka pro baterii G 1/2 s jedním závitem</t>
  </si>
  <si>
    <t>pár</t>
  </si>
  <si>
    <t>-1722898608</t>
  </si>
  <si>
    <t>50</t>
  </si>
  <si>
    <t>722220851</t>
  </si>
  <si>
    <t>Demontáž armatur závitových s jedním závitem G do 3/4</t>
  </si>
  <si>
    <t>654798856</t>
  </si>
  <si>
    <t>51</t>
  </si>
  <si>
    <t>722220852</t>
  </si>
  <si>
    <t>Demontáž armatur závitových s jedním závitem G do 5/4</t>
  </si>
  <si>
    <t>1230926881</t>
  </si>
  <si>
    <t>52</t>
  </si>
  <si>
    <t>722231073</t>
  </si>
  <si>
    <t>Ventil zpětný G 3/4 PN 10 do 110°C se dvěma závity</t>
  </si>
  <si>
    <t>822237649</t>
  </si>
  <si>
    <t>53</t>
  </si>
  <si>
    <t>722231141</t>
  </si>
  <si>
    <t>Ventil závitový pojistný rohový G 1/2</t>
  </si>
  <si>
    <t>977968636</t>
  </si>
  <si>
    <t>54</t>
  </si>
  <si>
    <t>722232044</t>
  </si>
  <si>
    <t>Kohout kulový přímý G 3/4 PN 42 do 185°C vnitřní závit</t>
  </si>
  <si>
    <t>-778233981</t>
  </si>
  <si>
    <t>55</t>
  </si>
  <si>
    <t>722232045</t>
  </si>
  <si>
    <t>Kohout kulový přímý G 1 PN 42 do 185°C vnitřní závit</t>
  </si>
  <si>
    <t>205555843</t>
  </si>
  <si>
    <t>56</t>
  </si>
  <si>
    <t>722232046</t>
  </si>
  <si>
    <t>Kohout kulový přímý G 1 1/4 PN 42 do 185°C vnitřní závit</t>
  </si>
  <si>
    <t>1907158926</t>
  </si>
  <si>
    <t>57</t>
  </si>
  <si>
    <t>722232063</t>
  </si>
  <si>
    <t>Kohout kulový přímý G 1 PN 42 do 185°C vnitřní závit s vypouštěním</t>
  </si>
  <si>
    <t>991674033</t>
  </si>
  <si>
    <t>58</t>
  </si>
  <si>
    <t>722234264</t>
  </si>
  <si>
    <t>Filtr mosazný G 3/4 PN 16 do 120°C s 2x vnitřním závitem</t>
  </si>
  <si>
    <t>-1461660635</t>
  </si>
  <si>
    <t>59</t>
  </si>
  <si>
    <t>722239101</t>
  </si>
  <si>
    <t>Montáž armatur vodovodních se dvěma závity G 1/2</t>
  </si>
  <si>
    <t>2061372174</t>
  </si>
  <si>
    <t>60</t>
  </si>
  <si>
    <t>722239101.11</t>
  </si>
  <si>
    <t>Směšovací podomítkový ventil pro bidetovou spršku</t>
  </si>
  <si>
    <t>1024014330</t>
  </si>
  <si>
    <t>61</t>
  </si>
  <si>
    <t>722239102</t>
  </si>
  <si>
    <t>Montáž armatur vodovodních se dvěma závity G 3/4</t>
  </si>
  <si>
    <t>255395264</t>
  </si>
  <si>
    <t>62</t>
  </si>
  <si>
    <t>5511089911</t>
  </si>
  <si>
    <t>ventil skupinový termoskopický 3/4"</t>
  </si>
  <si>
    <t>-1750619089</t>
  </si>
  <si>
    <t xml:space="preserve">Skupinový termoskopický ventil, instalace do podhledu,  termoskopický systém směšování, přesnost směšování + / - 1 až 2°C </t>
  </si>
  <si>
    <t xml:space="preserve">při teplotních výkyvech na vstupech až o 15°C, uzavření ventilu při výpadku studené/teplé vody na vstupu max. 1 sec, minimální teplotní rozdíl </t>
  </si>
  <si>
    <t>Směšovací ventil pro 3 umyvadla průtok max.28 l/min</t>
  </si>
  <si>
    <t>63</t>
  </si>
  <si>
    <t>722290226</t>
  </si>
  <si>
    <t>Zkouška těsnosti vodovodního potrubí závitového do DN 50</t>
  </si>
  <si>
    <t>-1970113639</t>
  </si>
  <si>
    <t>38+35+10,5+2,5+12+37,5+5</t>
  </si>
  <si>
    <t>64</t>
  </si>
  <si>
    <t>722290234</t>
  </si>
  <si>
    <t>Proplach a dezinfekce vodovodního potrubí do DN 80</t>
  </si>
  <si>
    <t>-823889294</t>
  </si>
  <si>
    <t>140,5</t>
  </si>
  <si>
    <t>65</t>
  </si>
  <si>
    <t>722290822</t>
  </si>
  <si>
    <t>Přemístění vnitrostaveništní demontovaných hmot pro vnitřní vodovod v objektech výšky do 12 m</t>
  </si>
  <si>
    <t>364985364</t>
  </si>
  <si>
    <t>0,476</t>
  </si>
  <si>
    <t>66</t>
  </si>
  <si>
    <t>998722102</t>
  </si>
  <si>
    <t>Přesun hmot tonážní tonážní pro vnitřní vodovod v objektech v do 12 m</t>
  </si>
  <si>
    <t>801197791</t>
  </si>
  <si>
    <t>67</t>
  </si>
  <si>
    <t>7Y1ZLSP25XXXX</t>
  </si>
  <si>
    <t>Žlab pozinkovaný PPR (dodáváme v délce 2000mm - cena za kus) D 25</t>
  </si>
  <si>
    <t>ks</t>
  </si>
  <si>
    <t>758429145</t>
  </si>
  <si>
    <t>68</t>
  </si>
  <si>
    <t>7Y1ZLSP32XXXX</t>
  </si>
  <si>
    <t>Žlab pozinkovaný PPR (dodáváme v délce 2000mm - cena za kus) D 32</t>
  </si>
  <si>
    <t>-1116275684</t>
  </si>
  <si>
    <t>69</t>
  </si>
  <si>
    <t>7Y1ZLSP40XXXX</t>
  </si>
  <si>
    <t>Žlab pozinkovaný PPR (dodáváme v délce 2000mm - cena za kus) D 40</t>
  </si>
  <si>
    <t>1465661941</t>
  </si>
  <si>
    <t>PRO  ZAVĚŠENÁ  POTRUBÍ</t>
  </si>
  <si>
    <t>70</t>
  </si>
  <si>
    <t>725110811</t>
  </si>
  <si>
    <t>Demontáž klozetů splachovací s nádrží</t>
  </si>
  <si>
    <t>soubor</t>
  </si>
  <si>
    <t>-1711380411</t>
  </si>
  <si>
    <t>71</t>
  </si>
  <si>
    <t>725111131</t>
  </si>
  <si>
    <t>Splachovač nádržkový plastový vysokopoložený</t>
  </si>
  <si>
    <t>1741737878</t>
  </si>
  <si>
    <t>Vl</t>
  </si>
  <si>
    <t>72</t>
  </si>
  <si>
    <t>725119123</t>
  </si>
  <si>
    <t>Montáž klozetových mís závěsných K</t>
  </si>
  <si>
    <t>-1097922072</t>
  </si>
  <si>
    <t>73</t>
  </si>
  <si>
    <t>6423600101</t>
  </si>
  <si>
    <t>klozet keramický závěsný hluboké splachování bílý - K</t>
  </si>
  <si>
    <t>-1854364659</t>
  </si>
  <si>
    <t>Výběr dle projektanata interiéru koupelen  s hlubokým splachováním</t>
  </si>
  <si>
    <t xml:space="preserve">klozet včetně sedátka a poklopu </t>
  </si>
  <si>
    <t>74</t>
  </si>
  <si>
    <t>6423605102</t>
  </si>
  <si>
    <t>Ovládací talčítko - k předstěnovému systému</t>
  </si>
  <si>
    <t>1030748914</t>
  </si>
  <si>
    <t>Ovládací tlačítko - vzorkovat a kozultovat s projektentem interiéru dodávka+montáž</t>
  </si>
  <si>
    <t>75</t>
  </si>
  <si>
    <t>7251215271</t>
  </si>
  <si>
    <t>Pisoárový záchodek automatický s integrovaným napájecím zdrojem</t>
  </si>
  <si>
    <t>1598804770</t>
  </si>
  <si>
    <t>Ps</t>
  </si>
  <si>
    <t>Pisoárový záchodek keramický s automatickým splachovacím zařízením, pro bezdotykové ovládání teplotní spínačem</t>
  </si>
  <si>
    <t>antivandal s kompletním příslušenstvím (včetně sifonu), součástí dodávky napájecí zdroj  (1x pro 3 pisoáry)</t>
  </si>
  <si>
    <t>upevňovací materiál pro osazení pisoáru do stěny</t>
  </si>
  <si>
    <t>76</t>
  </si>
  <si>
    <t>725122817</t>
  </si>
  <si>
    <t>Demontáž pisoárových stání bez nádrže a jedním záchodkem</t>
  </si>
  <si>
    <t>1635159322</t>
  </si>
  <si>
    <t>77</t>
  </si>
  <si>
    <t>725210821</t>
  </si>
  <si>
    <t>Demontáž umyvadel bez výtokových armatur</t>
  </si>
  <si>
    <t>27430329</t>
  </si>
  <si>
    <t>78</t>
  </si>
  <si>
    <t>7252191021.1</t>
  </si>
  <si>
    <t>Montáž umyvadla</t>
  </si>
  <si>
    <t>1372943168</t>
  </si>
  <si>
    <t>79</t>
  </si>
  <si>
    <t>642110120.1</t>
  </si>
  <si>
    <t>umyvadlo keramické závěsné  55 x 43 cm bílé U</t>
  </si>
  <si>
    <t>-441492728</t>
  </si>
  <si>
    <t>typ umyvadla bude vzorkován a konzultován s achitektem a investorem U</t>
  </si>
  <si>
    <t>80</t>
  </si>
  <si>
    <t>642110150</t>
  </si>
  <si>
    <t>kryt na sifon bílý - polosloup</t>
  </si>
  <si>
    <t>1364335359</t>
  </si>
  <si>
    <t>81</t>
  </si>
  <si>
    <t>725330820</t>
  </si>
  <si>
    <t>Demontáž výlevka diturvitová</t>
  </si>
  <si>
    <t>-1503107517</t>
  </si>
  <si>
    <t>82</t>
  </si>
  <si>
    <t>725331111</t>
  </si>
  <si>
    <t>-841474758</t>
  </si>
  <si>
    <t>83</t>
  </si>
  <si>
    <t>725339111</t>
  </si>
  <si>
    <t>Montáž výlevky</t>
  </si>
  <si>
    <t>-940746022</t>
  </si>
  <si>
    <t>Vl1</t>
  </si>
  <si>
    <t>84</t>
  </si>
  <si>
    <t>64271101011</t>
  </si>
  <si>
    <t>výlevka keramická bílá, závěsná s plastovou mřížkou</t>
  </si>
  <si>
    <t>709595616</t>
  </si>
  <si>
    <t>85</t>
  </si>
  <si>
    <t>725530823</t>
  </si>
  <si>
    <t>Demontáž ohřívač elektrický tlakový do 200 litrů</t>
  </si>
  <si>
    <t>-1509994684</t>
  </si>
  <si>
    <t>86</t>
  </si>
  <si>
    <t>725539206</t>
  </si>
  <si>
    <t>Montáž ohřívačů zásobníkových závěsných tlakových do 200 litrů</t>
  </si>
  <si>
    <t>1636866509</t>
  </si>
  <si>
    <t>87</t>
  </si>
  <si>
    <t>725590812</t>
  </si>
  <si>
    <t>Přemístění vnitrostaveništní demontovaných pro zařizovací předměty v objektech výšky do 12 m</t>
  </si>
  <si>
    <t>-1653986680</t>
  </si>
  <si>
    <t>0,763</t>
  </si>
  <si>
    <t>88</t>
  </si>
  <si>
    <t>725813111</t>
  </si>
  <si>
    <t>Ventil rohový bez připojovací trubičky nebo flexi hadičky G 1/2</t>
  </si>
  <si>
    <t>1334363809</t>
  </si>
  <si>
    <t>89</t>
  </si>
  <si>
    <t>725819201</t>
  </si>
  <si>
    <t>Montáž ventilů nástěnných G 1/2</t>
  </si>
  <si>
    <t>1003356769</t>
  </si>
  <si>
    <t>Ventil umístěn vždy v každém NP u 1 umyvadla</t>
  </si>
  <si>
    <t>1.NP - U</t>
  </si>
  <si>
    <t>2.NP - U</t>
  </si>
  <si>
    <t>3.NP - U</t>
  </si>
  <si>
    <t>90</t>
  </si>
  <si>
    <t>5514565911</t>
  </si>
  <si>
    <t xml:space="preserve">ventil umyvadlový nástěnný pákový (1/2" ) </t>
  </si>
  <si>
    <t>1135541589</t>
  </si>
  <si>
    <t>91</t>
  </si>
  <si>
    <t>725819301</t>
  </si>
  <si>
    <t>Montáž ventilů stojánkových G 1/2</t>
  </si>
  <si>
    <t>-553639614</t>
  </si>
  <si>
    <t>92</t>
  </si>
  <si>
    <t>5514565401</t>
  </si>
  <si>
    <t>ventil tlačný umyvadlový stojankový ovládaný pákou (1/2") - smíchaná voda</t>
  </si>
  <si>
    <t>551605678</t>
  </si>
  <si>
    <t>Tlačný samouzavírací ventil umyvadlový stojánkový, pro míchanou vodu, ovládaný pákou</t>
  </si>
  <si>
    <t>odolný vandaluvzdorný, použité materiály odolné proti korozi a vodnímu kameni</t>
  </si>
  <si>
    <t>samočistící mechnismus se syntetickým rubínem</t>
  </si>
  <si>
    <t>U</t>
  </si>
  <si>
    <t>93</t>
  </si>
  <si>
    <t>725819401</t>
  </si>
  <si>
    <t>Montáž ventilů rohových G 1/2 s připojovací trubičkou</t>
  </si>
  <si>
    <t>140101492</t>
  </si>
  <si>
    <t>Vl - 2.NP - 1ks; 3.NP - 1ks</t>
  </si>
  <si>
    <t>94</t>
  </si>
  <si>
    <t>725819499</t>
  </si>
  <si>
    <t>Rohový ventil s připojovací trubičkou DN 15</t>
  </si>
  <si>
    <t>-1377066075</t>
  </si>
  <si>
    <t>95</t>
  </si>
  <si>
    <t>725820801</t>
  </si>
  <si>
    <t>Demontáž baterie nástěnné do G 3 / 4</t>
  </si>
  <si>
    <t>1776570456</t>
  </si>
  <si>
    <t>Vl - 1.NP - 1 ks; 2.NP - 1ks; 3.NP - 1ks</t>
  </si>
  <si>
    <t>U - 1.NP - 3ks; 2.NP - 3ks; 3.NP - 3ks</t>
  </si>
  <si>
    <t>96</t>
  </si>
  <si>
    <t>725821316</t>
  </si>
  <si>
    <t>1721853714</t>
  </si>
  <si>
    <t>Vl+Vl1</t>
  </si>
  <si>
    <t>97</t>
  </si>
  <si>
    <t>725849411</t>
  </si>
  <si>
    <t>Montáž baterie sprchové nástěnné s nastavitelnou výškou sprchy</t>
  </si>
  <si>
    <t>-1946022538</t>
  </si>
  <si>
    <t>98</t>
  </si>
  <si>
    <t>725849411.11</t>
  </si>
  <si>
    <t>Bidetová sprška - nástěnný set s rohovým ventilem</t>
  </si>
  <si>
    <t>-1127195609</t>
  </si>
  <si>
    <t>99</t>
  </si>
  <si>
    <t>725860811</t>
  </si>
  <si>
    <t>Demontáž uzávěrů zápachu jednoduchých</t>
  </si>
  <si>
    <t>-2035418538</t>
  </si>
  <si>
    <t>725861102</t>
  </si>
  <si>
    <t>Zápachová uzávěrka pro umyvadla DN 40</t>
  </si>
  <si>
    <t>-759917464</t>
  </si>
  <si>
    <t>101</t>
  </si>
  <si>
    <t>725865411</t>
  </si>
  <si>
    <t>Zápachová uzávěrka pisoárová DN 32/40</t>
  </si>
  <si>
    <t>1093185070</t>
  </si>
  <si>
    <t>102</t>
  </si>
  <si>
    <t>725980122</t>
  </si>
  <si>
    <t>Dvířka 15/30 cm - na čistící kusy -barevný odstín určí architekt</t>
  </si>
  <si>
    <t>-1176967971</t>
  </si>
  <si>
    <t xml:space="preserve">dvířka na čistící kusy dodávka+montáž </t>
  </si>
  <si>
    <t>103</t>
  </si>
  <si>
    <t>725980123112</t>
  </si>
  <si>
    <t>Dvířka 200x200 mm - do podhledu - kontrola protipožárních manžet</t>
  </si>
  <si>
    <t>405450078</t>
  </si>
  <si>
    <t>barevný odstín dle interiéru - konzultace s architektem dodávka +montáž</t>
  </si>
  <si>
    <t>104</t>
  </si>
  <si>
    <t>72598012321</t>
  </si>
  <si>
    <t>Dvířka  300x300 mm pro armatury</t>
  </si>
  <si>
    <t>-710163387</t>
  </si>
  <si>
    <t>barevný odstín dle barvy interiéru  - konzultovat s architektem</t>
  </si>
  <si>
    <t>72598012322</t>
  </si>
  <si>
    <t>Dvířka  400x400 mm pro armatury</t>
  </si>
  <si>
    <t>773873366</t>
  </si>
  <si>
    <t>106</t>
  </si>
  <si>
    <t>998725102</t>
  </si>
  <si>
    <t>Přesun hmot tonážní pro zařizovací předměty v objektech v do 12 m</t>
  </si>
  <si>
    <t>-6390263</t>
  </si>
  <si>
    <t>107</t>
  </si>
  <si>
    <t>72611103211</t>
  </si>
  <si>
    <t>Instalační předstěna - klozet s ovládáním zepředu v 1200 mm závěsný samonosný do zděné kce - příčky</t>
  </si>
  <si>
    <t>1594603514</t>
  </si>
  <si>
    <t>Pro klozety K- dodávka + montáž</t>
  </si>
  <si>
    <t>Samonosná nádržka pro zazdění do příčky, rohový připojovací ventil DN15,  ovládání splachování zepředu.</t>
  </si>
  <si>
    <t>připojovací koleno, kryt pro hrubou montáž, souprava pro připojení WC, souprava pro tlumení hluku, upevňovací souprava, ochranné zátky, upevňovací mat</t>
  </si>
  <si>
    <t>dvě splachování  6l a 3l</t>
  </si>
  <si>
    <t>zvukově dělící kryt</t>
  </si>
  <si>
    <t>108</t>
  </si>
  <si>
    <t>72611103212</t>
  </si>
  <si>
    <t>Instalační předstěna - výlevka s ovládáním zepředu v 1200 mm závěsný samonosný do zděné kce - příčky</t>
  </si>
  <si>
    <t>913353894</t>
  </si>
  <si>
    <t>Pro závěnou výlevku - dodávka + montáž</t>
  </si>
  <si>
    <t>Samonosná nádržka pro zazdění do příčky, rohový připojovací ventil DN15,  ovládání splachování zepředu + ovládací tlačítko</t>
  </si>
  <si>
    <t>připojovací koleno, kryt pro hrubou montáž, souprava pro připojení Vl, souprava pro tlumení hluku, upevňovací souprava, ochranné zátky, upevňovací mat</t>
  </si>
  <si>
    <t>109</t>
  </si>
  <si>
    <t>726191002</t>
  </si>
  <si>
    <t>Souprava pro předstěnovou montáž</t>
  </si>
  <si>
    <t>1408479596</t>
  </si>
  <si>
    <t>13+1</t>
  </si>
  <si>
    <t>110</t>
  </si>
  <si>
    <t>7261910021</t>
  </si>
  <si>
    <t>Stavební souprava pro ukotvení podpěr pro závěsný systém WC s nádržkou do stěny, 1 sada dodávka + montáž</t>
  </si>
  <si>
    <t>-1255851456</t>
  </si>
  <si>
    <t>111</t>
  </si>
  <si>
    <t>998726112</t>
  </si>
  <si>
    <t>Přesun hmot tonážní pro instalační prefabrikáty v objektech v do 12 m</t>
  </si>
  <si>
    <t>-151369910</t>
  </si>
  <si>
    <t>112</t>
  </si>
  <si>
    <t>727111406</t>
  </si>
  <si>
    <t>Prostup vodovodního potrubí  utěsnění protipožárním tmelem</t>
  </si>
  <si>
    <t>187628552</t>
  </si>
  <si>
    <t xml:space="preserve">Prostupy stropem </t>
  </si>
  <si>
    <t>1.NP- d25</t>
  </si>
  <si>
    <t>2.NP - d25</t>
  </si>
  <si>
    <t>113</t>
  </si>
  <si>
    <t>727121111</t>
  </si>
  <si>
    <t>Protipožární manžeta D 75 mm z jedné strany dělící konstrukce požární odolnost EI 90</t>
  </si>
  <si>
    <t>1724016084</t>
  </si>
  <si>
    <t>114</t>
  </si>
  <si>
    <t>727121112</t>
  </si>
  <si>
    <t>Protipožární manžeta D 110 mm z jedné strany dělící konstrukce požární odolnost EI 90</t>
  </si>
  <si>
    <t>-457911535</t>
  </si>
  <si>
    <t>115</t>
  </si>
  <si>
    <t>230050031</t>
  </si>
  <si>
    <t>Doplňkové konstrukce z profilového materiálu zhotovení motáž</t>
  </si>
  <si>
    <t>kg</t>
  </si>
  <si>
    <t>391353476</t>
  </si>
  <si>
    <t>116</t>
  </si>
  <si>
    <t>999997</t>
  </si>
  <si>
    <t>Ztíženná montáž</t>
  </si>
  <si>
    <t>hod</t>
  </si>
  <si>
    <t>512</t>
  </si>
  <si>
    <t>1957875033</t>
  </si>
  <si>
    <t>117</t>
  </si>
  <si>
    <t>999997.1</t>
  </si>
  <si>
    <t>Práce neuvedené v PD, schválené  technickým dozorem stavby, dle zápisu do stavebního deníku</t>
  </si>
  <si>
    <t>-1657903883</t>
  </si>
  <si>
    <t>118</t>
  </si>
  <si>
    <t>999998.1</t>
  </si>
  <si>
    <t>Stavební výpomoc - sekání drážek, prostupy, vrtání otvorů, zaomítání drážek, výmalba po montážích</t>
  </si>
  <si>
    <t>-1357101932</t>
  </si>
  <si>
    <t>119</t>
  </si>
  <si>
    <t>99999811</t>
  </si>
  <si>
    <t>osazení štítků k uzavíracím armaturám stoupaček</t>
  </si>
  <si>
    <t>1261040598</t>
  </si>
  <si>
    <t>120</t>
  </si>
  <si>
    <t>999999111</t>
  </si>
  <si>
    <t xml:space="preserve">Pomocné rozebíratelné lešní pro montáže potrubí </t>
  </si>
  <si>
    <t>915295394</t>
  </si>
  <si>
    <t>2 - D.1.4.1 - ZTI oprava ležaté kanalizace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</si>
  <si>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</si>
  <si>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</si>
  <si>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</si>
  <si>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</si>
  <si>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9 - Ostatní konstrukce a práce-bourání</t>
  </si>
  <si>
    <t xml:space="preserve">      99 - Přesun hmot</t>
  </si>
  <si>
    <t>139711101</t>
  </si>
  <si>
    <t>Vykopávky v uzavřených prostorách v hornině tř. 1 až 4</t>
  </si>
  <si>
    <t>m3</t>
  </si>
  <si>
    <t>-872020770</t>
  </si>
  <si>
    <t>151101101</t>
  </si>
  <si>
    <t>Zřízení příložného pažení a rozepření stěn rýh hl do 2 m</t>
  </si>
  <si>
    <t>m2</t>
  </si>
  <si>
    <t>29589690</t>
  </si>
  <si>
    <t>151101111</t>
  </si>
  <si>
    <t>Odstranění příložného pažení a rozepření stěn rýh hl do 2 m</t>
  </si>
  <si>
    <t>-1467466158</t>
  </si>
  <si>
    <t>161101101</t>
  </si>
  <si>
    <t>Svislé přemístění výkopku z horniny tř. 1 až 4 hl výkopu do 2,5 m</t>
  </si>
  <si>
    <t>-1423594287</t>
  </si>
  <si>
    <t>162201101</t>
  </si>
  <si>
    <t>Vodorovné přemístění do 20 m výkopku/sypaniny z horniny tř. 1 až 4</t>
  </si>
  <si>
    <t>1234602010</t>
  </si>
  <si>
    <t>7,2</t>
  </si>
  <si>
    <t>162701105</t>
  </si>
  <si>
    <t>Vodorovné přemístění do 10000 m výkopku/sypaniny z horniny tř. 1 až 4</t>
  </si>
  <si>
    <t>1810588897</t>
  </si>
  <si>
    <t>5,8</t>
  </si>
  <si>
    <t>167101101</t>
  </si>
  <si>
    <t>Nakládání výkopku z hornin tř. 1 až 4 do 100 m3</t>
  </si>
  <si>
    <t>-1601098854</t>
  </si>
  <si>
    <t>171201201</t>
  </si>
  <si>
    <t>Uložení sypaniny na skládky</t>
  </si>
  <si>
    <t>-462605395</t>
  </si>
  <si>
    <t>171201211</t>
  </si>
  <si>
    <t>Likvidace odpadu v souladu se zákonem o odpadech</t>
  </si>
  <si>
    <t>-261969690</t>
  </si>
  <si>
    <t>vytěžený materiál z výkopu pro uložení potrubí</t>
  </si>
  <si>
    <t>174101101</t>
  </si>
  <si>
    <t>Zásyp jam, šachet rýh nebo kolem objektů sypaninou se zhutněním</t>
  </si>
  <si>
    <t>1911005338</t>
  </si>
  <si>
    <t>175101101</t>
  </si>
  <si>
    <t>Obsypání potrubí bez prohození sypaniny z hornin tř. 1 až 4 uloženým do 3 m od kraje výkopu</t>
  </si>
  <si>
    <t>-1597809310</t>
  </si>
  <si>
    <t>4,3</t>
  </si>
  <si>
    <t>583373030</t>
  </si>
  <si>
    <t>štěrkopísek frakce 0-8</t>
  </si>
  <si>
    <t>1546074593</t>
  </si>
  <si>
    <t>4,3*1,75</t>
  </si>
  <si>
    <t>215901101</t>
  </si>
  <si>
    <t>Zhutnění podloží z hornin soudržných do 92% PS nebo nesoudržných sypkých I(d) do 0,8</t>
  </si>
  <si>
    <t>2107563623</t>
  </si>
  <si>
    <t>13,1</t>
  </si>
  <si>
    <t>451573111</t>
  </si>
  <si>
    <t>Lože pod potrubí otevřený výkop ze štěrkopísku</t>
  </si>
  <si>
    <t>1270084422</t>
  </si>
  <si>
    <t>998276101</t>
  </si>
  <si>
    <t>Přesun hmot pro trubní vedení z trub z plastických hmot otevřený výkop</t>
  </si>
  <si>
    <t>-786895478</t>
  </si>
  <si>
    <t>721173315</t>
  </si>
  <si>
    <t>Potrubí kanalizační plastové svislé systém KG DN 110</t>
  </si>
  <si>
    <t>-624899734</t>
  </si>
  <si>
    <t>potrubí vedené pod podlahou v zemi</t>
  </si>
  <si>
    <t>3*1,15</t>
  </si>
  <si>
    <t>721173402</t>
  </si>
  <si>
    <t>Potrubí kanalizační plastové svodné systém KG DN 125</t>
  </si>
  <si>
    <t>845834216</t>
  </si>
  <si>
    <t>7,1*1,15</t>
  </si>
  <si>
    <t>8,5</t>
  </si>
  <si>
    <t>721173403</t>
  </si>
  <si>
    <t>Potrubí kanalizační plastové svodné systém KG DN 150</t>
  </si>
  <si>
    <t>533879084</t>
  </si>
  <si>
    <t>5*1,15</t>
  </si>
  <si>
    <t>721290111</t>
  </si>
  <si>
    <t>Zkouška těsnosti potrubí kanalizace  do DN 125</t>
  </si>
  <si>
    <t>1718565438</t>
  </si>
  <si>
    <t>4+8,5</t>
  </si>
  <si>
    <t>721290112</t>
  </si>
  <si>
    <t>Zkouška těsnosti potrubí kanalizace do DN 200</t>
  </si>
  <si>
    <t>-197107388</t>
  </si>
  <si>
    <t>998721101</t>
  </si>
  <si>
    <t>Přesun hmot tonážní pro vnitřní kanalizace v objektech v do 6 m</t>
  </si>
  <si>
    <t>-2041748785</t>
  </si>
  <si>
    <t>-675743091</t>
  </si>
  <si>
    <t>1571399819</t>
  </si>
  <si>
    <t>999998.1111</t>
  </si>
  <si>
    <t>Demontáž stávajícího kanalizačního potrubí</t>
  </si>
  <si>
    <t>1138162530</t>
  </si>
  <si>
    <t>demontáž včetně přesunu hmot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</si>
  <si>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</si>
  <si>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</si>
  <si>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</si>
  <si>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</si>
  <si>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</si>
  <si>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</si>
  <si>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</si>
  <si>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D+M Výlevka bez výtokových armatur keramická se sklopnou plastovou mřížkou 425 mm</t>
  </si>
  <si>
    <t>D+M Baterie dřezové nástěnné pákové s otáčivým plochým ústím a délkou ramínka 300 mm - 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</si>
</sst>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color rgb="FFFF000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7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34" fillId="0" borderId="1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 wrapText="1"/>
    </xf>
    <xf numFmtId="0" fontId="40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73F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3EC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4D7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6045CB1-29F4-4607-B430-ECECDD4787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55F65AE-8E5A-4178-A842-61E29FAEFA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70E283B-A305-4CB8-9B53-33C4FCC04E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76" t="s">
        <v>0</v>
      </c>
      <c r="B1" s="177"/>
      <c r="C1" s="177"/>
      <c r="D1" s="178" t="s">
        <v>1</v>
      </c>
      <c r="E1" s="177"/>
      <c r="F1" s="177"/>
      <c r="G1" s="177"/>
      <c r="H1" s="177"/>
      <c r="I1" s="177"/>
      <c r="J1" s="177"/>
      <c r="K1" s="179" t="s">
        <v>839</v>
      </c>
      <c r="L1" s="179"/>
      <c r="M1" s="179"/>
      <c r="N1" s="179"/>
      <c r="O1" s="179"/>
      <c r="P1" s="179"/>
      <c r="Q1" s="179"/>
      <c r="R1" s="179"/>
      <c r="S1" s="179"/>
      <c r="T1" s="177"/>
      <c r="U1" s="177"/>
      <c r="V1" s="177"/>
      <c r="W1" s="179" t="s">
        <v>840</v>
      </c>
      <c r="X1" s="179"/>
      <c r="Y1" s="179"/>
      <c r="Z1" s="179"/>
      <c r="AA1" s="179"/>
      <c r="AB1" s="179"/>
      <c r="AC1" s="179"/>
      <c r="AD1" s="179"/>
      <c r="AE1" s="179"/>
      <c r="AF1" s="179"/>
      <c r="AG1" s="177"/>
      <c r="AH1" s="177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" customHeight="1" x14ac:dyDescent="0.3">
      <c r="C2" s="184" t="s">
        <v>5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R2" s="207" t="s">
        <v>6</v>
      </c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6" t="s">
        <v>7</v>
      </c>
      <c r="BT2" s="16" t="s">
        <v>8</v>
      </c>
    </row>
    <row r="3" spans="1:73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" customHeight="1" x14ac:dyDescent="0.3">
      <c r="B4" s="20"/>
      <c r="C4" s="186" t="s">
        <v>10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22"/>
      <c r="AS4" s="23" t="s">
        <v>11</v>
      </c>
      <c r="BS4" s="16" t="s">
        <v>12</v>
      </c>
    </row>
    <row r="5" spans="1:73" ht="14.4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188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21"/>
      <c r="AQ5" s="22"/>
      <c r="BS5" s="16" t="s">
        <v>7</v>
      </c>
    </row>
    <row r="6" spans="1:73" ht="36.9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189" t="s">
        <v>16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21"/>
      <c r="AQ6" s="22"/>
      <c r="BS6" s="16" t="s">
        <v>17</v>
      </c>
    </row>
    <row r="7" spans="1:73" ht="14.4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45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3.2" x14ac:dyDescent="0.3">
      <c r="B14" s="20"/>
      <c r="C14" s="21"/>
      <c r="D14" s="21"/>
      <c r="E14" s="25" t="s">
        <v>32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" customHeight="1" x14ac:dyDescent="0.3">
      <c r="B16" s="20"/>
      <c r="C16" s="21"/>
      <c r="D16" s="27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45" customHeight="1" x14ac:dyDescent="0.3">
      <c r="B17" s="20"/>
      <c r="C17" s="21"/>
      <c r="D17" s="21"/>
      <c r="E17" s="25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35</v>
      </c>
    </row>
    <row r="18" spans="2:71" ht="6.9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" customHeight="1" x14ac:dyDescent="0.3">
      <c r="B19" s="20"/>
      <c r="C19" s="21"/>
      <c r="D19" s="27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45" customHeight="1" x14ac:dyDescent="0.3">
      <c r="B20" s="20"/>
      <c r="C20" s="21"/>
      <c r="D20" s="21"/>
      <c r="E20" s="25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3.2" x14ac:dyDescent="0.3">
      <c r="B22" s="20"/>
      <c r="C22" s="21"/>
      <c r="D22" s="27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190" t="s">
        <v>3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21"/>
      <c r="AP23" s="21"/>
      <c r="AQ23" s="22"/>
    </row>
    <row r="24" spans="2:71" ht="6.9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" customHeight="1" x14ac:dyDescent="0.3">
      <c r="B26" s="20"/>
      <c r="C26" s="21"/>
      <c r="D26" s="29" t="s">
        <v>39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3">
        <f>ROUND(AG87,2)</f>
        <v>0</v>
      </c>
      <c r="AL26" s="187"/>
      <c r="AM26" s="187"/>
      <c r="AN26" s="187"/>
      <c r="AO26" s="187"/>
      <c r="AP26" s="21"/>
      <c r="AQ26" s="22"/>
    </row>
    <row r="27" spans="2:71" ht="14.4" customHeight="1" x14ac:dyDescent="0.3">
      <c r="B27" s="20"/>
      <c r="C27" s="21"/>
      <c r="D27" s="29" t="s">
        <v>40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3">
        <f>ROUND(AG91,2)</f>
        <v>0</v>
      </c>
      <c r="AL27" s="187"/>
      <c r="AM27" s="187"/>
      <c r="AN27" s="187"/>
      <c r="AO27" s="187"/>
      <c r="AP27" s="21"/>
      <c r="AQ27" s="22"/>
    </row>
    <row r="28" spans="2:71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5" customHeight="1" x14ac:dyDescent="0.3">
      <c r="B29" s="30"/>
      <c r="C29" s="31"/>
      <c r="D29" s="33" t="s">
        <v>41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14">
        <f>ROUND(AK26+AK27,2)</f>
        <v>0</v>
      </c>
      <c r="AL29" s="215"/>
      <c r="AM29" s="215"/>
      <c r="AN29" s="215"/>
      <c r="AO29" s="215"/>
      <c r="AP29" s="31"/>
      <c r="AQ29" s="32"/>
    </row>
    <row r="30" spans="2:71" s="1" customFormat="1" ht="6.9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" customHeight="1" x14ac:dyDescent="0.3">
      <c r="B31" s="35"/>
      <c r="C31" s="36"/>
      <c r="D31" s="37" t="s">
        <v>42</v>
      </c>
      <c r="E31" s="36"/>
      <c r="F31" s="37" t="s">
        <v>43</v>
      </c>
      <c r="G31" s="36"/>
      <c r="H31" s="36"/>
      <c r="I31" s="36"/>
      <c r="J31" s="36"/>
      <c r="K31" s="36"/>
      <c r="L31" s="181">
        <v>0.21</v>
      </c>
      <c r="M31" s="182"/>
      <c r="N31" s="182"/>
      <c r="O31" s="182"/>
      <c r="P31" s="36"/>
      <c r="Q31" s="36"/>
      <c r="R31" s="36"/>
      <c r="S31" s="36"/>
      <c r="T31" s="39" t="s">
        <v>44</v>
      </c>
      <c r="U31" s="36"/>
      <c r="V31" s="36"/>
      <c r="W31" s="183">
        <f>ROUND(AZ87+SUM(CD92),2)</f>
        <v>0</v>
      </c>
      <c r="X31" s="182"/>
      <c r="Y31" s="182"/>
      <c r="Z31" s="182"/>
      <c r="AA31" s="182"/>
      <c r="AB31" s="182"/>
      <c r="AC31" s="182"/>
      <c r="AD31" s="182"/>
      <c r="AE31" s="182"/>
      <c r="AF31" s="36"/>
      <c r="AG31" s="36"/>
      <c r="AH31" s="36"/>
      <c r="AI31" s="36"/>
      <c r="AJ31" s="36"/>
      <c r="AK31" s="183">
        <f>ROUND(AV87+SUM(BY92),2)</f>
        <v>0</v>
      </c>
      <c r="AL31" s="182"/>
      <c r="AM31" s="182"/>
      <c r="AN31" s="182"/>
      <c r="AO31" s="182"/>
      <c r="AP31" s="36"/>
      <c r="AQ31" s="40"/>
    </row>
    <row r="32" spans="2:71" s="2" customFormat="1" ht="14.4" customHeight="1" x14ac:dyDescent="0.3">
      <c r="B32" s="35"/>
      <c r="C32" s="36"/>
      <c r="D32" s="36"/>
      <c r="E32" s="36"/>
      <c r="F32" s="37" t="s">
        <v>45</v>
      </c>
      <c r="G32" s="36"/>
      <c r="H32" s="36"/>
      <c r="I32" s="36"/>
      <c r="J32" s="36"/>
      <c r="K32" s="36"/>
      <c r="L32" s="181">
        <v>0.15</v>
      </c>
      <c r="M32" s="182"/>
      <c r="N32" s="182"/>
      <c r="O32" s="182"/>
      <c r="P32" s="36"/>
      <c r="Q32" s="36"/>
      <c r="R32" s="36"/>
      <c r="S32" s="36"/>
      <c r="T32" s="39" t="s">
        <v>44</v>
      </c>
      <c r="U32" s="36"/>
      <c r="V32" s="36"/>
      <c r="W32" s="183">
        <f>ROUND(BA87+SUM(CE92),2)</f>
        <v>0</v>
      </c>
      <c r="X32" s="182"/>
      <c r="Y32" s="182"/>
      <c r="Z32" s="182"/>
      <c r="AA32" s="182"/>
      <c r="AB32" s="182"/>
      <c r="AC32" s="182"/>
      <c r="AD32" s="182"/>
      <c r="AE32" s="182"/>
      <c r="AF32" s="36"/>
      <c r="AG32" s="36"/>
      <c r="AH32" s="36"/>
      <c r="AI32" s="36"/>
      <c r="AJ32" s="36"/>
      <c r="AK32" s="183">
        <f>ROUND(AW87+SUM(BZ92),2)</f>
        <v>0</v>
      </c>
      <c r="AL32" s="182"/>
      <c r="AM32" s="182"/>
      <c r="AN32" s="182"/>
      <c r="AO32" s="182"/>
      <c r="AP32" s="36"/>
      <c r="AQ32" s="40"/>
    </row>
    <row r="33" spans="2:43" s="2" customFormat="1" ht="14.4" hidden="1" customHeight="1" x14ac:dyDescent="0.3">
      <c r="B33" s="35"/>
      <c r="C33" s="36"/>
      <c r="D33" s="36"/>
      <c r="E33" s="36"/>
      <c r="F33" s="37" t="s">
        <v>46</v>
      </c>
      <c r="G33" s="36"/>
      <c r="H33" s="36"/>
      <c r="I33" s="36"/>
      <c r="J33" s="36"/>
      <c r="K33" s="36"/>
      <c r="L33" s="181">
        <v>0.21</v>
      </c>
      <c r="M33" s="182"/>
      <c r="N33" s="182"/>
      <c r="O33" s="182"/>
      <c r="P33" s="36"/>
      <c r="Q33" s="36"/>
      <c r="R33" s="36"/>
      <c r="S33" s="36"/>
      <c r="T33" s="39" t="s">
        <v>44</v>
      </c>
      <c r="U33" s="36"/>
      <c r="V33" s="36"/>
      <c r="W33" s="183">
        <f>ROUND(BB87+SUM(CF92),2)</f>
        <v>0</v>
      </c>
      <c r="X33" s="182"/>
      <c r="Y33" s="182"/>
      <c r="Z33" s="182"/>
      <c r="AA33" s="182"/>
      <c r="AB33" s="182"/>
      <c r="AC33" s="182"/>
      <c r="AD33" s="182"/>
      <c r="AE33" s="182"/>
      <c r="AF33" s="36"/>
      <c r="AG33" s="36"/>
      <c r="AH33" s="36"/>
      <c r="AI33" s="36"/>
      <c r="AJ33" s="36"/>
      <c r="AK33" s="183">
        <v>0</v>
      </c>
      <c r="AL33" s="182"/>
      <c r="AM33" s="182"/>
      <c r="AN33" s="182"/>
      <c r="AO33" s="182"/>
      <c r="AP33" s="36"/>
      <c r="AQ33" s="40"/>
    </row>
    <row r="34" spans="2:43" s="2" customFormat="1" ht="14.4" hidden="1" customHeight="1" x14ac:dyDescent="0.3">
      <c r="B34" s="35"/>
      <c r="C34" s="36"/>
      <c r="D34" s="36"/>
      <c r="E34" s="36"/>
      <c r="F34" s="37" t="s">
        <v>47</v>
      </c>
      <c r="G34" s="36"/>
      <c r="H34" s="36"/>
      <c r="I34" s="36"/>
      <c r="J34" s="36"/>
      <c r="K34" s="36"/>
      <c r="L34" s="181">
        <v>0.15</v>
      </c>
      <c r="M34" s="182"/>
      <c r="N34" s="182"/>
      <c r="O34" s="182"/>
      <c r="P34" s="36"/>
      <c r="Q34" s="36"/>
      <c r="R34" s="36"/>
      <c r="S34" s="36"/>
      <c r="T34" s="39" t="s">
        <v>44</v>
      </c>
      <c r="U34" s="36"/>
      <c r="V34" s="36"/>
      <c r="W34" s="183">
        <f>ROUND(BC87+SUM(CG92),2)</f>
        <v>0</v>
      </c>
      <c r="X34" s="182"/>
      <c r="Y34" s="182"/>
      <c r="Z34" s="182"/>
      <c r="AA34" s="182"/>
      <c r="AB34" s="182"/>
      <c r="AC34" s="182"/>
      <c r="AD34" s="182"/>
      <c r="AE34" s="182"/>
      <c r="AF34" s="36"/>
      <c r="AG34" s="36"/>
      <c r="AH34" s="36"/>
      <c r="AI34" s="36"/>
      <c r="AJ34" s="36"/>
      <c r="AK34" s="183">
        <v>0</v>
      </c>
      <c r="AL34" s="182"/>
      <c r="AM34" s="182"/>
      <c r="AN34" s="182"/>
      <c r="AO34" s="182"/>
      <c r="AP34" s="36"/>
      <c r="AQ34" s="40"/>
    </row>
    <row r="35" spans="2:43" s="2" customFormat="1" ht="14.4" hidden="1" customHeight="1" x14ac:dyDescent="0.3">
      <c r="B35" s="35"/>
      <c r="C35" s="36"/>
      <c r="D35" s="36"/>
      <c r="E35" s="36"/>
      <c r="F35" s="37" t="s">
        <v>48</v>
      </c>
      <c r="G35" s="36"/>
      <c r="H35" s="36"/>
      <c r="I35" s="36"/>
      <c r="J35" s="36"/>
      <c r="K35" s="36"/>
      <c r="L35" s="181">
        <v>0</v>
      </c>
      <c r="M35" s="182"/>
      <c r="N35" s="182"/>
      <c r="O35" s="182"/>
      <c r="P35" s="36"/>
      <c r="Q35" s="36"/>
      <c r="R35" s="36"/>
      <c r="S35" s="36"/>
      <c r="T35" s="39" t="s">
        <v>44</v>
      </c>
      <c r="U35" s="36"/>
      <c r="V35" s="36"/>
      <c r="W35" s="183">
        <f>ROUND(BD87+SUM(CH92),2)</f>
        <v>0</v>
      </c>
      <c r="X35" s="182"/>
      <c r="Y35" s="182"/>
      <c r="Z35" s="182"/>
      <c r="AA35" s="182"/>
      <c r="AB35" s="182"/>
      <c r="AC35" s="182"/>
      <c r="AD35" s="182"/>
      <c r="AE35" s="182"/>
      <c r="AF35" s="36"/>
      <c r="AG35" s="36"/>
      <c r="AH35" s="36"/>
      <c r="AI35" s="36"/>
      <c r="AJ35" s="36"/>
      <c r="AK35" s="183">
        <v>0</v>
      </c>
      <c r="AL35" s="182"/>
      <c r="AM35" s="182"/>
      <c r="AN35" s="182"/>
      <c r="AO35" s="182"/>
      <c r="AP35" s="36"/>
      <c r="AQ35" s="40"/>
    </row>
    <row r="36" spans="2:43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5" customHeight="1" x14ac:dyDescent="0.3">
      <c r="B37" s="30"/>
      <c r="C37" s="41"/>
      <c r="D37" s="42" t="s">
        <v>49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50</v>
      </c>
      <c r="U37" s="43"/>
      <c r="V37" s="43"/>
      <c r="W37" s="43"/>
      <c r="X37" s="195" t="s">
        <v>51</v>
      </c>
      <c r="Y37" s="196"/>
      <c r="Z37" s="196"/>
      <c r="AA37" s="196"/>
      <c r="AB37" s="196"/>
      <c r="AC37" s="43"/>
      <c r="AD37" s="43"/>
      <c r="AE37" s="43"/>
      <c r="AF37" s="43"/>
      <c r="AG37" s="43"/>
      <c r="AH37" s="43"/>
      <c r="AI37" s="43"/>
      <c r="AJ37" s="43"/>
      <c r="AK37" s="197">
        <f>SUM(AK29:AK35)</f>
        <v>0</v>
      </c>
      <c r="AL37" s="196"/>
      <c r="AM37" s="196"/>
      <c r="AN37" s="196"/>
      <c r="AO37" s="198"/>
      <c r="AP37" s="41"/>
      <c r="AQ37" s="32"/>
    </row>
    <row r="38" spans="2:43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ht="14.4" x14ac:dyDescent="0.3">
      <c r="B49" s="30"/>
      <c r="C49" s="31"/>
      <c r="D49" s="45" t="s">
        <v>52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53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x14ac:dyDescent="0.3">
      <c r="B57" s="20"/>
      <c r="C57" s="21"/>
      <c r="D57" s="48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49"/>
      <c r="AA57" s="21"/>
      <c r="AB57" s="21"/>
      <c r="AC57" s="48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49"/>
      <c r="AP57" s="21"/>
      <c r="AQ57" s="22"/>
    </row>
    <row r="58" spans="2:43" s="1" customFormat="1" ht="14.4" x14ac:dyDescent="0.3">
      <c r="B58" s="30"/>
      <c r="C58" s="31"/>
      <c r="D58" s="50" t="s">
        <v>54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55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54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55</v>
      </c>
      <c r="AN58" s="51"/>
      <c r="AO58" s="53"/>
      <c r="AP58" s="31"/>
      <c r="AQ58" s="32"/>
    </row>
    <row r="59" spans="2:43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ht="14.4" x14ac:dyDescent="0.3">
      <c r="B60" s="30"/>
      <c r="C60" s="31"/>
      <c r="D60" s="45" t="s">
        <v>56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57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x14ac:dyDescent="0.3">
      <c r="B68" s="20"/>
      <c r="C68" s="21"/>
      <c r="D68" s="48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49"/>
      <c r="AA68" s="21"/>
      <c r="AB68" s="21"/>
      <c r="AC68" s="48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49"/>
      <c r="AP68" s="21"/>
      <c r="AQ68" s="22"/>
    </row>
    <row r="69" spans="2:43" s="1" customFormat="1" ht="14.4" x14ac:dyDescent="0.3">
      <c r="B69" s="30"/>
      <c r="C69" s="31"/>
      <c r="D69" s="50" t="s">
        <v>54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55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54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55</v>
      </c>
      <c r="AN69" s="51"/>
      <c r="AO69" s="53"/>
      <c r="AP69" s="31"/>
      <c r="AQ69" s="32"/>
    </row>
    <row r="70" spans="2:43" s="1" customFormat="1" ht="6.9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" customHeight="1" x14ac:dyDescent="0.3">
      <c r="B76" s="30"/>
      <c r="C76" s="186" t="s">
        <v>58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32"/>
    </row>
    <row r="77" spans="2:43" s="3" customFormat="1" ht="14.4" customHeight="1" x14ac:dyDescent="0.3">
      <c r="B77" s="60"/>
      <c r="C77" s="27" t="s">
        <v>13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183-2017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" customHeight="1" x14ac:dyDescent="0.3">
      <c r="B78" s="63"/>
      <c r="C78" s="64" t="s">
        <v>15</v>
      </c>
      <c r="D78" s="65"/>
      <c r="E78" s="65"/>
      <c r="F78" s="65"/>
      <c r="G78" s="65"/>
      <c r="H78" s="65"/>
      <c r="I78" s="65"/>
      <c r="J78" s="65"/>
      <c r="K78" s="65"/>
      <c r="L78" s="200" t="str">
        <f>K6</f>
        <v>Celková oprava sociálního zařízení v pavilonu U1B , ZŠ J.Šoupala 1609, Ostrava - Poruba</v>
      </c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201"/>
      <c r="AB78" s="201"/>
      <c r="AC78" s="201"/>
      <c r="AD78" s="201"/>
      <c r="AE78" s="201"/>
      <c r="AF78" s="201"/>
      <c r="AG78" s="201"/>
      <c r="AH78" s="201"/>
      <c r="AI78" s="201"/>
      <c r="AJ78" s="201"/>
      <c r="AK78" s="201"/>
      <c r="AL78" s="201"/>
      <c r="AM78" s="201"/>
      <c r="AN78" s="201"/>
      <c r="AO78" s="201"/>
      <c r="AP78" s="65"/>
      <c r="AQ78" s="66"/>
    </row>
    <row r="79" spans="2:43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3.2" x14ac:dyDescent="0.3">
      <c r="B80" s="30"/>
      <c r="C80" s="27" t="s">
        <v>21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Ostrava-Poruba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23</v>
      </c>
      <c r="AJ80" s="31"/>
      <c r="AK80" s="31"/>
      <c r="AL80" s="31"/>
      <c r="AM80" s="68" t="str">
        <f>IF(AN8= "","",AN8)</f>
        <v>1.6.2016</v>
      </c>
      <c r="AN80" s="31"/>
      <c r="AO80" s="31"/>
      <c r="AP80" s="31"/>
      <c r="AQ80" s="32"/>
    </row>
    <row r="81" spans="1:76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 ht="13.2" x14ac:dyDescent="0.3">
      <c r="B82" s="30"/>
      <c r="C82" s="27" t="s">
        <v>27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ZŠ Šoupala , přísp.org.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33</v>
      </c>
      <c r="AJ82" s="31"/>
      <c r="AK82" s="31"/>
      <c r="AL82" s="31"/>
      <c r="AM82" s="202" t="str">
        <f>IF(E17="","",E17)</f>
        <v>Ing.Petr Kudlík</v>
      </c>
      <c r="AN82" s="199"/>
      <c r="AO82" s="199"/>
      <c r="AP82" s="199"/>
      <c r="AQ82" s="32"/>
      <c r="AS82" s="210" t="s">
        <v>59</v>
      </c>
      <c r="AT82" s="211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76" s="1" customFormat="1" ht="13.2" x14ac:dyDescent="0.3">
      <c r="B83" s="30"/>
      <c r="C83" s="27" t="s">
        <v>31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36</v>
      </c>
      <c r="AJ83" s="31"/>
      <c r="AK83" s="31"/>
      <c r="AL83" s="31"/>
      <c r="AM83" s="202" t="str">
        <f>IF(E20="","",E20)</f>
        <v>Lenka Jugová</v>
      </c>
      <c r="AN83" s="199"/>
      <c r="AO83" s="199"/>
      <c r="AP83" s="199"/>
      <c r="AQ83" s="32"/>
      <c r="AS83" s="212"/>
      <c r="AT83" s="199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10.9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12"/>
      <c r="AT84" s="199"/>
      <c r="AU84" s="31"/>
      <c r="AV84" s="31"/>
      <c r="AW84" s="31"/>
      <c r="AX84" s="31"/>
      <c r="AY84" s="31"/>
      <c r="AZ84" s="31"/>
      <c r="BA84" s="31"/>
      <c r="BB84" s="31"/>
      <c r="BC84" s="31"/>
      <c r="BD84" s="69"/>
    </row>
    <row r="85" spans="1:76" s="1" customFormat="1" ht="29.25" customHeight="1" x14ac:dyDescent="0.3">
      <c r="B85" s="30"/>
      <c r="C85" s="191" t="s">
        <v>60</v>
      </c>
      <c r="D85" s="192"/>
      <c r="E85" s="192"/>
      <c r="F85" s="192"/>
      <c r="G85" s="192"/>
      <c r="H85" s="70"/>
      <c r="I85" s="193" t="s">
        <v>61</v>
      </c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3" t="s">
        <v>62</v>
      </c>
      <c r="AH85" s="192"/>
      <c r="AI85" s="192"/>
      <c r="AJ85" s="192"/>
      <c r="AK85" s="192"/>
      <c r="AL85" s="192"/>
      <c r="AM85" s="192"/>
      <c r="AN85" s="193" t="s">
        <v>63</v>
      </c>
      <c r="AO85" s="192"/>
      <c r="AP85" s="194"/>
      <c r="AQ85" s="32"/>
      <c r="AS85" s="71" t="s">
        <v>64</v>
      </c>
      <c r="AT85" s="72" t="s">
        <v>65</v>
      </c>
      <c r="AU85" s="72" t="s">
        <v>66</v>
      </c>
      <c r="AV85" s="72" t="s">
        <v>67</v>
      </c>
      <c r="AW85" s="72" t="s">
        <v>68</v>
      </c>
      <c r="AX85" s="72" t="s">
        <v>69</v>
      </c>
      <c r="AY85" s="72" t="s">
        <v>70</v>
      </c>
      <c r="AZ85" s="72" t="s">
        <v>71</v>
      </c>
      <c r="BA85" s="72" t="s">
        <v>72</v>
      </c>
      <c r="BB85" s="72" t="s">
        <v>73</v>
      </c>
      <c r="BC85" s="72" t="s">
        <v>74</v>
      </c>
      <c r="BD85" s="73" t="s">
        <v>75</v>
      </c>
    </row>
    <row r="86" spans="1:76" s="1" customFormat="1" ht="10.9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4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" customHeight="1" x14ac:dyDescent="0.3">
      <c r="B87" s="63"/>
      <c r="C87" s="75" t="s">
        <v>76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208">
        <f>ROUND(SUM(AG88:AG89),2)</f>
        <v>0</v>
      </c>
      <c r="AH87" s="208"/>
      <c r="AI87" s="208"/>
      <c r="AJ87" s="208"/>
      <c r="AK87" s="208"/>
      <c r="AL87" s="208"/>
      <c r="AM87" s="208"/>
      <c r="AN87" s="209">
        <f>SUM(AG87,AT87)</f>
        <v>0</v>
      </c>
      <c r="AO87" s="209"/>
      <c r="AP87" s="209"/>
      <c r="AQ87" s="66"/>
      <c r="AS87" s="77">
        <f>ROUND(SUM(AS88:AS89),2)</f>
        <v>0</v>
      </c>
      <c r="AT87" s="78">
        <f>ROUND(SUM(AV87:AW87),2)</f>
        <v>0</v>
      </c>
      <c r="AU87" s="79">
        <f>ROUND(SUM(AU88:AU89),5)</f>
        <v>586.13369</v>
      </c>
      <c r="AV87" s="78">
        <f>ROUND(AZ87*L31,2)</f>
        <v>0</v>
      </c>
      <c r="AW87" s="78">
        <f>ROUND(BA87*L32,2)</f>
        <v>0</v>
      </c>
      <c r="AX87" s="78">
        <f>ROUND(BB87*L31,2)</f>
        <v>0</v>
      </c>
      <c r="AY87" s="78">
        <f>ROUND(BC87*L32,2)</f>
        <v>0</v>
      </c>
      <c r="AZ87" s="78">
        <f>ROUND(SUM(AZ88:AZ89),2)</f>
        <v>0</v>
      </c>
      <c r="BA87" s="78">
        <f>ROUND(SUM(BA88:BA89),2)</f>
        <v>0</v>
      </c>
      <c r="BB87" s="78">
        <f>ROUND(SUM(BB88:BB89),2)</f>
        <v>0</v>
      </c>
      <c r="BC87" s="78">
        <f>ROUND(SUM(BC88:BC89),2)</f>
        <v>0</v>
      </c>
      <c r="BD87" s="80">
        <f>ROUND(SUM(BD88:BD89),2)</f>
        <v>0</v>
      </c>
      <c r="BS87" s="81" t="s">
        <v>77</v>
      </c>
      <c r="BT87" s="81" t="s">
        <v>78</v>
      </c>
      <c r="BU87" s="82" t="s">
        <v>79</v>
      </c>
      <c r="BV87" s="81" t="s">
        <v>80</v>
      </c>
      <c r="BW87" s="81" t="s">
        <v>81</v>
      </c>
      <c r="BX87" s="81" t="s">
        <v>82</v>
      </c>
    </row>
    <row r="88" spans="1:76" s="5" customFormat="1" ht="22.5" customHeight="1" x14ac:dyDescent="0.3">
      <c r="A88" s="175" t="s">
        <v>841</v>
      </c>
      <c r="B88" s="83"/>
      <c r="C88" s="84"/>
      <c r="D88" s="206" t="s">
        <v>20</v>
      </c>
      <c r="E88" s="205"/>
      <c r="F88" s="205"/>
      <c r="G88" s="205"/>
      <c r="H88" s="205"/>
      <c r="I88" s="85"/>
      <c r="J88" s="206" t="s">
        <v>83</v>
      </c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  <c r="AB88" s="205"/>
      <c r="AC88" s="205"/>
      <c r="AD88" s="205"/>
      <c r="AE88" s="205"/>
      <c r="AF88" s="205"/>
      <c r="AG88" s="204">
        <f>'1 - D.1.4. Zdravotechnika'!M30</f>
        <v>0</v>
      </c>
      <c r="AH88" s="205"/>
      <c r="AI88" s="205"/>
      <c r="AJ88" s="205"/>
      <c r="AK88" s="205"/>
      <c r="AL88" s="205"/>
      <c r="AM88" s="205"/>
      <c r="AN88" s="204">
        <f>SUM(AG88,AT88)</f>
        <v>0</v>
      </c>
      <c r="AO88" s="205"/>
      <c r="AP88" s="205"/>
      <c r="AQ88" s="86"/>
      <c r="AS88" s="87">
        <f>'1 - D.1.4. Zdravotechnika'!M28</f>
        <v>0</v>
      </c>
      <c r="AT88" s="88">
        <f>ROUND(SUM(AV88:AW88),2)</f>
        <v>0</v>
      </c>
      <c r="AU88" s="89">
        <f>'1 - D.1.4. Zdravotechnika'!W120</f>
        <v>434.60390200000001</v>
      </c>
      <c r="AV88" s="88">
        <f>'1 - D.1.4. Zdravotechnika'!M32</f>
        <v>0</v>
      </c>
      <c r="AW88" s="88">
        <f>'1 - D.1.4. Zdravotechnika'!M33</f>
        <v>0</v>
      </c>
      <c r="AX88" s="88">
        <f>'1 - D.1.4. Zdravotechnika'!M34</f>
        <v>0</v>
      </c>
      <c r="AY88" s="88">
        <f>'1 - D.1.4. Zdravotechnika'!M35</f>
        <v>0</v>
      </c>
      <c r="AZ88" s="88">
        <f>'1 - D.1.4. Zdravotechnika'!H32</f>
        <v>0</v>
      </c>
      <c r="BA88" s="88">
        <f>'1 - D.1.4. Zdravotechnika'!H33</f>
        <v>0</v>
      </c>
      <c r="BB88" s="88">
        <f>'1 - D.1.4. Zdravotechnika'!H34</f>
        <v>0</v>
      </c>
      <c r="BC88" s="88">
        <f>'1 - D.1.4. Zdravotechnika'!H35</f>
        <v>0</v>
      </c>
      <c r="BD88" s="90">
        <f>'1 - D.1.4. Zdravotechnika'!H36</f>
        <v>0</v>
      </c>
      <c r="BT88" s="91" t="s">
        <v>20</v>
      </c>
      <c r="BV88" s="91" t="s">
        <v>80</v>
      </c>
      <c r="BW88" s="91" t="s">
        <v>84</v>
      </c>
      <c r="BX88" s="91" t="s">
        <v>81</v>
      </c>
    </row>
    <row r="89" spans="1:76" s="5" customFormat="1" ht="22.5" customHeight="1" x14ac:dyDescent="0.3">
      <c r="A89" s="175" t="s">
        <v>841</v>
      </c>
      <c r="B89" s="83"/>
      <c r="C89" s="84"/>
      <c r="D89" s="206" t="s">
        <v>85</v>
      </c>
      <c r="E89" s="205"/>
      <c r="F89" s="205"/>
      <c r="G89" s="205"/>
      <c r="H89" s="205"/>
      <c r="I89" s="85"/>
      <c r="J89" s="206" t="s">
        <v>86</v>
      </c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4">
        <f>'2 - D.1.4.1 - ZTI oprava ...'!M30</f>
        <v>0</v>
      </c>
      <c r="AH89" s="205"/>
      <c r="AI89" s="205"/>
      <c r="AJ89" s="205"/>
      <c r="AK89" s="205"/>
      <c r="AL89" s="205"/>
      <c r="AM89" s="205"/>
      <c r="AN89" s="204">
        <f>SUM(AG89,AT89)</f>
        <v>0</v>
      </c>
      <c r="AO89" s="205"/>
      <c r="AP89" s="205"/>
      <c r="AQ89" s="86"/>
      <c r="AS89" s="92">
        <f>'2 - D.1.4.1 - ZTI oprava ...'!M28</f>
        <v>0</v>
      </c>
      <c r="AT89" s="93">
        <f>ROUND(SUM(AV89:AW89),2)</f>
        <v>0</v>
      </c>
      <c r="AU89" s="94">
        <f>'2 - D.1.4.1 - ZTI oprava ...'!W119</f>
        <v>151.52978999999999</v>
      </c>
      <c r="AV89" s="93">
        <f>'2 - D.1.4.1 - ZTI oprava ...'!M32</f>
        <v>0</v>
      </c>
      <c r="AW89" s="93">
        <f>'2 - D.1.4.1 - ZTI oprava ...'!M33</f>
        <v>0</v>
      </c>
      <c r="AX89" s="93">
        <f>'2 - D.1.4.1 - ZTI oprava ...'!M34</f>
        <v>0</v>
      </c>
      <c r="AY89" s="93">
        <f>'2 - D.1.4.1 - ZTI oprava ...'!M35</f>
        <v>0</v>
      </c>
      <c r="AZ89" s="93">
        <f>'2 - D.1.4.1 - ZTI oprava ...'!H32</f>
        <v>0</v>
      </c>
      <c r="BA89" s="93">
        <f>'2 - D.1.4.1 - ZTI oprava ...'!H33</f>
        <v>0</v>
      </c>
      <c r="BB89" s="93">
        <f>'2 - D.1.4.1 - ZTI oprava ...'!H34</f>
        <v>0</v>
      </c>
      <c r="BC89" s="93">
        <f>'2 - D.1.4.1 - ZTI oprava ...'!H35</f>
        <v>0</v>
      </c>
      <c r="BD89" s="95">
        <f>'2 - D.1.4.1 - ZTI oprava ...'!H36</f>
        <v>0</v>
      </c>
      <c r="BT89" s="91" t="s">
        <v>20</v>
      </c>
      <c r="BV89" s="91" t="s">
        <v>80</v>
      </c>
      <c r="BW89" s="91" t="s">
        <v>87</v>
      </c>
      <c r="BX89" s="91" t="s">
        <v>81</v>
      </c>
    </row>
    <row r="90" spans="1:76" x14ac:dyDescent="0.3">
      <c r="B90" s="20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2"/>
    </row>
    <row r="91" spans="1:76" s="1" customFormat="1" ht="30" customHeight="1" x14ac:dyDescent="0.3">
      <c r="B91" s="30"/>
      <c r="C91" s="75" t="s">
        <v>88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209">
        <v>0</v>
      </c>
      <c r="AH91" s="199"/>
      <c r="AI91" s="199"/>
      <c r="AJ91" s="199"/>
      <c r="AK91" s="199"/>
      <c r="AL91" s="199"/>
      <c r="AM91" s="199"/>
      <c r="AN91" s="209">
        <v>0</v>
      </c>
      <c r="AO91" s="199"/>
      <c r="AP91" s="199"/>
      <c r="AQ91" s="32"/>
      <c r="AS91" s="71" t="s">
        <v>89</v>
      </c>
      <c r="AT91" s="72" t="s">
        <v>90</v>
      </c>
      <c r="AU91" s="72" t="s">
        <v>42</v>
      </c>
      <c r="AV91" s="73" t="s">
        <v>65</v>
      </c>
    </row>
    <row r="92" spans="1:76" s="1" customFormat="1" ht="10.95" customHeight="1" x14ac:dyDescent="0.3"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2"/>
      <c r="AS92" s="96"/>
      <c r="AT92" s="51"/>
      <c r="AU92" s="51"/>
      <c r="AV92" s="53"/>
    </row>
    <row r="93" spans="1:76" s="1" customFormat="1" ht="30" customHeight="1" x14ac:dyDescent="0.3">
      <c r="B93" s="30"/>
      <c r="C93" s="97" t="s">
        <v>91</v>
      </c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203">
        <f>ROUND(AG87+AG91,2)</f>
        <v>0</v>
      </c>
      <c r="AH93" s="203"/>
      <c r="AI93" s="203"/>
      <c r="AJ93" s="203"/>
      <c r="AK93" s="203"/>
      <c r="AL93" s="203"/>
      <c r="AM93" s="203"/>
      <c r="AN93" s="203">
        <f>AN87+AN91</f>
        <v>0</v>
      </c>
      <c r="AO93" s="203"/>
      <c r="AP93" s="203"/>
      <c r="AQ93" s="32"/>
    </row>
    <row r="94" spans="1:76" s="1" customFormat="1" ht="6.9" customHeight="1" x14ac:dyDescent="0.3">
      <c r="B94" s="54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6"/>
    </row>
  </sheetData>
  <mergeCells count="49">
    <mergeCell ref="AR2:BE2"/>
    <mergeCell ref="AG87:AM87"/>
    <mergeCell ref="AN87:AP87"/>
    <mergeCell ref="AG91:AM91"/>
    <mergeCell ref="AN91:AP91"/>
    <mergeCell ref="AS82:AT84"/>
    <mergeCell ref="AM83:AP83"/>
    <mergeCell ref="AK26:AO26"/>
    <mergeCell ref="AK27:AO27"/>
    <mergeCell ref="AK29:AO29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1 - D.1.4. Zdravotechnika'!C2" tooltip="1 - D.1.4. Zdravotechnika" display="/"/>
    <hyperlink ref="A89" location="'2 - D.1.4.1 - ZTI oprava ...'!C2" tooltip="2 - D.1.4.1 - ZTI oprava 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88"/>
  <sheetViews>
    <sheetView showGridLines="0" tabSelected="1" workbookViewId="0">
      <pane ySplit="1" topLeftCell="A666" activePane="bottomLeft" state="frozen"/>
      <selection pane="bottomLeft" activeCell="F671" sqref="F671:I671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80"/>
      <c r="B1" s="177"/>
      <c r="C1" s="177"/>
      <c r="D1" s="178" t="s">
        <v>1</v>
      </c>
      <c r="E1" s="177"/>
      <c r="F1" s="179" t="s">
        <v>842</v>
      </c>
      <c r="G1" s="179"/>
      <c r="H1" s="246" t="s">
        <v>843</v>
      </c>
      <c r="I1" s="246"/>
      <c r="J1" s="246"/>
      <c r="K1" s="246"/>
      <c r="L1" s="179" t="s">
        <v>844</v>
      </c>
      <c r="M1" s="177"/>
      <c r="N1" s="177"/>
      <c r="O1" s="178" t="s">
        <v>92</v>
      </c>
      <c r="P1" s="177"/>
      <c r="Q1" s="177"/>
      <c r="R1" s="177"/>
      <c r="S1" s="179" t="s">
        <v>845</v>
      </c>
      <c r="T1" s="179"/>
      <c r="U1" s="180"/>
      <c r="V1" s="18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84" t="s">
        <v>5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207" t="s">
        <v>6</v>
      </c>
      <c r="T2" s="185"/>
      <c r="U2" s="185"/>
      <c r="V2" s="185"/>
      <c r="W2" s="185"/>
      <c r="X2" s="185"/>
      <c r="Y2" s="185"/>
      <c r="Z2" s="185"/>
      <c r="AA2" s="185"/>
      <c r="AB2" s="185"/>
      <c r="AC2" s="185"/>
      <c r="AT2" s="16" t="s">
        <v>84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85</v>
      </c>
    </row>
    <row r="4" spans="1:66" ht="36.9" customHeight="1" x14ac:dyDescent="0.3">
      <c r="B4" s="20"/>
      <c r="C4" s="186" t="s">
        <v>93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16" t="str">
        <f>'Rekapitulace stavby'!K6</f>
        <v>Celková oprava sociálního zařízení v pavilonu U1B , ZŠ J.Šoupala 1609, Ostrava - Poruba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21"/>
      <c r="R6" s="22"/>
    </row>
    <row r="7" spans="1:66" s="1" customFormat="1" ht="32.85" customHeight="1" x14ac:dyDescent="0.3">
      <c r="B7" s="30"/>
      <c r="C7" s="31"/>
      <c r="D7" s="26" t="s">
        <v>94</v>
      </c>
      <c r="E7" s="31"/>
      <c r="F7" s="189" t="s">
        <v>95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17" t="str">
        <f>'Rekapitulace stavby'!AN8</f>
        <v>1.6.2016</v>
      </c>
      <c r="P9" s="199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88" t="s">
        <v>3</v>
      </c>
      <c r="P11" s="199"/>
      <c r="Q11" s="31"/>
      <c r="R11" s="32"/>
    </row>
    <row r="12" spans="1:66" s="1" customFormat="1" ht="18" customHeight="1" x14ac:dyDescent="0.3">
      <c r="B12" s="30"/>
      <c r="C12" s="31"/>
      <c r="D12" s="31"/>
      <c r="E12" s="25" t="s">
        <v>29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88" t="s">
        <v>3</v>
      </c>
      <c r="P12" s="199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88" t="str">
        <f>IF('Rekapitulace stavby'!AN13="","",'Rekapitulace stavby'!AN13)</f>
        <v/>
      </c>
      <c r="P14" s="199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88" t="str">
        <f>IF('Rekapitulace stavby'!AN14="","",'Rekapitulace stavby'!AN14)</f>
        <v/>
      </c>
      <c r="P15" s="199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33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88" t="s">
        <v>3</v>
      </c>
      <c r="P17" s="199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34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88" t="s">
        <v>3</v>
      </c>
      <c r="P18" s="199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88" t="s">
        <v>3</v>
      </c>
      <c r="P20" s="199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37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88" t="s">
        <v>3</v>
      </c>
      <c r="P21" s="199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38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90" t="s">
        <v>3</v>
      </c>
      <c r="F24" s="199"/>
      <c r="G24" s="199"/>
      <c r="H24" s="199"/>
      <c r="I24" s="199"/>
      <c r="J24" s="199"/>
      <c r="K24" s="199"/>
      <c r="L24" s="199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9" t="s">
        <v>96</v>
      </c>
      <c r="E27" s="31"/>
      <c r="F27" s="31"/>
      <c r="G27" s="31"/>
      <c r="H27" s="31"/>
      <c r="I27" s="31"/>
      <c r="J27" s="31"/>
      <c r="K27" s="31"/>
      <c r="L27" s="31"/>
      <c r="M27" s="213">
        <f>N88</f>
        <v>0</v>
      </c>
      <c r="N27" s="199"/>
      <c r="O27" s="199"/>
      <c r="P27" s="199"/>
      <c r="Q27" s="31"/>
      <c r="R27" s="32"/>
    </row>
    <row r="28" spans="2:18" s="1" customFormat="1" ht="14.4" customHeight="1" x14ac:dyDescent="0.3">
      <c r="B28" s="30"/>
      <c r="C28" s="31"/>
      <c r="D28" s="29" t="s">
        <v>97</v>
      </c>
      <c r="E28" s="31"/>
      <c r="F28" s="31"/>
      <c r="G28" s="31"/>
      <c r="H28" s="31"/>
      <c r="I28" s="31"/>
      <c r="J28" s="31"/>
      <c r="K28" s="31"/>
      <c r="L28" s="31"/>
      <c r="M28" s="213">
        <f>N101</f>
        <v>0</v>
      </c>
      <c r="N28" s="199"/>
      <c r="O28" s="199"/>
      <c r="P28" s="199"/>
      <c r="Q28" s="31"/>
      <c r="R28" s="32"/>
    </row>
    <row r="29" spans="2:18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00" t="s">
        <v>41</v>
      </c>
      <c r="E30" s="31"/>
      <c r="F30" s="31"/>
      <c r="G30" s="31"/>
      <c r="H30" s="31"/>
      <c r="I30" s="31"/>
      <c r="J30" s="31"/>
      <c r="K30" s="31"/>
      <c r="L30" s="31"/>
      <c r="M30" s="218">
        <f>ROUND(M27+M28,2)</f>
        <v>0</v>
      </c>
      <c r="N30" s="199"/>
      <c r="O30" s="199"/>
      <c r="P30" s="199"/>
      <c r="Q30" s="31"/>
      <c r="R30" s="32"/>
    </row>
    <row r="31" spans="2:18" s="1" customFormat="1" ht="6.9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" customHeight="1" x14ac:dyDescent="0.3">
      <c r="B32" s="30"/>
      <c r="C32" s="31"/>
      <c r="D32" s="37" t="s">
        <v>42</v>
      </c>
      <c r="E32" s="37" t="s">
        <v>43</v>
      </c>
      <c r="F32" s="38">
        <v>0.21</v>
      </c>
      <c r="G32" s="101" t="s">
        <v>44</v>
      </c>
      <c r="H32" s="219">
        <f>ROUND((SUM(BE101:BE102)+SUM(BE120:BE787)), 2)</f>
        <v>0</v>
      </c>
      <c r="I32" s="199"/>
      <c r="J32" s="199"/>
      <c r="K32" s="31"/>
      <c r="L32" s="31"/>
      <c r="M32" s="219">
        <f>ROUND(ROUND((SUM(BE101:BE102)+SUM(BE120:BE787)), 2)*F32, 2)</f>
        <v>0</v>
      </c>
      <c r="N32" s="199"/>
      <c r="O32" s="199"/>
      <c r="P32" s="199"/>
      <c r="Q32" s="31"/>
      <c r="R32" s="32"/>
    </row>
    <row r="33" spans="2:18" s="1" customFormat="1" ht="14.4" customHeight="1" x14ac:dyDescent="0.3">
      <c r="B33" s="30"/>
      <c r="C33" s="31"/>
      <c r="D33" s="31"/>
      <c r="E33" s="37" t="s">
        <v>45</v>
      </c>
      <c r="F33" s="38">
        <v>0.15</v>
      </c>
      <c r="G33" s="101" t="s">
        <v>44</v>
      </c>
      <c r="H33" s="219">
        <f>ROUND((SUM(BF101:BF102)+SUM(BF120:BF787)), 2)</f>
        <v>0</v>
      </c>
      <c r="I33" s="199"/>
      <c r="J33" s="199"/>
      <c r="K33" s="31"/>
      <c r="L33" s="31"/>
      <c r="M33" s="219">
        <f>ROUND(ROUND((SUM(BF101:BF102)+SUM(BF120:BF787)), 2)*F33, 2)</f>
        <v>0</v>
      </c>
      <c r="N33" s="199"/>
      <c r="O33" s="199"/>
      <c r="P33" s="199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46</v>
      </c>
      <c r="F34" s="38">
        <v>0.21</v>
      </c>
      <c r="G34" s="101" t="s">
        <v>44</v>
      </c>
      <c r="H34" s="219">
        <f>ROUND((SUM(BG101:BG102)+SUM(BG120:BG787)), 2)</f>
        <v>0</v>
      </c>
      <c r="I34" s="199"/>
      <c r="J34" s="199"/>
      <c r="K34" s="31"/>
      <c r="L34" s="31"/>
      <c r="M34" s="219">
        <v>0</v>
      </c>
      <c r="N34" s="199"/>
      <c r="O34" s="199"/>
      <c r="P34" s="199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47</v>
      </c>
      <c r="F35" s="38">
        <v>0.15</v>
      </c>
      <c r="G35" s="101" t="s">
        <v>44</v>
      </c>
      <c r="H35" s="219">
        <f>ROUND((SUM(BH101:BH102)+SUM(BH120:BH787)), 2)</f>
        <v>0</v>
      </c>
      <c r="I35" s="199"/>
      <c r="J35" s="199"/>
      <c r="K35" s="31"/>
      <c r="L35" s="31"/>
      <c r="M35" s="219">
        <v>0</v>
      </c>
      <c r="N35" s="199"/>
      <c r="O35" s="199"/>
      <c r="P35" s="199"/>
      <c r="Q35" s="31"/>
      <c r="R35" s="32"/>
    </row>
    <row r="36" spans="2:18" s="1" customFormat="1" ht="14.4" hidden="1" customHeight="1" x14ac:dyDescent="0.3">
      <c r="B36" s="30"/>
      <c r="C36" s="31"/>
      <c r="D36" s="31"/>
      <c r="E36" s="37" t="s">
        <v>48</v>
      </c>
      <c r="F36" s="38">
        <v>0</v>
      </c>
      <c r="G36" s="101" t="s">
        <v>44</v>
      </c>
      <c r="H36" s="219">
        <f>ROUND((SUM(BI101:BI102)+SUM(BI120:BI787)), 2)</f>
        <v>0</v>
      </c>
      <c r="I36" s="199"/>
      <c r="J36" s="199"/>
      <c r="K36" s="31"/>
      <c r="L36" s="31"/>
      <c r="M36" s="219">
        <v>0</v>
      </c>
      <c r="N36" s="199"/>
      <c r="O36" s="199"/>
      <c r="P36" s="199"/>
      <c r="Q36" s="31"/>
      <c r="R36" s="32"/>
    </row>
    <row r="37" spans="2:18" s="1" customFormat="1" ht="6.9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98"/>
      <c r="D38" s="102" t="s">
        <v>49</v>
      </c>
      <c r="E38" s="70"/>
      <c r="F38" s="70"/>
      <c r="G38" s="103" t="s">
        <v>50</v>
      </c>
      <c r="H38" s="104" t="s">
        <v>51</v>
      </c>
      <c r="I38" s="70"/>
      <c r="J38" s="70"/>
      <c r="K38" s="70"/>
      <c r="L38" s="220">
        <f>SUM(M30:M36)</f>
        <v>0</v>
      </c>
      <c r="M38" s="192"/>
      <c r="N38" s="192"/>
      <c r="O38" s="192"/>
      <c r="P38" s="194"/>
      <c r="Q38" s="98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4.4" x14ac:dyDescent="0.3">
      <c r="B50" s="30"/>
      <c r="C50" s="31"/>
      <c r="D50" s="45" t="s">
        <v>52</v>
      </c>
      <c r="E50" s="46"/>
      <c r="F50" s="46"/>
      <c r="G50" s="46"/>
      <c r="H50" s="47"/>
      <c r="I50" s="31"/>
      <c r="J50" s="45" t="s">
        <v>53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x14ac:dyDescent="0.3">
      <c r="B58" s="20"/>
      <c r="C58" s="21"/>
      <c r="D58" s="48"/>
      <c r="E58" s="21"/>
      <c r="F58" s="21"/>
      <c r="G58" s="21"/>
      <c r="H58" s="49"/>
      <c r="I58" s="21"/>
      <c r="J58" s="48"/>
      <c r="K58" s="21"/>
      <c r="L58" s="21"/>
      <c r="M58" s="21"/>
      <c r="N58" s="21"/>
      <c r="O58" s="21"/>
      <c r="P58" s="49"/>
      <c r="Q58" s="21"/>
      <c r="R58" s="22"/>
    </row>
    <row r="59" spans="2:18" s="1" customFormat="1" ht="14.4" x14ac:dyDescent="0.3">
      <c r="B59" s="30"/>
      <c r="C59" s="31"/>
      <c r="D59" s="50" t="s">
        <v>54</v>
      </c>
      <c r="E59" s="51"/>
      <c r="F59" s="51"/>
      <c r="G59" s="52" t="s">
        <v>55</v>
      </c>
      <c r="H59" s="53"/>
      <c r="I59" s="31"/>
      <c r="J59" s="50" t="s">
        <v>54</v>
      </c>
      <c r="K59" s="51"/>
      <c r="L59" s="51"/>
      <c r="M59" s="51"/>
      <c r="N59" s="52" t="s">
        <v>55</v>
      </c>
      <c r="O59" s="51"/>
      <c r="P59" s="53"/>
      <c r="Q59" s="31"/>
      <c r="R59" s="32"/>
    </row>
    <row r="60" spans="2:18" x14ac:dyDescent="0.3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4.4" x14ac:dyDescent="0.3">
      <c r="B61" s="30"/>
      <c r="C61" s="31"/>
      <c r="D61" s="45" t="s">
        <v>56</v>
      </c>
      <c r="E61" s="46"/>
      <c r="F61" s="46"/>
      <c r="G61" s="46"/>
      <c r="H61" s="47"/>
      <c r="I61" s="31"/>
      <c r="J61" s="45" t="s">
        <v>57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x14ac:dyDescent="0.3">
      <c r="B69" s="20"/>
      <c r="C69" s="21"/>
      <c r="D69" s="48"/>
      <c r="E69" s="21"/>
      <c r="F69" s="21"/>
      <c r="G69" s="21"/>
      <c r="H69" s="49"/>
      <c r="I69" s="21"/>
      <c r="J69" s="48"/>
      <c r="K69" s="21"/>
      <c r="L69" s="21"/>
      <c r="M69" s="21"/>
      <c r="N69" s="21"/>
      <c r="O69" s="21"/>
      <c r="P69" s="49"/>
      <c r="Q69" s="21"/>
      <c r="R69" s="22"/>
    </row>
    <row r="70" spans="2:18" s="1" customFormat="1" ht="14.4" x14ac:dyDescent="0.3">
      <c r="B70" s="30"/>
      <c r="C70" s="31"/>
      <c r="D70" s="50" t="s">
        <v>54</v>
      </c>
      <c r="E70" s="51"/>
      <c r="F70" s="51"/>
      <c r="G70" s="52" t="s">
        <v>55</v>
      </c>
      <c r="H70" s="53"/>
      <c r="I70" s="31"/>
      <c r="J70" s="50" t="s">
        <v>54</v>
      </c>
      <c r="K70" s="51"/>
      <c r="L70" s="51"/>
      <c r="M70" s="51"/>
      <c r="N70" s="52" t="s">
        <v>55</v>
      </c>
      <c r="O70" s="51"/>
      <c r="P70" s="53"/>
      <c r="Q70" s="31"/>
      <c r="R70" s="32"/>
    </row>
    <row r="71" spans="2:18" s="1" customFormat="1" ht="14.4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" customHeight="1" x14ac:dyDescent="0.3">
      <c r="B76" s="30"/>
      <c r="C76" s="186" t="s">
        <v>98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2"/>
    </row>
    <row r="77" spans="2:18" s="1" customFormat="1" ht="6.9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7" t="s">
        <v>15</v>
      </c>
      <c r="D78" s="31"/>
      <c r="E78" s="31"/>
      <c r="F78" s="216" t="str">
        <f>F6</f>
        <v>Celková oprava sociálního zařízení v pavilonu U1B , ZŠ J.Šoupala 1609, Ostrava - Poruba</v>
      </c>
      <c r="G78" s="199"/>
      <c r="H78" s="199"/>
      <c r="I78" s="199"/>
      <c r="J78" s="199"/>
      <c r="K78" s="199"/>
      <c r="L78" s="199"/>
      <c r="M78" s="199"/>
      <c r="N78" s="199"/>
      <c r="O78" s="199"/>
      <c r="P78" s="199"/>
      <c r="Q78" s="31"/>
      <c r="R78" s="32"/>
    </row>
    <row r="79" spans="2:18" s="1" customFormat="1" ht="36.9" customHeight="1" x14ac:dyDescent="0.3">
      <c r="B79" s="30"/>
      <c r="C79" s="64" t="s">
        <v>94</v>
      </c>
      <c r="D79" s="31"/>
      <c r="E79" s="31"/>
      <c r="F79" s="200" t="str">
        <f>F7</f>
        <v>1 - D.1.4. Zdravotechnika</v>
      </c>
      <c r="G79" s="199"/>
      <c r="H79" s="199"/>
      <c r="I79" s="199"/>
      <c r="J79" s="199"/>
      <c r="K79" s="199"/>
      <c r="L79" s="199"/>
      <c r="M79" s="199"/>
      <c r="N79" s="199"/>
      <c r="O79" s="199"/>
      <c r="P79" s="199"/>
      <c r="Q79" s="31"/>
      <c r="R79" s="32"/>
    </row>
    <row r="80" spans="2:18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7" t="s">
        <v>21</v>
      </c>
      <c r="D81" s="31"/>
      <c r="E81" s="31"/>
      <c r="F81" s="25" t="str">
        <f>F9</f>
        <v>Ostrava-Poruba</v>
      </c>
      <c r="G81" s="31"/>
      <c r="H81" s="31"/>
      <c r="I81" s="31"/>
      <c r="J81" s="31"/>
      <c r="K81" s="27" t="s">
        <v>23</v>
      </c>
      <c r="L81" s="31"/>
      <c r="M81" s="217" t="str">
        <f>IF(O9="","",O9)</f>
        <v>1.6.2016</v>
      </c>
      <c r="N81" s="199"/>
      <c r="O81" s="199"/>
      <c r="P81" s="199"/>
      <c r="Q81" s="31"/>
      <c r="R81" s="32"/>
    </row>
    <row r="82" spans="2:47" s="1" customFormat="1" ht="6.9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3.2" x14ac:dyDescent="0.3">
      <c r="B83" s="30"/>
      <c r="C83" s="27" t="s">
        <v>27</v>
      </c>
      <c r="D83" s="31"/>
      <c r="E83" s="31"/>
      <c r="F83" s="25" t="str">
        <f>E12</f>
        <v>ZŠ Šoupala , přísp.org.</v>
      </c>
      <c r="G83" s="31"/>
      <c r="H83" s="31"/>
      <c r="I83" s="31"/>
      <c r="J83" s="31"/>
      <c r="K83" s="27" t="s">
        <v>33</v>
      </c>
      <c r="L83" s="31"/>
      <c r="M83" s="188" t="str">
        <f>E18</f>
        <v>Ing.Petr Kudlík</v>
      </c>
      <c r="N83" s="199"/>
      <c r="O83" s="199"/>
      <c r="P83" s="199"/>
      <c r="Q83" s="199"/>
      <c r="R83" s="32"/>
    </row>
    <row r="84" spans="2:47" s="1" customFormat="1" ht="14.4" customHeight="1" x14ac:dyDescent="0.3">
      <c r="B84" s="30"/>
      <c r="C84" s="27" t="s">
        <v>31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188" t="str">
        <f>E21</f>
        <v>Lenka Jugová</v>
      </c>
      <c r="N84" s="199"/>
      <c r="O84" s="199"/>
      <c r="P84" s="199"/>
      <c r="Q84" s="199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21" t="s">
        <v>99</v>
      </c>
      <c r="D86" s="222"/>
      <c r="E86" s="222"/>
      <c r="F86" s="222"/>
      <c r="G86" s="222"/>
      <c r="H86" s="98"/>
      <c r="I86" s="98"/>
      <c r="J86" s="98"/>
      <c r="K86" s="98"/>
      <c r="L86" s="98"/>
      <c r="M86" s="98"/>
      <c r="N86" s="221" t="s">
        <v>100</v>
      </c>
      <c r="O86" s="199"/>
      <c r="P86" s="199"/>
      <c r="Q86" s="199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05" t="s">
        <v>101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09">
        <f>N120</f>
        <v>0</v>
      </c>
      <c r="O88" s="199"/>
      <c r="P88" s="199"/>
      <c r="Q88" s="199"/>
      <c r="R88" s="32"/>
      <c r="AU88" s="16" t="s">
        <v>102</v>
      </c>
    </row>
    <row r="89" spans="2:47" s="6" customFormat="1" ht="24.9" customHeight="1" x14ac:dyDescent="0.3">
      <c r="B89" s="106"/>
      <c r="C89" s="107"/>
      <c r="D89" s="108" t="s">
        <v>103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23">
        <f>N121</f>
        <v>0</v>
      </c>
      <c r="O89" s="224"/>
      <c r="P89" s="224"/>
      <c r="Q89" s="224"/>
      <c r="R89" s="109"/>
    </row>
    <row r="90" spans="2:47" s="7" customFormat="1" ht="19.95" customHeight="1" x14ac:dyDescent="0.3">
      <c r="B90" s="110"/>
      <c r="C90" s="111"/>
      <c r="D90" s="112" t="s">
        <v>104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25">
        <f>N122</f>
        <v>0</v>
      </c>
      <c r="O90" s="226"/>
      <c r="P90" s="226"/>
      <c r="Q90" s="226"/>
      <c r="R90" s="113"/>
    </row>
    <row r="91" spans="2:47" s="7" customFormat="1" ht="19.95" customHeight="1" x14ac:dyDescent="0.3">
      <c r="B91" s="110"/>
      <c r="C91" s="111"/>
      <c r="D91" s="112" t="s">
        <v>105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25">
        <f>N142</f>
        <v>0</v>
      </c>
      <c r="O91" s="226"/>
      <c r="P91" s="226"/>
      <c r="Q91" s="226"/>
      <c r="R91" s="113"/>
    </row>
    <row r="92" spans="2:47" s="7" customFormat="1" ht="19.95" customHeight="1" x14ac:dyDescent="0.3">
      <c r="B92" s="110"/>
      <c r="C92" s="111"/>
      <c r="D92" s="112" t="s">
        <v>106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25">
        <f>N284</f>
        <v>0</v>
      </c>
      <c r="O92" s="226"/>
      <c r="P92" s="226"/>
      <c r="Q92" s="226"/>
      <c r="R92" s="113"/>
    </row>
    <row r="93" spans="2:47" s="7" customFormat="1" ht="19.95" customHeight="1" x14ac:dyDescent="0.3">
      <c r="B93" s="110"/>
      <c r="C93" s="111"/>
      <c r="D93" s="112" t="s">
        <v>107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25">
        <f>N516</f>
        <v>0</v>
      </c>
      <c r="O93" s="226"/>
      <c r="P93" s="226"/>
      <c r="Q93" s="226"/>
      <c r="R93" s="113"/>
    </row>
    <row r="94" spans="2:47" s="7" customFormat="1" ht="19.95" customHeight="1" x14ac:dyDescent="0.3">
      <c r="B94" s="110"/>
      <c r="C94" s="111"/>
      <c r="D94" s="112" t="s">
        <v>108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25">
        <f>N727</f>
        <v>0</v>
      </c>
      <c r="O94" s="226"/>
      <c r="P94" s="226"/>
      <c r="Q94" s="226"/>
      <c r="R94" s="113"/>
    </row>
    <row r="95" spans="2:47" s="7" customFormat="1" ht="19.95" customHeight="1" x14ac:dyDescent="0.3">
      <c r="B95" s="110"/>
      <c r="C95" s="111"/>
      <c r="D95" s="112" t="s">
        <v>109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25">
        <f>N756</f>
        <v>0</v>
      </c>
      <c r="O95" s="226"/>
      <c r="P95" s="226"/>
      <c r="Q95" s="226"/>
      <c r="R95" s="113"/>
    </row>
    <row r="96" spans="2:47" s="6" customFormat="1" ht="24.9" customHeight="1" x14ac:dyDescent="0.3">
      <c r="B96" s="106"/>
      <c r="C96" s="107"/>
      <c r="D96" s="108" t="s">
        <v>110</v>
      </c>
      <c r="E96" s="107"/>
      <c r="F96" s="107"/>
      <c r="G96" s="107"/>
      <c r="H96" s="107"/>
      <c r="I96" s="107"/>
      <c r="J96" s="107"/>
      <c r="K96" s="107"/>
      <c r="L96" s="107"/>
      <c r="M96" s="107"/>
      <c r="N96" s="223">
        <f>N772</f>
        <v>0</v>
      </c>
      <c r="O96" s="224"/>
      <c r="P96" s="224"/>
      <c r="Q96" s="224"/>
      <c r="R96" s="109"/>
    </row>
    <row r="97" spans="2:21" s="7" customFormat="1" ht="19.95" customHeight="1" x14ac:dyDescent="0.3">
      <c r="B97" s="110"/>
      <c r="C97" s="111"/>
      <c r="D97" s="112" t="s">
        <v>111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25">
        <f>N773</f>
        <v>0</v>
      </c>
      <c r="O97" s="226"/>
      <c r="P97" s="226"/>
      <c r="Q97" s="226"/>
      <c r="R97" s="113"/>
    </row>
    <row r="98" spans="2:21" s="6" customFormat="1" ht="24.9" customHeight="1" x14ac:dyDescent="0.3">
      <c r="B98" s="106"/>
      <c r="C98" s="107"/>
      <c r="D98" s="108" t="s">
        <v>112</v>
      </c>
      <c r="E98" s="107"/>
      <c r="F98" s="107"/>
      <c r="G98" s="107"/>
      <c r="H98" s="107"/>
      <c r="I98" s="107"/>
      <c r="J98" s="107"/>
      <c r="K98" s="107"/>
      <c r="L98" s="107"/>
      <c r="M98" s="107"/>
      <c r="N98" s="223">
        <f>N776</f>
        <v>0</v>
      </c>
      <c r="O98" s="224"/>
      <c r="P98" s="224"/>
      <c r="Q98" s="224"/>
      <c r="R98" s="109"/>
    </row>
    <row r="99" spans="2:21" s="7" customFormat="1" ht="19.95" customHeight="1" x14ac:dyDescent="0.3">
      <c r="B99" s="110"/>
      <c r="C99" s="111"/>
      <c r="D99" s="112" t="s">
        <v>113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25">
        <f>N777</f>
        <v>0</v>
      </c>
      <c r="O99" s="226"/>
      <c r="P99" s="226"/>
      <c r="Q99" s="226"/>
      <c r="R99" s="113"/>
    </row>
    <row r="100" spans="2:21" s="1" customFormat="1" ht="21.75" customHeight="1" x14ac:dyDescent="0.3"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2"/>
    </row>
    <row r="101" spans="2:21" s="1" customFormat="1" ht="29.25" customHeight="1" x14ac:dyDescent="0.3">
      <c r="B101" s="30"/>
      <c r="C101" s="105" t="s">
        <v>114</v>
      </c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227">
        <v>0</v>
      </c>
      <c r="O101" s="199"/>
      <c r="P101" s="199"/>
      <c r="Q101" s="199"/>
      <c r="R101" s="32"/>
      <c r="T101" s="114"/>
      <c r="U101" s="115" t="s">
        <v>42</v>
      </c>
    </row>
    <row r="102" spans="2:21" s="1" customFormat="1" ht="18" customHeight="1" x14ac:dyDescent="0.3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21" s="1" customFormat="1" ht="29.25" customHeight="1" x14ac:dyDescent="0.3">
      <c r="B103" s="30"/>
      <c r="C103" s="97" t="s">
        <v>91</v>
      </c>
      <c r="D103" s="98"/>
      <c r="E103" s="98"/>
      <c r="F103" s="98"/>
      <c r="G103" s="98"/>
      <c r="H103" s="98"/>
      <c r="I103" s="98"/>
      <c r="J103" s="98"/>
      <c r="K103" s="98"/>
      <c r="L103" s="203">
        <f>ROUND(SUM(N88+N101),2)</f>
        <v>0</v>
      </c>
      <c r="M103" s="222"/>
      <c r="N103" s="222"/>
      <c r="O103" s="222"/>
      <c r="P103" s="222"/>
      <c r="Q103" s="222"/>
      <c r="R103" s="32"/>
    </row>
    <row r="104" spans="2:21" s="1" customFormat="1" ht="6.9" customHeight="1" x14ac:dyDescent="0.3"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6"/>
    </row>
    <row r="108" spans="2:21" s="1" customFormat="1" ht="6.9" customHeight="1" x14ac:dyDescent="0.3"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9"/>
    </row>
    <row r="109" spans="2:21" s="1" customFormat="1" ht="36.9" customHeight="1" x14ac:dyDescent="0.3">
      <c r="B109" s="30"/>
      <c r="C109" s="186" t="s">
        <v>115</v>
      </c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  <c r="O109" s="199"/>
      <c r="P109" s="199"/>
      <c r="Q109" s="199"/>
      <c r="R109" s="32"/>
    </row>
    <row r="110" spans="2:21" s="1" customFormat="1" ht="6.9" customHeight="1" x14ac:dyDescent="0.3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21" s="1" customFormat="1" ht="30" customHeight="1" x14ac:dyDescent="0.3">
      <c r="B111" s="30"/>
      <c r="C111" s="27" t="s">
        <v>15</v>
      </c>
      <c r="D111" s="31"/>
      <c r="E111" s="31"/>
      <c r="F111" s="216" t="str">
        <f>F6</f>
        <v>Celková oprava sociálního zařízení v pavilonu U1B , ZŠ J.Šoupala 1609, Ostrava - Poruba</v>
      </c>
      <c r="G111" s="199"/>
      <c r="H111" s="199"/>
      <c r="I111" s="199"/>
      <c r="J111" s="199"/>
      <c r="K111" s="199"/>
      <c r="L111" s="199"/>
      <c r="M111" s="199"/>
      <c r="N111" s="199"/>
      <c r="O111" s="199"/>
      <c r="P111" s="199"/>
      <c r="Q111" s="31"/>
      <c r="R111" s="32"/>
    </row>
    <row r="112" spans="2:21" s="1" customFormat="1" ht="36.9" customHeight="1" x14ac:dyDescent="0.3">
      <c r="B112" s="30"/>
      <c r="C112" s="64" t="s">
        <v>94</v>
      </c>
      <c r="D112" s="31"/>
      <c r="E112" s="31"/>
      <c r="F112" s="200" t="str">
        <f>F7</f>
        <v>1 - D.1.4. Zdravotechnika</v>
      </c>
      <c r="G112" s="199"/>
      <c r="H112" s="199"/>
      <c r="I112" s="199"/>
      <c r="J112" s="199"/>
      <c r="K112" s="199"/>
      <c r="L112" s="199"/>
      <c r="M112" s="199"/>
      <c r="N112" s="199"/>
      <c r="O112" s="199"/>
      <c r="P112" s="199"/>
      <c r="Q112" s="31"/>
      <c r="R112" s="32"/>
    </row>
    <row r="113" spans="2:65" s="1" customFormat="1" ht="6.9" customHeight="1" x14ac:dyDescent="0.3"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2"/>
    </row>
    <row r="114" spans="2:65" s="1" customFormat="1" ht="18" customHeight="1" x14ac:dyDescent="0.3">
      <c r="B114" s="30"/>
      <c r="C114" s="27" t="s">
        <v>21</v>
      </c>
      <c r="D114" s="31"/>
      <c r="E114" s="31"/>
      <c r="F114" s="25" t="str">
        <f>F9</f>
        <v>Ostrava-Poruba</v>
      </c>
      <c r="G114" s="31"/>
      <c r="H114" s="31"/>
      <c r="I114" s="31"/>
      <c r="J114" s="31"/>
      <c r="K114" s="27" t="s">
        <v>23</v>
      </c>
      <c r="L114" s="31"/>
      <c r="M114" s="217" t="str">
        <f>IF(O9="","",O9)</f>
        <v>1.6.2016</v>
      </c>
      <c r="N114" s="199"/>
      <c r="O114" s="199"/>
      <c r="P114" s="199"/>
      <c r="Q114" s="31"/>
      <c r="R114" s="32"/>
    </row>
    <row r="115" spans="2:65" s="1" customFormat="1" ht="6.9" customHeight="1" x14ac:dyDescent="0.3"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2"/>
    </row>
    <row r="116" spans="2:65" s="1" customFormat="1" ht="13.2" x14ac:dyDescent="0.3">
      <c r="B116" s="30"/>
      <c r="C116" s="27" t="s">
        <v>27</v>
      </c>
      <c r="D116" s="31"/>
      <c r="E116" s="31"/>
      <c r="F116" s="25" t="str">
        <f>E12</f>
        <v>ZŠ Šoupala , přísp.org.</v>
      </c>
      <c r="G116" s="31"/>
      <c r="H116" s="31"/>
      <c r="I116" s="31"/>
      <c r="J116" s="31"/>
      <c r="K116" s="27" t="s">
        <v>33</v>
      </c>
      <c r="L116" s="31"/>
      <c r="M116" s="188" t="str">
        <f>E18</f>
        <v>Ing.Petr Kudlík</v>
      </c>
      <c r="N116" s="199"/>
      <c r="O116" s="199"/>
      <c r="P116" s="199"/>
      <c r="Q116" s="199"/>
      <c r="R116" s="32"/>
    </row>
    <row r="117" spans="2:65" s="1" customFormat="1" ht="14.4" customHeight="1" x14ac:dyDescent="0.3">
      <c r="B117" s="30"/>
      <c r="C117" s="27" t="s">
        <v>31</v>
      </c>
      <c r="D117" s="31"/>
      <c r="E117" s="31"/>
      <c r="F117" s="25" t="str">
        <f>IF(E15="","",E15)</f>
        <v xml:space="preserve"> </v>
      </c>
      <c r="G117" s="31"/>
      <c r="H117" s="31"/>
      <c r="I117" s="31"/>
      <c r="J117" s="31"/>
      <c r="K117" s="27" t="s">
        <v>36</v>
      </c>
      <c r="L117" s="31"/>
      <c r="M117" s="188" t="str">
        <f>E21</f>
        <v>Lenka Jugová</v>
      </c>
      <c r="N117" s="199"/>
      <c r="O117" s="199"/>
      <c r="P117" s="199"/>
      <c r="Q117" s="199"/>
      <c r="R117" s="32"/>
    </row>
    <row r="118" spans="2:65" s="1" customFormat="1" ht="10.35" customHeight="1" x14ac:dyDescent="0.3"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2"/>
    </row>
    <row r="119" spans="2:65" s="8" customFormat="1" ht="29.25" customHeight="1" x14ac:dyDescent="0.3">
      <c r="B119" s="116"/>
      <c r="C119" s="117" t="s">
        <v>116</v>
      </c>
      <c r="D119" s="118" t="s">
        <v>117</v>
      </c>
      <c r="E119" s="118" t="s">
        <v>60</v>
      </c>
      <c r="F119" s="228" t="s">
        <v>118</v>
      </c>
      <c r="G119" s="229"/>
      <c r="H119" s="229"/>
      <c r="I119" s="229"/>
      <c r="J119" s="118" t="s">
        <v>119</v>
      </c>
      <c r="K119" s="118" t="s">
        <v>120</v>
      </c>
      <c r="L119" s="230" t="s">
        <v>121</v>
      </c>
      <c r="M119" s="229"/>
      <c r="N119" s="228" t="s">
        <v>100</v>
      </c>
      <c r="O119" s="229"/>
      <c r="P119" s="229"/>
      <c r="Q119" s="231"/>
      <c r="R119" s="119"/>
      <c r="T119" s="71" t="s">
        <v>122</v>
      </c>
      <c r="U119" s="72" t="s">
        <v>42</v>
      </c>
      <c r="V119" s="72" t="s">
        <v>123</v>
      </c>
      <c r="W119" s="72" t="s">
        <v>124</v>
      </c>
      <c r="X119" s="72" t="s">
        <v>125</v>
      </c>
      <c r="Y119" s="72" t="s">
        <v>126</v>
      </c>
      <c r="Z119" s="72" t="s">
        <v>127</v>
      </c>
      <c r="AA119" s="73" t="s">
        <v>128</v>
      </c>
    </row>
    <row r="120" spans="2:65" s="1" customFormat="1" ht="29.25" customHeight="1" x14ac:dyDescent="0.35">
      <c r="B120" s="30"/>
      <c r="C120" s="75" t="s">
        <v>96</v>
      </c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247">
        <f>BK120</f>
        <v>0</v>
      </c>
      <c r="O120" s="248"/>
      <c r="P120" s="248"/>
      <c r="Q120" s="248"/>
      <c r="R120" s="32"/>
      <c r="T120" s="74"/>
      <c r="U120" s="46"/>
      <c r="V120" s="46"/>
      <c r="W120" s="120">
        <f>W121+W772+W776</f>
        <v>434.60390200000001</v>
      </c>
      <c r="X120" s="46"/>
      <c r="Y120" s="120">
        <f>Y121+Y772+Y776</f>
        <v>1.3569390000000001</v>
      </c>
      <c r="Z120" s="46"/>
      <c r="AA120" s="121">
        <f>AA121+AA772+AA776</f>
        <v>1.829142</v>
      </c>
      <c r="AT120" s="16" t="s">
        <v>77</v>
      </c>
      <c r="AU120" s="16" t="s">
        <v>102</v>
      </c>
      <c r="BK120" s="122">
        <f>BK121+BK772+BK776</f>
        <v>0</v>
      </c>
    </row>
    <row r="121" spans="2:65" s="9" customFormat="1" ht="37.35" customHeight="1" x14ac:dyDescent="0.35">
      <c r="B121" s="123"/>
      <c r="C121" s="124"/>
      <c r="D121" s="125" t="s">
        <v>103</v>
      </c>
      <c r="E121" s="125"/>
      <c r="F121" s="125"/>
      <c r="G121" s="125"/>
      <c r="H121" s="125"/>
      <c r="I121" s="125"/>
      <c r="J121" s="125"/>
      <c r="K121" s="125"/>
      <c r="L121" s="125"/>
      <c r="M121" s="125"/>
      <c r="N121" s="249">
        <f>BK121</f>
        <v>0</v>
      </c>
      <c r="O121" s="223"/>
      <c r="P121" s="223"/>
      <c r="Q121" s="223"/>
      <c r="R121" s="126"/>
      <c r="T121" s="127"/>
      <c r="U121" s="124"/>
      <c r="V121" s="124"/>
      <c r="W121" s="128">
        <f>W122+W142+W284+W516+W727+W756</f>
        <v>431.75390199999998</v>
      </c>
      <c r="X121" s="124"/>
      <c r="Y121" s="128">
        <f>Y122+Y142+Y284+Y516+Y727+Y756</f>
        <v>1.3529390000000001</v>
      </c>
      <c r="Z121" s="124"/>
      <c r="AA121" s="129">
        <f>AA122+AA142+AA284+AA516+AA727+AA756</f>
        <v>1.829142</v>
      </c>
      <c r="AR121" s="130" t="s">
        <v>85</v>
      </c>
      <c r="AT121" s="131" t="s">
        <v>77</v>
      </c>
      <c r="AU121" s="131" t="s">
        <v>78</v>
      </c>
      <c r="AY121" s="130" t="s">
        <v>129</v>
      </c>
      <c r="BK121" s="132">
        <f>BK122+BK142+BK284+BK516+BK727+BK756</f>
        <v>0</v>
      </c>
    </row>
    <row r="122" spans="2:65" s="9" customFormat="1" ht="19.95" customHeight="1" x14ac:dyDescent="0.35">
      <c r="B122" s="123"/>
      <c r="C122" s="124"/>
      <c r="D122" s="133" t="s">
        <v>104</v>
      </c>
      <c r="E122" s="133"/>
      <c r="F122" s="133"/>
      <c r="G122" s="133"/>
      <c r="H122" s="133"/>
      <c r="I122" s="133"/>
      <c r="J122" s="133"/>
      <c r="K122" s="133"/>
      <c r="L122" s="133"/>
      <c r="M122" s="133"/>
      <c r="N122" s="250">
        <f>BK122</f>
        <v>0</v>
      </c>
      <c r="O122" s="251"/>
      <c r="P122" s="251"/>
      <c r="Q122" s="251"/>
      <c r="R122" s="126"/>
      <c r="T122" s="127"/>
      <c r="U122" s="124"/>
      <c r="V122" s="124"/>
      <c r="W122" s="128">
        <f>SUM(W123:W141)</f>
        <v>1.2441550000000001</v>
      </c>
      <c r="X122" s="124"/>
      <c r="Y122" s="128">
        <f>SUM(Y123:Y141)</f>
        <v>4.9600000000000009E-3</v>
      </c>
      <c r="Z122" s="124"/>
      <c r="AA122" s="129">
        <f>SUM(AA123:AA141)</f>
        <v>0</v>
      </c>
      <c r="AR122" s="130" t="s">
        <v>85</v>
      </c>
      <c r="AT122" s="131" t="s">
        <v>77</v>
      </c>
      <c r="AU122" s="131" t="s">
        <v>20</v>
      </c>
      <c r="AY122" s="130" t="s">
        <v>129</v>
      </c>
      <c r="BK122" s="132">
        <f>SUM(BK123:BK141)</f>
        <v>0</v>
      </c>
    </row>
    <row r="123" spans="2:65" s="1" customFormat="1" ht="44.25" customHeight="1" x14ac:dyDescent="0.3">
      <c r="B123" s="134"/>
      <c r="C123" s="135" t="s">
        <v>20</v>
      </c>
      <c r="D123" s="135" t="s">
        <v>130</v>
      </c>
      <c r="E123" s="136" t="s">
        <v>131</v>
      </c>
      <c r="F123" s="232" t="s">
        <v>132</v>
      </c>
      <c r="G123" s="233"/>
      <c r="H123" s="233"/>
      <c r="I123" s="233"/>
      <c r="J123" s="137" t="s">
        <v>133</v>
      </c>
      <c r="K123" s="138">
        <v>9.5</v>
      </c>
      <c r="L123" s="234"/>
      <c r="M123" s="233"/>
      <c r="N123" s="234">
        <f>ROUND(L123*K123,2)</f>
        <v>0</v>
      </c>
      <c r="O123" s="233"/>
      <c r="P123" s="233"/>
      <c r="Q123" s="233"/>
      <c r="R123" s="139"/>
      <c r="T123" s="140" t="s">
        <v>3</v>
      </c>
      <c r="U123" s="39" t="s">
        <v>43</v>
      </c>
      <c r="V123" s="141">
        <v>0.13</v>
      </c>
      <c r="W123" s="141">
        <f>V123*K123</f>
        <v>1.2350000000000001</v>
      </c>
      <c r="X123" s="141">
        <v>2.0000000000000001E-4</v>
      </c>
      <c r="Y123" s="141">
        <f>X123*K123</f>
        <v>1.9E-3</v>
      </c>
      <c r="Z123" s="141">
        <v>0</v>
      </c>
      <c r="AA123" s="142">
        <f>Z123*K123</f>
        <v>0</v>
      </c>
      <c r="AR123" s="16" t="s">
        <v>134</v>
      </c>
      <c r="AT123" s="16" t="s">
        <v>130</v>
      </c>
      <c r="AU123" s="16" t="s">
        <v>85</v>
      </c>
      <c r="AY123" s="16" t="s">
        <v>129</v>
      </c>
      <c r="BE123" s="143">
        <f>IF(U123="základní",N123,0)</f>
        <v>0</v>
      </c>
      <c r="BF123" s="143">
        <f>IF(U123="snížená",N123,0)</f>
        <v>0</v>
      </c>
      <c r="BG123" s="143">
        <f>IF(U123="zákl. přenesená",N123,0)</f>
        <v>0</v>
      </c>
      <c r="BH123" s="143">
        <f>IF(U123="sníž. přenesená",N123,0)</f>
        <v>0</v>
      </c>
      <c r="BI123" s="143">
        <f>IF(U123="nulová",N123,0)</f>
        <v>0</v>
      </c>
      <c r="BJ123" s="16" t="s">
        <v>20</v>
      </c>
      <c r="BK123" s="143">
        <f>ROUND(L123*K123,2)</f>
        <v>0</v>
      </c>
      <c r="BL123" s="16" t="s">
        <v>134</v>
      </c>
      <c r="BM123" s="16" t="s">
        <v>135</v>
      </c>
    </row>
    <row r="124" spans="2:65" s="10" customFormat="1" ht="22.5" customHeight="1" x14ac:dyDescent="0.3">
      <c r="B124" s="144"/>
      <c r="C124" s="145"/>
      <c r="D124" s="145"/>
      <c r="E124" s="146" t="s">
        <v>3</v>
      </c>
      <c r="F124" s="235" t="s">
        <v>136</v>
      </c>
      <c r="G124" s="236"/>
      <c r="H124" s="236"/>
      <c r="I124" s="236"/>
      <c r="J124" s="145"/>
      <c r="K124" s="147">
        <v>9.5</v>
      </c>
      <c r="L124" s="145"/>
      <c r="M124" s="145"/>
      <c r="N124" s="145"/>
      <c r="O124" s="145"/>
      <c r="P124" s="145"/>
      <c r="Q124" s="145"/>
      <c r="R124" s="148"/>
      <c r="T124" s="149"/>
      <c r="U124" s="145"/>
      <c r="V124" s="145"/>
      <c r="W124" s="145"/>
      <c r="X124" s="145"/>
      <c r="Y124" s="145"/>
      <c r="Z124" s="145"/>
      <c r="AA124" s="150"/>
      <c r="AT124" s="151" t="s">
        <v>137</v>
      </c>
      <c r="AU124" s="151" t="s">
        <v>85</v>
      </c>
      <c r="AV124" s="10" t="s">
        <v>85</v>
      </c>
      <c r="AW124" s="10" t="s">
        <v>35</v>
      </c>
      <c r="AX124" s="10" t="s">
        <v>20</v>
      </c>
      <c r="AY124" s="151" t="s">
        <v>129</v>
      </c>
    </row>
    <row r="125" spans="2:65" s="1" customFormat="1" ht="31.5" customHeight="1" x14ac:dyDescent="0.3">
      <c r="B125" s="134"/>
      <c r="C125" s="152" t="s">
        <v>85</v>
      </c>
      <c r="D125" s="152" t="s">
        <v>138</v>
      </c>
      <c r="E125" s="153" t="s">
        <v>139</v>
      </c>
      <c r="F125" s="237" t="s">
        <v>140</v>
      </c>
      <c r="G125" s="238"/>
      <c r="H125" s="238"/>
      <c r="I125" s="238"/>
      <c r="J125" s="154" t="s">
        <v>133</v>
      </c>
      <c r="K125" s="155">
        <v>3.5</v>
      </c>
      <c r="L125" s="239"/>
      <c r="M125" s="238"/>
      <c r="N125" s="239">
        <f>ROUND(L125*K125,2)</f>
        <v>0</v>
      </c>
      <c r="O125" s="233"/>
      <c r="P125" s="233"/>
      <c r="Q125" s="233"/>
      <c r="R125" s="139"/>
      <c r="T125" s="140" t="s">
        <v>3</v>
      </c>
      <c r="U125" s="39" t="s">
        <v>43</v>
      </c>
      <c r="V125" s="141">
        <v>0</v>
      </c>
      <c r="W125" s="141">
        <f>V125*K125</f>
        <v>0</v>
      </c>
      <c r="X125" s="141">
        <v>3.2000000000000003E-4</v>
      </c>
      <c r="Y125" s="141">
        <f>X125*K125</f>
        <v>1.1200000000000001E-3</v>
      </c>
      <c r="Z125" s="141">
        <v>0</v>
      </c>
      <c r="AA125" s="142">
        <f>Z125*K125</f>
        <v>0</v>
      </c>
      <c r="AR125" s="16" t="s">
        <v>141</v>
      </c>
      <c r="AT125" s="16" t="s">
        <v>138</v>
      </c>
      <c r="AU125" s="16" t="s">
        <v>85</v>
      </c>
      <c r="AY125" s="16" t="s">
        <v>129</v>
      </c>
      <c r="BE125" s="143">
        <f>IF(U125="základní",N125,0)</f>
        <v>0</v>
      </c>
      <c r="BF125" s="143">
        <f>IF(U125="snížená",N125,0)</f>
        <v>0</v>
      </c>
      <c r="BG125" s="143">
        <f>IF(U125="zákl. přenesená",N125,0)</f>
        <v>0</v>
      </c>
      <c r="BH125" s="143">
        <f>IF(U125="sníž. přenesená",N125,0)</f>
        <v>0</v>
      </c>
      <c r="BI125" s="143">
        <f>IF(U125="nulová",N125,0)</f>
        <v>0</v>
      </c>
      <c r="BJ125" s="16" t="s">
        <v>20</v>
      </c>
      <c r="BK125" s="143">
        <f>ROUND(L125*K125,2)</f>
        <v>0</v>
      </c>
      <c r="BL125" s="16" t="s">
        <v>134</v>
      </c>
      <c r="BM125" s="16" t="s">
        <v>142</v>
      </c>
    </row>
    <row r="126" spans="2:65" s="11" customFormat="1" ht="22.5" customHeight="1" x14ac:dyDescent="0.3">
      <c r="B126" s="156"/>
      <c r="C126" s="157"/>
      <c r="D126" s="157"/>
      <c r="E126" s="158" t="s">
        <v>3</v>
      </c>
      <c r="F126" s="240" t="s">
        <v>143</v>
      </c>
      <c r="G126" s="241"/>
      <c r="H126" s="241"/>
      <c r="I126" s="241"/>
      <c r="J126" s="157"/>
      <c r="K126" s="159" t="s">
        <v>3</v>
      </c>
      <c r="L126" s="157"/>
      <c r="M126" s="157"/>
      <c r="N126" s="157"/>
      <c r="O126" s="157"/>
      <c r="P126" s="157"/>
      <c r="Q126" s="157"/>
      <c r="R126" s="160"/>
      <c r="T126" s="161"/>
      <c r="U126" s="157"/>
      <c r="V126" s="157"/>
      <c r="W126" s="157"/>
      <c r="X126" s="157"/>
      <c r="Y126" s="157"/>
      <c r="Z126" s="157"/>
      <c r="AA126" s="162"/>
      <c r="AT126" s="163" t="s">
        <v>137</v>
      </c>
      <c r="AU126" s="163" t="s">
        <v>85</v>
      </c>
      <c r="AV126" s="11" t="s">
        <v>20</v>
      </c>
      <c r="AW126" s="11" t="s">
        <v>35</v>
      </c>
      <c r="AX126" s="11" t="s">
        <v>78</v>
      </c>
      <c r="AY126" s="163" t="s">
        <v>129</v>
      </c>
    </row>
    <row r="127" spans="2:65" s="10" customFormat="1" ht="22.5" customHeight="1" x14ac:dyDescent="0.3">
      <c r="B127" s="144"/>
      <c r="C127" s="145"/>
      <c r="D127" s="145"/>
      <c r="E127" s="146" t="s">
        <v>3</v>
      </c>
      <c r="F127" s="242" t="s">
        <v>144</v>
      </c>
      <c r="G127" s="236"/>
      <c r="H127" s="236"/>
      <c r="I127" s="236"/>
      <c r="J127" s="145"/>
      <c r="K127" s="147">
        <v>3.105</v>
      </c>
      <c r="L127" s="145"/>
      <c r="M127" s="145"/>
      <c r="N127" s="145"/>
      <c r="O127" s="145"/>
      <c r="P127" s="145"/>
      <c r="Q127" s="145"/>
      <c r="R127" s="148"/>
      <c r="T127" s="149"/>
      <c r="U127" s="145"/>
      <c r="V127" s="145"/>
      <c r="W127" s="145"/>
      <c r="X127" s="145"/>
      <c r="Y127" s="145"/>
      <c r="Z127" s="145"/>
      <c r="AA127" s="150"/>
      <c r="AT127" s="151" t="s">
        <v>137</v>
      </c>
      <c r="AU127" s="151" t="s">
        <v>85</v>
      </c>
      <c r="AV127" s="10" t="s">
        <v>85</v>
      </c>
      <c r="AW127" s="10" t="s">
        <v>35</v>
      </c>
      <c r="AX127" s="10" t="s">
        <v>78</v>
      </c>
      <c r="AY127" s="151" t="s">
        <v>129</v>
      </c>
    </row>
    <row r="128" spans="2:65" s="12" customFormat="1" ht="22.5" customHeight="1" x14ac:dyDescent="0.3">
      <c r="B128" s="164"/>
      <c r="C128" s="165"/>
      <c r="D128" s="165"/>
      <c r="E128" s="166" t="s">
        <v>3</v>
      </c>
      <c r="F128" s="243" t="s">
        <v>145</v>
      </c>
      <c r="G128" s="244"/>
      <c r="H128" s="244"/>
      <c r="I128" s="244"/>
      <c r="J128" s="165"/>
      <c r="K128" s="167">
        <v>3.105</v>
      </c>
      <c r="L128" s="165"/>
      <c r="M128" s="165"/>
      <c r="N128" s="165"/>
      <c r="O128" s="165"/>
      <c r="P128" s="165"/>
      <c r="Q128" s="165"/>
      <c r="R128" s="168"/>
      <c r="T128" s="169"/>
      <c r="U128" s="165"/>
      <c r="V128" s="165"/>
      <c r="W128" s="165"/>
      <c r="X128" s="165"/>
      <c r="Y128" s="165"/>
      <c r="Z128" s="165"/>
      <c r="AA128" s="170"/>
      <c r="AT128" s="171" t="s">
        <v>137</v>
      </c>
      <c r="AU128" s="171" t="s">
        <v>85</v>
      </c>
      <c r="AV128" s="12" t="s">
        <v>146</v>
      </c>
      <c r="AW128" s="12" t="s">
        <v>35</v>
      </c>
      <c r="AX128" s="12" t="s">
        <v>78</v>
      </c>
      <c r="AY128" s="171" t="s">
        <v>129</v>
      </c>
    </row>
    <row r="129" spans="2:65" s="10" customFormat="1" ht="22.5" customHeight="1" x14ac:dyDescent="0.3">
      <c r="B129" s="144"/>
      <c r="C129" s="145"/>
      <c r="D129" s="145"/>
      <c r="E129" s="146" t="s">
        <v>3</v>
      </c>
      <c r="F129" s="242" t="s">
        <v>147</v>
      </c>
      <c r="G129" s="236"/>
      <c r="H129" s="236"/>
      <c r="I129" s="236"/>
      <c r="J129" s="145"/>
      <c r="K129" s="147">
        <v>3.5</v>
      </c>
      <c r="L129" s="145"/>
      <c r="M129" s="145"/>
      <c r="N129" s="145"/>
      <c r="O129" s="145"/>
      <c r="P129" s="145"/>
      <c r="Q129" s="145"/>
      <c r="R129" s="148"/>
      <c r="T129" s="149"/>
      <c r="U129" s="145"/>
      <c r="V129" s="145"/>
      <c r="W129" s="145"/>
      <c r="X129" s="145"/>
      <c r="Y129" s="145"/>
      <c r="Z129" s="145"/>
      <c r="AA129" s="150"/>
      <c r="AT129" s="151" t="s">
        <v>137</v>
      </c>
      <c r="AU129" s="151" t="s">
        <v>85</v>
      </c>
      <c r="AV129" s="10" t="s">
        <v>85</v>
      </c>
      <c r="AW129" s="10" t="s">
        <v>35</v>
      </c>
      <c r="AX129" s="10" t="s">
        <v>20</v>
      </c>
      <c r="AY129" s="151" t="s">
        <v>129</v>
      </c>
    </row>
    <row r="130" spans="2:65" s="1" customFormat="1" ht="31.5" customHeight="1" x14ac:dyDescent="0.3">
      <c r="B130" s="134"/>
      <c r="C130" s="152" t="s">
        <v>148</v>
      </c>
      <c r="D130" s="152" t="s">
        <v>138</v>
      </c>
      <c r="E130" s="153" t="s">
        <v>149</v>
      </c>
      <c r="F130" s="237" t="s">
        <v>150</v>
      </c>
      <c r="G130" s="238"/>
      <c r="H130" s="238"/>
      <c r="I130" s="238"/>
      <c r="J130" s="154" t="s">
        <v>133</v>
      </c>
      <c r="K130" s="155">
        <v>3.5</v>
      </c>
      <c r="L130" s="239"/>
      <c r="M130" s="238"/>
      <c r="N130" s="239">
        <f>ROUND(L130*K130,2)</f>
        <v>0</v>
      </c>
      <c r="O130" s="233"/>
      <c r="P130" s="233"/>
      <c r="Q130" s="233"/>
      <c r="R130" s="139"/>
      <c r="T130" s="140" t="s">
        <v>3</v>
      </c>
      <c r="U130" s="39" t="s">
        <v>43</v>
      </c>
      <c r="V130" s="141">
        <v>0</v>
      </c>
      <c r="W130" s="141">
        <f>V130*K130</f>
        <v>0</v>
      </c>
      <c r="X130" s="141">
        <v>2.9E-4</v>
      </c>
      <c r="Y130" s="141">
        <f>X130*K130</f>
        <v>1.0150000000000001E-3</v>
      </c>
      <c r="Z130" s="141">
        <v>0</v>
      </c>
      <c r="AA130" s="142">
        <f>Z130*K130</f>
        <v>0</v>
      </c>
      <c r="AR130" s="16" t="s">
        <v>141</v>
      </c>
      <c r="AT130" s="16" t="s">
        <v>138</v>
      </c>
      <c r="AU130" s="16" t="s">
        <v>85</v>
      </c>
      <c r="AY130" s="16" t="s">
        <v>129</v>
      </c>
      <c r="BE130" s="143">
        <f>IF(U130="základní",N130,0)</f>
        <v>0</v>
      </c>
      <c r="BF130" s="143">
        <f>IF(U130="snížená",N130,0)</f>
        <v>0</v>
      </c>
      <c r="BG130" s="143">
        <f>IF(U130="zákl. přenesená",N130,0)</f>
        <v>0</v>
      </c>
      <c r="BH130" s="143">
        <f>IF(U130="sníž. přenesená",N130,0)</f>
        <v>0</v>
      </c>
      <c r="BI130" s="143">
        <f>IF(U130="nulová",N130,0)</f>
        <v>0</v>
      </c>
      <c r="BJ130" s="16" t="s">
        <v>20</v>
      </c>
      <c r="BK130" s="143">
        <f>ROUND(L130*K130,2)</f>
        <v>0</v>
      </c>
      <c r="BL130" s="16" t="s">
        <v>134</v>
      </c>
      <c r="BM130" s="16" t="s">
        <v>151</v>
      </c>
    </row>
    <row r="131" spans="2:65" s="11" customFormat="1" ht="31.5" customHeight="1" x14ac:dyDescent="0.3">
      <c r="B131" s="156"/>
      <c r="C131" s="157"/>
      <c r="D131" s="157"/>
      <c r="E131" s="158" t="s">
        <v>3</v>
      </c>
      <c r="F131" s="240" t="s">
        <v>152</v>
      </c>
      <c r="G131" s="241"/>
      <c r="H131" s="241"/>
      <c r="I131" s="241"/>
      <c r="J131" s="157"/>
      <c r="K131" s="159" t="s">
        <v>3</v>
      </c>
      <c r="L131" s="157"/>
      <c r="M131" s="157"/>
      <c r="N131" s="157"/>
      <c r="O131" s="157"/>
      <c r="P131" s="157"/>
      <c r="Q131" s="157"/>
      <c r="R131" s="160"/>
      <c r="T131" s="161"/>
      <c r="U131" s="157"/>
      <c r="V131" s="157"/>
      <c r="W131" s="157"/>
      <c r="X131" s="157"/>
      <c r="Y131" s="157"/>
      <c r="Z131" s="157"/>
      <c r="AA131" s="162"/>
      <c r="AT131" s="163" t="s">
        <v>137</v>
      </c>
      <c r="AU131" s="163" t="s">
        <v>85</v>
      </c>
      <c r="AV131" s="11" t="s">
        <v>20</v>
      </c>
      <c r="AW131" s="11" t="s">
        <v>35</v>
      </c>
      <c r="AX131" s="11" t="s">
        <v>78</v>
      </c>
      <c r="AY131" s="163" t="s">
        <v>129</v>
      </c>
    </row>
    <row r="132" spans="2:65" s="10" customFormat="1" ht="22.5" customHeight="1" x14ac:dyDescent="0.3">
      <c r="B132" s="144"/>
      <c r="C132" s="145"/>
      <c r="D132" s="145"/>
      <c r="E132" s="146" t="s">
        <v>3</v>
      </c>
      <c r="F132" s="242" t="s">
        <v>153</v>
      </c>
      <c r="G132" s="236"/>
      <c r="H132" s="236"/>
      <c r="I132" s="236"/>
      <c r="J132" s="145"/>
      <c r="K132" s="147">
        <v>3.22</v>
      </c>
      <c r="L132" s="145"/>
      <c r="M132" s="145"/>
      <c r="N132" s="145"/>
      <c r="O132" s="145"/>
      <c r="P132" s="145"/>
      <c r="Q132" s="145"/>
      <c r="R132" s="148"/>
      <c r="T132" s="149"/>
      <c r="U132" s="145"/>
      <c r="V132" s="145"/>
      <c r="W132" s="145"/>
      <c r="X132" s="145"/>
      <c r="Y132" s="145"/>
      <c r="Z132" s="145"/>
      <c r="AA132" s="150"/>
      <c r="AT132" s="151" t="s">
        <v>137</v>
      </c>
      <c r="AU132" s="151" t="s">
        <v>85</v>
      </c>
      <c r="AV132" s="10" t="s">
        <v>85</v>
      </c>
      <c r="AW132" s="10" t="s">
        <v>35</v>
      </c>
      <c r="AX132" s="10" t="s">
        <v>78</v>
      </c>
      <c r="AY132" s="151" t="s">
        <v>129</v>
      </c>
    </row>
    <row r="133" spans="2:65" s="12" customFormat="1" ht="22.5" customHeight="1" x14ac:dyDescent="0.3">
      <c r="B133" s="164"/>
      <c r="C133" s="165"/>
      <c r="D133" s="165"/>
      <c r="E133" s="166" t="s">
        <v>3</v>
      </c>
      <c r="F133" s="243" t="s">
        <v>145</v>
      </c>
      <c r="G133" s="244"/>
      <c r="H133" s="244"/>
      <c r="I133" s="244"/>
      <c r="J133" s="165"/>
      <c r="K133" s="167">
        <v>3.22</v>
      </c>
      <c r="L133" s="165"/>
      <c r="M133" s="165"/>
      <c r="N133" s="165"/>
      <c r="O133" s="165"/>
      <c r="P133" s="165"/>
      <c r="Q133" s="165"/>
      <c r="R133" s="168"/>
      <c r="T133" s="169"/>
      <c r="U133" s="165"/>
      <c r="V133" s="165"/>
      <c r="W133" s="165"/>
      <c r="X133" s="165"/>
      <c r="Y133" s="165"/>
      <c r="Z133" s="165"/>
      <c r="AA133" s="170"/>
      <c r="AT133" s="171" t="s">
        <v>137</v>
      </c>
      <c r="AU133" s="171" t="s">
        <v>85</v>
      </c>
      <c r="AV133" s="12" t="s">
        <v>146</v>
      </c>
      <c r="AW133" s="12" t="s">
        <v>35</v>
      </c>
      <c r="AX133" s="12" t="s">
        <v>78</v>
      </c>
      <c r="AY133" s="171" t="s">
        <v>129</v>
      </c>
    </row>
    <row r="134" spans="2:65" s="10" customFormat="1" ht="22.5" customHeight="1" x14ac:dyDescent="0.3">
      <c r="B134" s="144"/>
      <c r="C134" s="145"/>
      <c r="D134" s="145"/>
      <c r="E134" s="146" t="s">
        <v>3</v>
      </c>
      <c r="F134" s="242" t="s">
        <v>147</v>
      </c>
      <c r="G134" s="236"/>
      <c r="H134" s="236"/>
      <c r="I134" s="236"/>
      <c r="J134" s="145"/>
      <c r="K134" s="147">
        <v>3.5</v>
      </c>
      <c r="L134" s="145"/>
      <c r="M134" s="145"/>
      <c r="N134" s="145"/>
      <c r="O134" s="145"/>
      <c r="P134" s="145"/>
      <c r="Q134" s="145"/>
      <c r="R134" s="148"/>
      <c r="T134" s="149"/>
      <c r="U134" s="145"/>
      <c r="V134" s="145"/>
      <c r="W134" s="145"/>
      <c r="X134" s="145"/>
      <c r="Y134" s="145"/>
      <c r="Z134" s="145"/>
      <c r="AA134" s="150"/>
      <c r="AT134" s="151" t="s">
        <v>137</v>
      </c>
      <c r="AU134" s="151" t="s">
        <v>85</v>
      </c>
      <c r="AV134" s="10" t="s">
        <v>85</v>
      </c>
      <c r="AW134" s="10" t="s">
        <v>35</v>
      </c>
      <c r="AX134" s="10" t="s">
        <v>20</v>
      </c>
      <c r="AY134" s="151" t="s">
        <v>129</v>
      </c>
    </row>
    <row r="135" spans="2:65" s="1" customFormat="1" ht="31.5" customHeight="1" x14ac:dyDescent="0.3">
      <c r="B135" s="134"/>
      <c r="C135" s="152" t="s">
        <v>146</v>
      </c>
      <c r="D135" s="152" t="s">
        <v>138</v>
      </c>
      <c r="E135" s="153" t="s">
        <v>154</v>
      </c>
      <c r="F135" s="237" t="s">
        <v>155</v>
      </c>
      <c r="G135" s="238"/>
      <c r="H135" s="238"/>
      <c r="I135" s="238"/>
      <c r="J135" s="154" t="s">
        <v>133</v>
      </c>
      <c r="K135" s="155">
        <v>2.5</v>
      </c>
      <c r="L135" s="239"/>
      <c r="M135" s="238"/>
      <c r="N135" s="239">
        <f>ROUND(L135*K135,2)</f>
        <v>0</v>
      </c>
      <c r="O135" s="233"/>
      <c r="P135" s="233"/>
      <c r="Q135" s="233"/>
      <c r="R135" s="139"/>
      <c r="T135" s="140" t="s">
        <v>3</v>
      </c>
      <c r="U135" s="39" t="s">
        <v>43</v>
      </c>
      <c r="V135" s="141">
        <v>0</v>
      </c>
      <c r="W135" s="141">
        <f>V135*K135</f>
        <v>0</v>
      </c>
      <c r="X135" s="141">
        <v>3.6999999999999999E-4</v>
      </c>
      <c r="Y135" s="141">
        <f>X135*K135</f>
        <v>9.2500000000000004E-4</v>
      </c>
      <c r="Z135" s="141">
        <v>0</v>
      </c>
      <c r="AA135" s="142">
        <f>Z135*K135</f>
        <v>0</v>
      </c>
      <c r="AR135" s="16" t="s">
        <v>141</v>
      </c>
      <c r="AT135" s="16" t="s">
        <v>138</v>
      </c>
      <c r="AU135" s="16" t="s">
        <v>85</v>
      </c>
      <c r="AY135" s="16" t="s">
        <v>129</v>
      </c>
      <c r="BE135" s="143">
        <f>IF(U135="základní",N135,0)</f>
        <v>0</v>
      </c>
      <c r="BF135" s="143">
        <f>IF(U135="snížená",N135,0)</f>
        <v>0</v>
      </c>
      <c r="BG135" s="143">
        <f>IF(U135="zákl. přenesená",N135,0)</f>
        <v>0</v>
      </c>
      <c r="BH135" s="143">
        <f>IF(U135="sníž. přenesená",N135,0)</f>
        <v>0</v>
      </c>
      <c r="BI135" s="143">
        <f>IF(U135="nulová",N135,0)</f>
        <v>0</v>
      </c>
      <c r="BJ135" s="16" t="s">
        <v>20</v>
      </c>
      <c r="BK135" s="143">
        <f>ROUND(L135*K135,2)</f>
        <v>0</v>
      </c>
      <c r="BL135" s="16" t="s">
        <v>134</v>
      </c>
      <c r="BM135" s="16" t="s">
        <v>156</v>
      </c>
    </row>
    <row r="136" spans="2:65" s="11" customFormat="1" ht="31.5" customHeight="1" x14ac:dyDescent="0.3">
      <c r="B136" s="156"/>
      <c r="C136" s="157"/>
      <c r="D136" s="157"/>
      <c r="E136" s="158" t="s">
        <v>3</v>
      </c>
      <c r="F136" s="240" t="s">
        <v>157</v>
      </c>
      <c r="G136" s="241"/>
      <c r="H136" s="241"/>
      <c r="I136" s="241"/>
      <c r="J136" s="157"/>
      <c r="K136" s="159" t="s">
        <v>3</v>
      </c>
      <c r="L136" s="157"/>
      <c r="M136" s="157"/>
      <c r="N136" s="157"/>
      <c r="O136" s="157"/>
      <c r="P136" s="157"/>
      <c r="Q136" s="157"/>
      <c r="R136" s="160"/>
      <c r="T136" s="161"/>
      <c r="U136" s="157"/>
      <c r="V136" s="157"/>
      <c r="W136" s="157"/>
      <c r="X136" s="157"/>
      <c r="Y136" s="157"/>
      <c r="Z136" s="157"/>
      <c r="AA136" s="162"/>
      <c r="AT136" s="163" t="s">
        <v>137</v>
      </c>
      <c r="AU136" s="163" t="s">
        <v>85</v>
      </c>
      <c r="AV136" s="11" t="s">
        <v>20</v>
      </c>
      <c r="AW136" s="11" t="s">
        <v>35</v>
      </c>
      <c r="AX136" s="11" t="s">
        <v>78</v>
      </c>
      <c r="AY136" s="163" t="s">
        <v>129</v>
      </c>
    </row>
    <row r="137" spans="2:65" s="11" customFormat="1" ht="22.5" customHeight="1" x14ac:dyDescent="0.3">
      <c r="B137" s="156"/>
      <c r="C137" s="157"/>
      <c r="D137" s="157"/>
      <c r="E137" s="158" t="s">
        <v>3</v>
      </c>
      <c r="F137" s="245" t="s">
        <v>158</v>
      </c>
      <c r="G137" s="241"/>
      <c r="H137" s="241"/>
      <c r="I137" s="241"/>
      <c r="J137" s="157"/>
      <c r="K137" s="159" t="s">
        <v>3</v>
      </c>
      <c r="L137" s="157"/>
      <c r="M137" s="157"/>
      <c r="N137" s="157"/>
      <c r="O137" s="157"/>
      <c r="P137" s="157"/>
      <c r="Q137" s="157"/>
      <c r="R137" s="160"/>
      <c r="T137" s="161"/>
      <c r="U137" s="157"/>
      <c r="V137" s="157"/>
      <c r="W137" s="157"/>
      <c r="X137" s="157"/>
      <c r="Y137" s="157"/>
      <c r="Z137" s="157"/>
      <c r="AA137" s="162"/>
      <c r="AT137" s="163" t="s">
        <v>137</v>
      </c>
      <c r="AU137" s="163" t="s">
        <v>85</v>
      </c>
      <c r="AV137" s="11" t="s">
        <v>20</v>
      </c>
      <c r="AW137" s="11" t="s">
        <v>35</v>
      </c>
      <c r="AX137" s="11" t="s">
        <v>78</v>
      </c>
      <c r="AY137" s="163" t="s">
        <v>129</v>
      </c>
    </row>
    <row r="138" spans="2:65" s="10" customFormat="1" ht="22.5" customHeight="1" x14ac:dyDescent="0.3">
      <c r="B138" s="144"/>
      <c r="C138" s="145"/>
      <c r="D138" s="145"/>
      <c r="E138" s="146" t="s">
        <v>3</v>
      </c>
      <c r="F138" s="242" t="s">
        <v>159</v>
      </c>
      <c r="G138" s="236"/>
      <c r="H138" s="236"/>
      <c r="I138" s="236"/>
      <c r="J138" s="145"/>
      <c r="K138" s="147">
        <v>2.2999999999999998</v>
      </c>
      <c r="L138" s="145"/>
      <c r="M138" s="145"/>
      <c r="N138" s="145"/>
      <c r="O138" s="145"/>
      <c r="P138" s="145"/>
      <c r="Q138" s="145"/>
      <c r="R138" s="148"/>
      <c r="T138" s="149"/>
      <c r="U138" s="145"/>
      <c r="V138" s="145"/>
      <c r="W138" s="145"/>
      <c r="X138" s="145"/>
      <c r="Y138" s="145"/>
      <c r="Z138" s="145"/>
      <c r="AA138" s="150"/>
      <c r="AT138" s="151" t="s">
        <v>137</v>
      </c>
      <c r="AU138" s="151" t="s">
        <v>85</v>
      </c>
      <c r="AV138" s="10" t="s">
        <v>85</v>
      </c>
      <c r="AW138" s="10" t="s">
        <v>35</v>
      </c>
      <c r="AX138" s="10" t="s">
        <v>78</v>
      </c>
      <c r="AY138" s="151" t="s">
        <v>129</v>
      </c>
    </row>
    <row r="139" spans="2:65" s="12" customFormat="1" ht="22.5" customHeight="1" x14ac:dyDescent="0.3">
      <c r="B139" s="164"/>
      <c r="C139" s="165"/>
      <c r="D139" s="165"/>
      <c r="E139" s="166" t="s">
        <v>3</v>
      </c>
      <c r="F139" s="243" t="s">
        <v>145</v>
      </c>
      <c r="G139" s="244"/>
      <c r="H139" s="244"/>
      <c r="I139" s="244"/>
      <c r="J139" s="165"/>
      <c r="K139" s="167">
        <v>2.2999999999999998</v>
      </c>
      <c r="L139" s="165"/>
      <c r="M139" s="165"/>
      <c r="N139" s="165"/>
      <c r="O139" s="165"/>
      <c r="P139" s="165"/>
      <c r="Q139" s="165"/>
      <c r="R139" s="168"/>
      <c r="T139" s="169"/>
      <c r="U139" s="165"/>
      <c r="V139" s="165"/>
      <c r="W139" s="165"/>
      <c r="X139" s="165"/>
      <c r="Y139" s="165"/>
      <c r="Z139" s="165"/>
      <c r="AA139" s="170"/>
      <c r="AT139" s="171" t="s">
        <v>137</v>
      </c>
      <c r="AU139" s="171" t="s">
        <v>85</v>
      </c>
      <c r="AV139" s="12" t="s">
        <v>146</v>
      </c>
      <c r="AW139" s="12" t="s">
        <v>35</v>
      </c>
      <c r="AX139" s="12" t="s">
        <v>78</v>
      </c>
      <c r="AY139" s="171" t="s">
        <v>129</v>
      </c>
    </row>
    <row r="140" spans="2:65" s="10" customFormat="1" ht="22.5" customHeight="1" x14ac:dyDescent="0.3">
      <c r="B140" s="144"/>
      <c r="C140" s="145"/>
      <c r="D140" s="145"/>
      <c r="E140" s="146" t="s">
        <v>3</v>
      </c>
      <c r="F140" s="242" t="s">
        <v>160</v>
      </c>
      <c r="G140" s="236"/>
      <c r="H140" s="236"/>
      <c r="I140" s="236"/>
      <c r="J140" s="145"/>
      <c r="K140" s="147">
        <v>2.5</v>
      </c>
      <c r="L140" s="145"/>
      <c r="M140" s="145"/>
      <c r="N140" s="145"/>
      <c r="O140" s="145"/>
      <c r="P140" s="145"/>
      <c r="Q140" s="145"/>
      <c r="R140" s="148"/>
      <c r="T140" s="149"/>
      <c r="U140" s="145"/>
      <c r="V140" s="145"/>
      <c r="W140" s="145"/>
      <c r="X140" s="145"/>
      <c r="Y140" s="145"/>
      <c r="Z140" s="145"/>
      <c r="AA140" s="150"/>
      <c r="AT140" s="151" t="s">
        <v>137</v>
      </c>
      <c r="AU140" s="151" t="s">
        <v>85</v>
      </c>
      <c r="AV140" s="10" t="s">
        <v>85</v>
      </c>
      <c r="AW140" s="10" t="s">
        <v>35</v>
      </c>
      <c r="AX140" s="10" t="s">
        <v>20</v>
      </c>
      <c r="AY140" s="151" t="s">
        <v>129</v>
      </c>
    </row>
    <row r="141" spans="2:65" s="1" customFormat="1" ht="31.5" customHeight="1" x14ac:dyDescent="0.3">
      <c r="B141" s="134"/>
      <c r="C141" s="135" t="s">
        <v>161</v>
      </c>
      <c r="D141" s="135" t="s">
        <v>130</v>
      </c>
      <c r="E141" s="136" t="s">
        <v>162</v>
      </c>
      <c r="F141" s="232" t="s">
        <v>163</v>
      </c>
      <c r="G141" s="233"/>
      <c r="H141" s="233"/>
      <c r="I141" s="233"/>
      <c r="J141" s="137" t="s">
        <v>164</v>
      </c>
      <c r="K141" s="138">
        <v>5.0000000000000001E-3</v>
      </c>
      <c r="L141" s="234"/>
      <c r="M141" s="233"/>
      <c r="N141" s="234">
        <f>ROUND(L141*K141,2)</f>
        <v>0</v>
      </c>
      <c r="O141" s="233"/>
      <c r="P141" s="233"/>
      <c r="Q141" s="233"/>
      <c r="R141" s="139"/>
      <c r="T141" s="140" t="s">
        <v>3</v>
      </c>
      <c r="U141" s="39" t="s">
        <v>43</v>
      </c>
      <c r="V141" s="141">
        <v>1.831</v>
      </c>
      <c r="W141" s="141">
        <f>V141*K141</f>
        <v>9.1549999999999999E-3</v>
      </c>
      <c r="X141" s="141">
        <v>0</v>
      </c>
      <c r="Y141" s="141">
        <f>X141*K141</f>
        <v>0</v>
      </c>
      <c r="Z141" s="141">
        <v>0</v>
      </c>
      <c r="AA141" s="142">
        <f>Z141*K141</f>
        <v>0</v>
      </c>
      <c r="AR141" s="16" t="s">
        <v>134</v>
      </c>
      <c r="AT141" s="16" t="s">
        <v>130</v>
      </c>
      <c r="AU141" s="16" t="s">
        <v>85</v>
      </c>
      <c r="AY141" s="16" t="s">
        <v>129</v>
      </c>
      <c r="BE141" s="143">
        <f>IF(U141="základní",N141,0)</f>
        <v>0</v>
      </c>
      <c r="BF141" s="143">
        <f>IF(U141="snížená",N141,0)</f>
        <v>0</v>
      </c>
      <c r="BG141" s="143">
        <f>IF(U141="zákl. přenesená",N141,0)</f>
        <v>0</v>
      </c>
      <c r="BH141" s="143">
        <f>IF(U141="sníž. přenesená",N141,0)</f>
        <v>0</v>
      </c>
      <c r="BI141" s="143">
        <f>IF(U141="nulová",N141,0)</f>
        <v>0</v>
      </c>
      <c r="BJ141" s="16" t="s">
        <v>20</v>
      </c>
      <c r="BK141" s="143">
        <f>ROUND(L141*K141,2)</f>
        <v>0</v>
      </c>
      <c r="BL141" s="16" t="s">
        <v>134</v>
      </c>
      <c r="BM141" s="16" t="s">
        <v>165</v>
      </c>
    </row>
    <row r="142" spans="2:65" s="9" customFormat="1" ht="29.85" customHeight="1" x14ac:dyDescent="0.35">
      <c r="B142" s="123"/>
      <c r="C142" s="124"/>
      <c r="D142" s="133" t="s">
        <v>105</v>
      </c>
      <c r="E142" s="133"/>
      <c r="F142" s="133"/>
      <c r="G142" s="133"/>
      <c r="H142" s="133"/>
      <c r="I142" s="133"/>
      <c r="J142" s="133"/>
      <c r="K142" s="133"/>
      <c r="L142" s="133"/>
      <c r="M142" s="133"/>
      <c r="N142" s="252">
        <f>BK142</f>
        <v>0</v>
      </c>
      <c r="O142" s="253"/>
      <c r="P142" s="253"/>
      <c r="Q142" s="253"/>
      <c r="R142" s="126"/>
      <c r="T142" s="127"/>
      <c r="U142" s="124"/>
      <c r="V142" s="124"/>
      <c r="W142" s="128">
        <f>SUM(W143:W283)</f>
        <v>110.38857399999999</v>
      </c>
      <c r="X142" s="124"/>
      <c r="Y142" s="128">
        <f>SUM(Y143:Y283)</f>
        <v>8.8359999999999994E-2</v>
      </c>
      <c r="Z142" s="124"/>
      <c r="AA142" s="129">
        <f>SUM(AA143:AA283)</f>
        <v>0.58960800000000002</v>
      </c>
      <c r="AR142" s="130" t="s">
        <v>85</v>
      </c>
      <c r="AT142" s="131" t="s">
        <v>77</v>
      </c>
      <c r="AU142" s="131" t="s">
        <v>20</v>
      </c>
      <c r="AY142" s="130" t="s">
        <v>129</v>
      </c>
      <c r="BK142" s="132">
        <f>SUM(BK143:BK283)</f>
        <v>0</v>
      </c>
    </row>
    <row r="143" spans="2:65" s="1" customFormat="1" ht="22.5" customHeight="1" x14ac:dyDescent="0.3">
      <c r="B143" s="134"/>
      <c r="C143" s="135" t="s">
        <v>166</v>
      </c>
      <c r="D143" s="135" t="s">
        <v>130</v>
      </c>
      <c r="E143" s="136" t="s">
        <v>167</v>
      </c>
      <c r="F143" s="232" t="s">
        <v>168</v>
      </c>
      <c r="G143" s="233"/>
      <c r="H143" s="233"/>
      <c r="I143" s="233"/>
      <c r="J143" s="137" t="s">
        <v>133</v>
      </c>
      <c r="K143" s="138">
        <v>35.4</v>
      </c>
      <c r="L143" s="234"/>
      <c r="M143" s="233"/>
      <c r="N143" s="234">
        <f>ROUND(L143*K143,2)</f>
        <v>0</v>
      </c>
      <c r="O143" s="233"/>
      <c r="P143" s="233"/>
      <c r="Q143" s="233"/>
      <c r="R143" s="139"/>
      <c r="T143" s="140" t="s">
        <v>3</v>
      </c>
      <c r="U143" s="39" t="s">
        <v>45</v>
      </c>
      <c r="V143" s="141">
        <v>0.41299999999999998</v>
      </c>
      <c r="W143" s="141">
        <f>V143*K143</f>
        <v>14.620199999999999</v>
      </c>
      <c r="X143" s="141">
        <v>0</v>
      </c>
      <c r="Y143" s="141">
        <f>X143*K143</f>
        <v>0</v>
      </c>
      <c r="Z143" s="141">
        <v>1.4919999999999999E-2</v>
      </c>
      <c r="AA143" s="142">
        <f>Z143*K143</f>
        <v>0.52816799999999997</v>
      </c>
      <c r="AR143" s="16" t="s">
        <v>134</v>
      </c>
      <c r="AT143" s="16" t="s">
        <v>130</v>
      </c>
      <c r="AU143" s="16" t="s">
        <v>85</v>
      </c>
      <c r="AY143" s="16" t="s">
        <v>129</v>
      </c>
      <c r="BE143" s="143">
        <f>IF(U143="základní",N143,0)</f>
        <v>0</v>
      </c>
      <c r="BF143" s="143">
        <f>IF(U143="snížená",N143,0)</f>
        <v>0</v>
      </c>
      <c r="BG143" s="143">
        <f>IF(U143="zákl. přenesená",N143,0)</f>
        <v>0</v>
      </c>
      <c r="BH143" s="143">
        <f>IF(U143="sníž. přenesená",N143,0)</f>
        <v>0</v>
      </c>
      <c r="BI143" s="143">
        <f>IF(U143="nulová",N143,0)</f>
        <v>0</v>
      </c>
      <c r="BJ143" s="16" t="s">
        <v>85</v>
      </c>
      <c r="BK143" s="143">
        <f>ROUND(L143*K143,2)</f>
        <v>0</v>
      </c>
      <c r="BL143" s="16" t="s">
        <v>134</v>
      </c>
      <c r="BM143" s="16" t="s">
        <v>169</v>
      </c>
    </row>
    <row r="144" spans="2:65" s="11" customFormat="1" ht="22.5" customHeight="1" x14ac:dyDescent="0.3">
      <c r="B144" s="156"/>
      <c r="C144" s="157"/>
      <c r="D144" s="157"/>
      <c r="E144" s="158" t="s">
        <v>3</v>
      </c>
      <c r="F144" s="240" t="s">
        <v>170</v>
      </c>
      <c r="G144" s="241"/>
      <c r="H144" s="241"/>
      <c r="I144" s="241"/>
      <c r="J144" s="157"/>
      <c r="K144" s="159" t="s">
        <v>3</v>
      </c>
      <c r="L144" s="157"/>
      <c r="M144" s="157"/>
      <c r="N144" s="157"/>
      <c r="O144" s="157"/>
      <c r="P144" s="157"/>
      <c r="Q144" s="157"/>
      <c r="R144" s="160"/>
      <c r="T144" s="161"/>
      <c r="U144" s="157"/>
      <c r="V144" s="157"/>
      <c r="W144" s="157"/>
      <c r="X144" s="157"/>
      <c r="Y144" s="157"/>
      <c r="Z144" s="157"/>
      <c r="AA144" s="162"/>
      <c r="AT144" s="163" t="s">
        <v>137</v>
      </c>
      <c r="AU144" s="163" t="s">
        <v>85</v>
      </c>
      <c r="AV144" s="11" t="s">
        <v>20</v>
      </c>
      <c r="AW144" s="11" t="s">
        <v>35</v>
      </c>
      <c r="AX144" s="11" t="s">
        <v>78</v>
      </c>
      <c r="AY144" s="163" t="s">
        <v>129</v>
      </c>
    </row>
    <row r="145" spans="2:65" s="10" customFormat="1" ht="22.5" customHeight="1" x14ac:dyDescent="0.3">
      <c r="B145" s="144"/>
      <c r="C145" s="145"/>
      <c r="D145" s="145"/>
      <c r="E145" s="146" t="s">
        <v>3</v>
      </c>
      <c r="F145" s="242" t="s">
        <v>171</v>
      </c>
      <c r="G145" s="236"/>
      <c r="H145" s="236"/>
      <c r="I145" s="236"/>
      <c r="J145" s="145"/>
      <c r="K145" s="147">
        <v>11.1</v>
      </c>
      <c r="L145" s="145"/>
      <c r="M145" s="145"/>
      <c r="N145" s="145"/>
      <c r="O145" s="145"/>
      <c r="P145" s="145"/>
      <c r="Q145" s="145"/>
      <c r="R145" s="148"/>
      <c r="T145" s="149"/>
      <c r="U145" s="145"/>
      <c r="V145" s="145"/>
      <c r="W145" s="145"/>
      <c r="X145" s="145"/>
      <c r="Y145" s="145"/>
      <c r="Z145" s="145"/>
      <c r="AA145" s="150"/>
      <c r="AT145" s="151" t="s">
        <v>137</v>
      </c>
      <c r="AU145" s="151" t="s">
        <v>85</v>
      </c>
      <c r="AV145" s="10" t="s">
        <v>85</v>
      </c>
      <c r="AW145" s="10" t="s">
        <v>35</v>
      </c>
      <c r="AX145" s="10" t="s">
        <v>78</v>
      </c>
      <c r="AY145" s="151" t="s">
        <v>129</v>
      </c>
    </row>
    <row r="146" spans="2:65" s="11" customFormat="1" ht="22.5" customHeight="1" x14ac:dyDescent="0.3">
      <c r="B146" s="156"/>
      <c r="C146" s="157"/>
      <c r="D146" s="157"/>
      <c r="E146" s="158" t="s">
        <v>3</v>
      </c>
      <c r="F146" s="245" t="s">
        <v>172</v>
      </c>
      <c r="G146" s="241"/>
      <c r="H146" s="241"/>
      <c r="I146" s="241"/>
      <c r="J146" s="157"/>
      <c r="K146" s="159" t="s">
        <v>3</v>
      </c>
      <c r="L146" s="157"/>
      <c r="M146" s="157"/>
      <c r="N146" s="157"/>
      <c r="O146" s="157"/>
      <c r="P146" s="157"/>
      <c r="Q146" s="157"/>
      <c r="R146" s="160"/>
      <c r="T146" s="161"/>
      <c r="U146" s="157"/>
      <c r="V146" s="157"/>
      <c r="W146" s="157"/>
      <c r="X146" s="157"/>
      <c r="Y146" s="157"/>
      <c r="Z146" s="157"/>
      <c r="AA146" s="162"/>
      <c r="AT146" s="163" t="s">
        <v>137</v>
      </c>
      <c r="AU146" s="163" t="s">
        <v>85</v>
      </c>
      <c r="AV146" s="11" t="s">
        <v>20</v>
      </c>
      <c r="AW146" s="11" t="s">
        <v>35</v>
      </c>
      <c r="AX146" s="11" t="s">
        <v>78</v>
      </c>
      <c r="AY146" s="163" t="s">
        <v>129</v>
      </c>
    </row>
    <row r="147" spans="2:65" s="10" customFormat="1" ht="22.5" customHeight="1" x14ac:dyDescent="0.3">
      <c r="B147" s="144"/>
      <c r="C147" s="145"/>
      <c r="D147" s="145"/>
      <c r="E147" s="146" t="s">
        <v>3</v>
      </c>
      <c r="F147" s="242" t="s">
        <v>171</v>
      </c>
      <c r="G147" s="236"/>
      <c r="H147" s="236"/>
      <c r="I147" s="236"/>
      <c r="J147" s="145"/>
      <c r="K147" s="147">
        <v>11.1</v>
      </c>
      <c r="L147" s="145"/>
      <c r="M147" s="145"/>
      <c r="N147" s="145"/>
      <c r="O147" s="145"/>
      <c r="P147" s="145"/>
      <c r="Q147" s="145"/>
      <c r="R147" s="148"/>
      <c r="T147" s="149"/>
      <c r="U147" s="145"/>
      <c r="V147" s="145"/>
      <c r="W147" s="145"/>
      <c r="X147" s="145"/>
      <c r="Y147" s="145"/>
      <c r="Z147" s="145"/>
      <c r="AA147" s="150"/>
      <c r="AT147" s="151" t="s">
        <v>137</v>
      </c>
      <c r="AU147" s="151" t="s">
        <v>85</v>
      </c>
      <c r="AV147" s="10" t="s">
        <v>85</v>
      </c>
      <c r="AW147" s="10" t="s">
        <v>35</v>
      </c>
      <c r="AX147" s="10" t="s">
        <v>78</v>
      </c>
      <c r="AY147" s="151" t="s">
        <v>129</v>
      </c>
    </row>
    <row r="148" spans="2:65" s="11" customFormat="1" ht="22.5" customHeight="1" x14ac:dyDescent="0.3">
      <c r="B148" s="156"/>
      <c r="C148" s="157"/>
      <c r="D148" s="157"/>
      <c r="E148" s="158" t="s">
        <v>3</v>
      </c>
      <c r="F148" s="245" t="s">
        <v>173</v>
      </c>
      <c r="G148" s="241"/>
      <c r="H148" s="241"/>
      <c r="I148" s="241"/>
      <c r="J148" s="157"/>
      <c r="K148" s="159" t="s">
        <v>3</v>
      </c>
      <c r="L148" s="157"/>
      <c r="M148" s="157"/>
      <c r="N148" s="157"/>
      <c r="O148" s="157"/>
      <c r="P148" s="157"/>
      <c r="Q148" s="157"/>
      <c r="R148" s="160"/>
      <c r="T148" s="161"/>
      <c r="U148" s="157"/>
      <c r="V148" s="157"/>
      <c r="W148" s="157"/>
      <c r="X148" s="157"/>
      <c r="Y148" s="157"/>
      <c r="Z148" s="157"/>
      <c r="AA148" s="162"/>
      <c r="AT148" s="163" t="s">
        <v>137</v>
      </c>
      <c r="AU148" s="163" t="s">
        <v>85</v>
      </c>
      <c r="AV148" s="11" t="s">
        <v>20</v>
      </c>
      <c r="AW148" s="11" t="s">
        <v>35</v>
      </c>
      <c r="AX148" s="11" t="s">
        <v>78</v>
      </c>
      <c r="AY148" s="163" t="s">
        <v>129</v>
      </c>
    </row>
    <row r="149" spans="2:65" s="10" customFormat="1" ht="22.5" customHeight="1" x14ac:dyDescent="0.3">
      <c r="B149" s="144"/>
      <c r="C149" s="145"/>
      <c r="D149" s="145"/>
      <c r="E149" s="146" t="s">
        <v>3</v>
      </c>
      <c r="F149" s="242" t="s">
        <v>174</v>
      </c>
      <c r="G149" s="236"/>
      <c r="H149" s="236"/>
      <c r="I149" s="236"/>
      <c r="J149" s="145"/>
      <c r="K149" s="147">
        <v>13.2</v>
      </c>
      <c r="L149" s="145"/>
      <c r="M149" s="145"/>
      <c r="N149" s="145"/>
      <c r="O149" s="145"/>
      <c r="P149" s="145"/>
      <c r="Q149" s="145"/>
      <c r="R149" s="148"/>
      <c r="T149" s="149"/>
      <c r="U149" s="145"/>
      <c r="V149" s="145"/>
      <c r="W149" s="145"/>
      <c r="X149" s="145"/>
      <c r="Y149" s="145"/>
      <c r="Z149" s="145"/>
      <c r="AA149" s="150"/>
      <c r="AT149" s="151" t="s">
        <v>137</v>
      </c>
      <c r="AU149" s="151" t="s">
        <v>85</v>
      </c>
      <c r="AV149" s="10" t="s">
        <v>85</v>
      </c>
      <c r="AW149" s="10" t="s">
        <v>35</v>
      </c>
      <c r="AX149" s="10" t="s">
        <v>78</v>
      </c>
      <c r="AY149" s="151" t="s">
        <v>129</v>
      </c>
    </row>
    <row r="150" spans="2:65" s="12" customFormat="1" ht="22.5" customHeight="1" x14ac:dyDescent="0.3">
      <c r="B150" s="164"/>
      <c r="C150" s="165"/>
      <c r="D150" s="165"/>
      <c r="E150" s="166" t="s">
        <v>3</v>
      </c>
      <c r="F150" s="243" t="s">
        <v>145</v>
      </c>
      <c r="G150" s="244"/>
      <c r="H150" s="244"/>
      <c r="I150" s="244"/>
      <c r="J150" s="165"/>
      <c r="K150" s="167">
        <v>35.4</v>
      </c>
      <c r="L150" s="165"/>
      <c r="M150" s="165"/>
      <c r="N150" s="165"/>
      <c r="O150" s="165"/>
      <c r="P150" s="165"/>
      <c r="Q150" s="165"/>
      <c r="R150" s="168"/>
      <c r="T150" s="169"/>
      <c r="U150" s="165"/>
      <c r="V150" s="165"/>
      <c r="W150" s="165"/>
      <c r="X150" s="165"/>
      <c r="Y150" s="165"/>
      <c r="Z150" s="165"/>
      <c r="AA150" s="170"/>
      <c r="AT150" s="171" t="s">
        <v>137</v>
      </c>
      <c r="AU150" s="171" t="s">
        <v>85</v>
      </c>
      <c r="AV150" s="12" t="s">
        <v>146</v>
      </c>
      <c r="AW150" s="12" t="s">
        <v>35</v>
      </c>
      <c r="AX150" s="12" t="s">
        <v>20</v>
      </c>
      <c r="AY150" s="171" t="s">
        <v>129</v>
      </c>
    </row>
    <row r="151" spans="2:65" s="1" customFormat="1" ht="22.5" customHeight="1" x14ac:dyDescent="0.3">
      <c r="B151" s="134"/>
      <c r="C151" s="135" t="s">
        <v>175</v>
      </c>
      <c r="D151" s="135" t="s">
        <v>130</v>
      </c>
      <c r="E151" s="136" t="s">
        <v>176</v>
      </c>
      <c r="F151" s="232" t="s">
        <v>177</v>
      </c>
      <c r="G151" s="233"/>
      <c r="H151" s="233"/>
      <c r="I151" s="233"/>
      <c r="J151" s="137" t="s">
        <v>133</v>
      </c>
      <c r="K151" s="138">
        <v>26.9</v>
      </c>
      <c r="L151" s="234"/>
      <c r="M151" s="233"/>
      <c r="N151" s="234">
        <f>ROUND(L151*K151,2)</f>
        <v>0</v>
      </c>
      <c r="O151" s="233"/>
      <c r="P151" s="233"/>
      <c r="Q151" s="233"/>
      <c r="R151" s="139"/>
      <c r="T151" s="140" t="s">
        <v>3</v>
      </c>
      <c r="U151" s="39" t="s">
        <v>43</v>
      </c>
      <c r="V151" s="141">
        <v>3.1E-2</v>
      </c>
      <c r="W151" s="141">
        <f>V151*K151</f>
        <v>0.83389999999999997</v>
      </c>
      <c r="X151" s="141">
        <v>0</v>
      </c>
      <c r="Y151" s="141">
        <f>X151*K151</f>
        <v>0</v>
      </c>
      <c r="Z151" s="141">
        <v>2.0999999999999999E-3</v>
      </c>
      <c r="AA151" s="142">
        <f>Z151*K151</f>
        <v>5.6489999999999992E-2</v>
      </c>
      <c r="AR151" s="16" t="s">
        <v>134</v>
      </c>
      <c r="AT151" s="16" t="s">
        <v>130</v>
      </c>
      <c r="AU151" s="16" t="s">
        <v>85</v>
      </c>
      <c r="AY151" s="16" t="s">
        <v>129</v>
      </c>
      <c r="BE151" s="143">
        <f>IF(U151="základní",N151,0)</f>
        <v>0</v>
      </c>
      <c r="BF151" s="143">
        <f>IF(U151="snížená",N151,0)</f>
        <v>0</v>
      </c>
      <c r="BG151" s="143">
        <f>IF(U151="zákl. přenesená",N151,0)</f>
        <v>0</v>
      </c>
      <c r="BH151" s="143">
        <f>IF(U151="sníž. přenesená",N151,0)</f>
        <v>0</v>
      </c>
      <c r="BI151" s="143">
        <f>IF(U151="nulová",N151,0)</f>
        <v>0</v>
      </c>
      <c r="BJ151" s="16" t="s">
        <v>20</v>
      </c>
      <c r="BK151" s="143">
        <f>ROUND(L151*K151,2)</f>
        <v>0</v>
      </c>
      <c r="BL151" s="16" t="s">
        <v>134</v>
      </c>
      <c r="BM151" s="16" t="s">
        <v>178</v>
      </c>
    </row>
    <row r="152" spans="2:65" s="11" customFormat="1" ht="22.5" customHeight="1" x14ac:dyDescent="0.3">
      <c r="B152" s="156"/>
      <c r="C152" s="157"/>
      <c r="D152" s="157"/>
      <c r="E152" s="158" t="s">
        <v>3</v>
      </c>
      <c r="F152" s="240" t="s">
        <v>158</v>
      </c>
      <c r="G152" s="241"/>
      <c r="H152" s="241"/>
      <c r="I152" s="241"/>
      <c r="J152" s="157"/>
      <c r="K152" s="159" t="s">
        <v>3</v>
      </c>
      <c r="L152" s="157"/>
      <c r="M152" s="157"/>
      <c r="N152" s="157"/>
      <c r="O152" s="157"/>
      <c r="P152" s="157"/>
      <c r="Q152" s="157"/>
      <c r="R152" s="160"/>
      <c r="T152" s="161"/>
      <c r="U152" s="157"/>
      <c r="V152" s="157"/>
      <c r="W152" s="157"/>
      <c r="X152" s="157"/>
      <c r="Y152" s="157"/>
      <c r="Z152" s="157"/>
      <c r="AA152" s="162"/>
      <c r="AT152" s="163" t="s">
        <v>137</v>
      </c>
      <c r="AU152" s="163" t="s">
        <v>85</v>
      </c>
      <c r="AV152" s="11" t="s">
        <v>20</v>
      </c>
      <c r="AW152" s="11" t="s">
        <v>35</v>
      </c>
      <c r="AX152" s="11" t="s">
        <v>78</v>
      </c>
      <c r="AY152" s="163" t="s">
        <v>129</v>
      </c>
    </row>
    <row r="153" spans="2:65" s="10" customFormat="1" ht="22.5" customHeight="1" x14ac:dyDescent="0.3">
      <c r="B153" s="144"/>
      <c r="C153" s="145"/>
      <c r="D153" s="145"/>
      <c r="E153" s="146" t="s">
        <v>3</v>
      </c>
      <c r="F153" s="242" t="s">
        <v>179</v>
      </c>
      <c r="G153" s="236"/>
      <c r="H153" s="236"/>
      <c r="I153" s="236"/>
      <c r="J153" s="145"/>
      <c r="K153" s="147">
        <v>7.4</v>
      </c>
      <c r="L153" s="145"/>
      <c r="M153" s="145"/>
      <c r="N153" s="145"/>
      <c r="O153" s="145"/>
      <c r="P153" s="145"/>
      <c r="Q153" s="145"/>
      <c r="R153" s="148"/>
      <c r="T153" s="149"/>
      <c r="U153" s="145"/>
      <c r="V153" s="145"/>
      <c r="W153" s="145"/>
      <c r="X153" s="145"/>
      <c r="Y153" s="145"/>
      <c r="Z153" s="145"/>
      <c r="AA153" s="150"/>
      <c r="AT153" s="151" t="s">
        <v>137</v>
      </c>
      <c r="AU153" s="151" t="s">
        <v>85</v>
      </c>
      <c r="AV153" s="10" t="s">
        <v>85</v>
      </c>
      <c r="AW153" s="10" t="s">
        <v>35</v>
      </c>
      <c r="AX153" s="10" t="s">
        <v>78</v>
      </c>
      <c r="AY153" s="151" t="s">
        <v>129</v>
      </c>
    </row>
    <row r="154" spans="2:65" s="11" customFormat="1" ht="22.5" customHeight="1" x14ac:dyDescent="0.3">
      <c r="B154" s="156"/>
      <c r="C154" s="157"/>
      <c r="D154" s="157"/>
      <c r="E154" s="158" t="s">
        <v>3</v>
      </c>
      <c r="F154" s="245" t="s">
        <v>172</v>
      </c>
      <c r="G154" s="241"/>
      <c r="H154" s="241"/>
      <c r="I154" s="241"/>
      <c r="J154" s="157"/>
      <c r="K154" s="159" t="s">
        <v>3</v>
      </c>
      <c r="L154" s="157"/>
      <c r="M154" s="157"/>
      <c r="N154" s="157"/>
      <c r="O154" s="157"/>
      <c r="P154" s="157"/>
      <c r="Q154" s="157"/>
      <c r="R154" s="160"/>
      <c r="T154" s="161"/>
      <c r="U154" s="157"/>
      <c r="V154" s="157"/>
      <c r="W154" s="157"/>
      <c r="X154" s="157"/>
      <c r="Y154" s="157"/>
      <c r="Z154" s="157"/>
      <c r="AA154" s="162"/>
      <c r="AT154" s="163" t="s">
        <v>137</v>
      </c>
      <c r="AU154" s="163" t="s">
        <v>85</v>
      </c>
      <c r="AV154" s="11" t="s">
        <v>20</v>
      </c>
      <c r="AW154" s="11" t="s">
        <v>35</v>
      </c>
      <c r="AX154" s="11" t="s">
        <v>78</v>
      </c>
      <c r="AY154" s="163" t="s">
        <v>129</v>
      </c>
    </row>
    <row r="155" spans="2:65" s="10" customFormat="1" ht="22.5" customHeight="1" x14ac:dyDescent="0.3">
      <c r="B155" s="144"/>
      <c r="C155" s="145"/>
      <c r="D155" s="145"/>
      <c r="E155" s="146" t="s">
        <v>3</v>
      </c>
      <c r="F155" s="242" t="s">
        <v>180</v>
      </c>
      <c r="G155" s="236"/>
      <c r="H155" s="236"/>
      <c r="I155" s="236"/>
      <c r="J155" s="145"/>
      <c r="K155" s="147">
        <v>12.7</v>
      </c>
      <c r="L155" s="145"/>
      <c r="M155" s="145"/>
      <c r="N155" s="145"/>
      <c r="O155" s="145"/>
      <c r="P155" s="145"/>
      <c r="Q155" s="145"/>
      <c r="R155" s="148"/>
      <c r="T155" s="149"/>
      <c r="U155" s="145"/>
      <c r="V155" s="145"/>
      <c r="W155" s="145"/>
      <c r="X155" s="145"/>
      <c r="Y155" s="145"/>
      <c r="Z155" s="145"/>
      <c r="AA155" s="150"/>
      <c r="AT155" s="151" t="s">
        <v>137</v>
      </c>
      <c r="AU155" s="151" t="s">
        <v>85</v>
      </c>
      <c r="AV155" s="10" t="s">
        <v>85</v>
      </c>
      <c r="AW155" s="10" t="s">
        <v>35</v>
      </c>
      <c r="AX155" s="10" t="s">
        <v>78</v>
      </c>
      <c r="AY155" s="151" t="s">
        <v>129</v>
      </c>
    </row>
    <row r="156" spans="2:65" s="11" customFormat="1" ht="22.5" customHeight="1" x14ac:dyDescent="0.3">
      <c r="B156" s="156"/>
      <c r="C156" s="157"/>
      <c r="D156" s="157"/>
      <c r="E156" s="158" t="s">
        <v>3</v>
      </c>
      <c r="F156" s="245" t="s">
        <v>173</v>
      </c>
      <c r="G156" s="241"/>
      <c r="H156" s="241"/>
      <c r="I156" s="241"/>
      <c r="J156" s="157"/>
      <c r="K156" s="159" t="s">
        <v>3</v>
      </c>
      <c r="L156" s="157"/>
      <c r="M156" s="157"/>
      <c r="N156" s="157"/>
      <c r="O156" s="157"/>
      <c r="P156" s="157"/>
      <c r="Q156" s="157"/>
      <c r="R156" s="160"/>
      <c r="T156" s="161"/>
      <c r="U156" s="157"/>
      <c r="V156" s="157"/>
      <c r="W156" s="157"/>
      <c r="X156" s="157"/>
      <c r="Y156" s="157"/>
      <c r="Z156" s="157"/>
      <c r="AA156" s="162"/>
      <c r="AT156" s="163" t="s">
        <v>137</v>
      </c>
      <c r="AU156" s="163" t="s">
        <v>85</v>
      </c>
      <c r="AV156" s="11" t="s">
        <v>20</v>
      </c>
      <c r="AW156" s="11" t="s">
        <v>35</v>
      </c>
      <c r="AX156" s="11" t="s">
        <v>78</v>
      </c>
      <c r="AY156" s="163" t="s">
        <v>129</v>
      </c>
    </row>
    <row r="157" spans="2:65" s="10" customFormat="1" ht="22.5" customHeight="1" x14ac:dyDescent="0.3">
      <c r="B157" s="144"/>
      <c r="C157" s="145"/>
      <c r="D157" s="145"/>
      <c r="E157" s="146" t="s">
        <v>3</v>
      </c>
      <c r="F157" s="242" t="s">
        <v>181</v>
      </c>
      <c r="G157" s="236"/>
      <c r="H157" s="236"/>
      <c r="I157" s="236"/>
      <c r="J157" s="145"/>
      <c r="K157" s="147">
        <v>6.8</v>
      </c>
      <c r="L157" s="145"/>
      <c r="M157" s="145"/>
      <c r="N157" s="145"/>
      <c r="O157" s="145"/>
      <c r="P157" s="145"/>
      <c r="Q157" s="145"/>
      <c r="R157" s="148"/>
      <c r="T157" s="149"/>
      <c r="U157" s="145"/>
      <c r="V157" s="145"/>
      <c r="W157" s="145"/>
      <c r="X157" s="145"/>
      <c r="Y157" s="145"/>
      <c r="Z157" s="145"/>
      <c r="AA157" s="150"/>
      <c r="AT157" s="151" t="s">
        <v>137</v>
      </c>
      <c r="AU157" s="151" t="s">
        <v>85</v>
      </c>
      <c r="AV157" s="10" t="s">
        <v>85</v>
      </c>
      <c r="AW157" s="10" t="s">
        <v>35</v>
      </c>
      <c r="AX157" s="10" t="s">
        <v>78</v>
      </c>
      <c r="AY157" s="151" t="s">
        <v>129</v>
      </c>
    </row>
    <row r="158" spans="2:65" s="12" customFormat="1" ht="22.5" customHeight="1" x14ac:dyDescent="0.3">
      <c r="B158" s="164"/>
      <c r="C158" s="165"/>
      <c r="D158" s="165"/>
      <c r="E158" s="166" t="s">
        <v>3</v>
      </c>
      <c r="F158" s="243" t="s">
        <v>145</v>
      </c>
      <c r="G158" s="244"/>
      <c r="H158" s="244"/>
      <c r="I158" s="244"/>
      <c r="J158" s="165"/>
      <c r="K158" s="167">
        <v>26.9</v>
      </c>
      <c r="L158" s="165"/>
      <c r="M158" s="165"/>
      <c r="N158" s="165"/>
      <c r="O158" s="165"/>
      <c r="P158" s="165"/>
      <c r="Q158" s="165"/>
      <c r="R158" s="168"/>
      <c r="T158" s="169"/>
      <c r="U158" s="165"/>
      <c r="V158" s="165"/>
      <c r="W158" s="165"/>
      <c r="X158" s="165"/>
      <c r="Y158" s="165"/>
      <c r="Z158" s="165"/>
      <c r="AA158" s="170"/>
      <c r="AT158" s="171" t="s">
        <v>137</v>
      </c>
      <c r="AU158" s="171" t="s">
        <v>85</v>
      </c>
      <c r="AV158" s="12" t="s">
        <v>146</v>
      </c>
      <c r="AW158" s="12" t="s">
        <v>35</v>
      </c>
      <c r="AX158" s="12" t="s">
        <v>20</v>
      </c>
      <c r="AY158" s="171" t="s">
        <v>129</v>
      </c>
    </row>
    <row r="159" spans="2:65" s="1" customFormat="1" ht="22.5" customHeight="1" x14ac:dyDescent="0.3">
      <c r="B159" s="134"/>
      <c r="C159" s="135" t="s">
        <v>182</v>
      </c>
      <c r="D159" s="135" t="s">
        <v>130</v>
      </c>
      <c r="E159" s="136" t="s">
        <v>183</v>
      </c>
      <c r="F159" s="232" t="s">
        <v>184</v>
      </c>
      <c r="G159" s="233"/>
      <c r="H159" s="233"/>
      <c r="I159" s="233"/>
      <c r="J159" s="137" t="s">
        <v>133</v>
      </c>
      <c r="K159" s="138">
        <v>2.5</v>
      </c>
      <c r="L159" s="234"/>
      <c r="M159" s="233"/>
      <c r="N159" s="234">
        <f>ROUND(L159*K159,2)</f>
        <v>0</v>
      </c>
      <c r="O159" s="233"/>
      <c r="P159" s="233"/>
      <c r="Q159" s="233"/>
      <c r="R159" s="139"/>
      <c r="T159" s="140" t="s">
        <v>3</v>
      </c>
      <c r="U159" s="39" t="s">
        <v>43</v>
      </c>
      <c r="V159" s="141">
        <v>8.3000000000000004E-2</v>
      </c>
      <c r="W159" s="141">
        <f>V159*K159</f>
        <v>0.20750000000000002</v>
      </c>
      <c r="X159" s="141">
        <v>0</v>
      </c>
      <c r="Y159" s="141">
        <f>X159*K159</f>
        <v>0</v>
      </c>
      <c r="Z159" s="141">
        <v>1.98E-3</v>
      </c>
      <c r="AA159" s="142">
        <f>Z159*K159</f>
        <v>4.9499999999999995E-3</v>
      </c>
      <c r="AR159" s="16" t="s">
        <v>134</v>
      </c>
      <c r="AT159" s="16" t="s">
        <v>130</v>
      </c>
      <c r="AU159" s="16" t="s">
        <v>85</v>
      </c>
      <c r="AY159" s="16" t="s">
        <v>129</v>
      </c>
      <c r="BE159" s="143">
        <f>IF(U159="základní",N159,0)</f>
        <v>0</v>
      </c>
      <c r="BF159" s="143">
        <f>IF(U159="snížená",N159,0)</f>
        <v>0</v>
      </c>
      <c r="BG159" s="143">
        <f>IF(U159="zákl. přenesená",N159,0)</f>
        <v>0</v>
      </c>
      <c r="BH159" s="143">
        <f>IF(U159="sníž. přenesená",N159,0)</f>
        <v>0</v>
      </c>
      <c r="BI159" s="143">
        <f>IF(U159="nulová",N159,0)</f>
        <v>0</v>
      </c>
      <c r="BJ159" s="16" t="s">
        <v>20</v>
      </c>
      <c r="BK159" s="143">
        <f>ROUND(L159*K159,2)</f>
        <v>0</v>
      </c>
      <c r="BL159" s="16" t="s">
        <v>134</v>
      </c>
      <c r="BM159" s="16" t="s">
        <v>185</v>
      </c>
    </row>
    <row r="160" spans="2:65" s="10" customFormat="1" ht="22.5" customHeight="1" x14ac:dyDescent="0.3">
      <c r="B160" s="144"/>
      <c r="C160" s="145"/>
      <c r="D160" s="145"/>
      <c r="E160" s="146" t="s">
        <v>3</v>
      </c>
      <c r="F160" s="235" t="s">
        <v>160</v>
      </c>
      <c r="G160" s="236"/>
      <c r="H160" s="236"/>
      <c r="I160" s="236"/>
      <c r="J160" s="145"/>
      <c r="K160" s="147">
        <v>2.5</v>
      </c>
      <c r="L160" s="145"/>
      <c r="M160" s="145"/>
      <c r="N160" s="145"/>
      <c r="O160" s="145"/>
      <c r="P160" s="145"/>
      <c r="Q160" s="145"/>
      <c r="R160" s="148"/>
      <c r="T160" s="149"/>
      <c r="U160" s="145"/>
      <c r="V160" s="145"/>
      <c r="W160" s="145"/>
      <c r="X160" s="145"/>
      <c r="Y160" s="145"/>
      <c r="Z160" s="145"/>
      <c r="AA160" s="150"/>
      <c r="AT160" s="151" t="s">
        <v>137</v>
      </c>
      <c r="AU160" s="151" t="s">
        <v>85</v>
      </c>
      <c r="AV160" s="10" t="s">
        <v>85</v>
      </c>
      <c r="AW160" s="10" t="s">
        <v>35</v>
      </c>
      <c r="AX160" s="10" t="s">
        <v>20</v>
      </c>
      <c r="AY160" s="151" t="s">
        <v>129</v>
      </c>
    </row>
    <row r="161" spans="2:65" s="1" customFormat="1" ht="31.5" customHeight="1" x14ac:dyDescent="0.3">
      <c r="B161" s="134"/>
      <c r="C161" s="135" t="s">
        <v>186</v>
      </c>
      <c r="D161" s="135" t="s">
        <v>130</v>
      </c>
      <c r="E161" s="136" t="s">
        <v>187</v>
      </c>
      <c r="F161" s="232" t="s">
        <v>188</v>
      </c>
      <c r="G161" s="233"/>
      <c r="H161" s="233"/>
      <c r="I161" s="233"/>
      <c r="J161" s="137" t="s">
        <v>189</v>
      </c>
      <c r="K161" s="138">
        <v>3</v>
      </c>
      <c r="L161" s="234"/>
      <c r="M161" s="233"/>
      <c r="N161" s="234">
        <f>ROUND(L161*K161,2)</f>
        <v>0</v>
      </c>
      <c r="O161" s="233"/>
      <c r="P161" s="233"/>
      <c r="Q161" s="233"/>
      <c r="R161" s="139"/>
      <c r="T161" s="140" t="s">
        <v>3</v>
      </c>
      <c r="U161" s="39" t="s">
        <v>45</v>
      </c>
      <c r="V161" s="141">
        <v>0.34200000000000003</v>
      </c>
      <c r="W161" s="141">
        <f>V161*K161</f>
        <v>1.026</v>
      </c>
      <c r="X161" s="141">
        <v>1.8E-3</v>
      </c>
      <c r="Y161" s="141">
        <f>X161*K161</f>
        <v>5.4000000000000003E-3</v>
      </c>
      <c r="Z161" s="141">
        <v>0</v>
      </c>
      <c r="AA161" s="142">
        <f>Z161*K161</f>
        <v>0</v>
      </c>
      <c r="AR161" s="16" t="s">
        <v>134</v>
      </c>
      <c r="AT161" s="16" t="s">
        <v>130</v>
      </c>
      <c r="AU161" s="16" t="s">
        <v>85</v>
      </c>
      <c r="AY161" s="16" t="s">
        <v>129</v>
      </c>
      <c r="BE161" s="143">
        <f>IF(U161="základní",N161,0)</f>
        <v>0</v>
      </c>
      <c r="BF161" s="143">
        <f>IF(U161="snížená",N161,0)</f>
        <v>0</v>
      </c>
      <c r="BG161" s="143">
        <f>IF(U161="zákl. přenesená",N161,0)</f>
        <v>0</v>
      </c>
      <c r="BH161" s="143">
        <f>IF(U161="sníž. přenesená",N161,0)</f>
        <v>0</v>
      </c>
      <c r="BI161" s="143">
        <f>IF(U161="nulová",N161,0)</f>
        <v>0</v>
      </c>
      <c r="BJ161" s="16" t="s">
        <v>85</v>
      </c>
      <c r="BK161" s="143">
        <f>ROUND(L161*K161,2)</f>
        <v>0</v>
      </c>
      <c r="BL161" s="16" t="s">
        <v>134</v>
      </c>
      <c r="BM161" s="16" t="s">
        <v>190</v>
      </c>
    </row>
    <row r="162" spans="2:65" s="11" customFormat="1" ht="31.5" customHeight="1" x14ac:dyDescent="0.3">
      <c r="B162" s="156"/>
      <c r="C162" s="157"/>
      <c r="D162" s="157"/>
      <c r="E162" s="158" t="s">
        <v>3</v>
      </c>
      <c r="F162" s="240" t="s">
        <v>191</v>
      </c>
      <c r="G162" s="241"/>
      <c r="H162" s="241"/>
      <c r="I162" s="241"/>
      <c r="J162" s="157"/>
      <c r="K162" s="159" t="s">
        <v>3</v>
      </c>
      <c r="L162" s="157"/>
      <c r="M162" s="157"/>
      <c r="N162" s="157"/>
      <c r="O162" s="157"/>
      <c r="P162" s="157"/>
      <c r="Q162" s="157"/>
      <c r="R162" s="160"/>
      <c r="T162" s="161"/>
      <c r="U162" s="157"/>
      <c r="V162" s="157"/>
      <c r="W162" s="157"/>
      <c r="X162" s="157"/>
      <c r="Y162" s="157"/>
      <c r="Z162" s="157"/>
      <c r="AA162" s="162"/>
      <c r="AT162" s="163" t="s">
        <v>137</v>
      </c>
      <c r="AU162" s="163" t="s">
        <v>85</v>
      </c>
      <c r="AV162" s="11" t="s">
        <v>20</v>
      </c>
      <c r="AW162" s="11" t="s">
        <v>35</v>
      </c>
      <c r="AX162" s="11" t="s">
        <v>78</v>
      </c>
      <c r="AY162" s="163" t="s">
        <v>129</v>
      </c>
    </row>
    <row r="163" spans="2:65" s="10" customFormat="1" ht="22.5" customHeight="1" x14ac:dyDescent="0.3">
      <c r="B163" s="144"/>
      <c r="C163" s="145"/>
      <c r="D163" s="145"/>
      <c r="E163" s="146" t="s">
        <v>3</v>
      </c>
      <c r="F163" s="242" t="s">
        <v>148</v>
      </c>
      <c r="G163" s="236"/>
      <c r="H163" s="236"/>
      <c r="I163" s="236"/>
      <c r="J163" s="145"/>
      <c r="K163" s="147">
        <v>3</v>
      </c>
      <c r="L163" s="145"/>
      <c r="M163" s="145"/>
      <c r="N163" s="145"/>
      <c r="O163" s="145"/>
      <c r="P163" s="145"/>
      <c r="Q163" s="145"/>
      <c r="R163" s="148"/>
      <c r="T163" s="149"/>
      <c r="U163" s="145"/>
      <c r="V163" s="145"/>
      <c r="W163" s="145"/>
      <c r="X163" s="145"/>
      <c r="Y163" s="145"/>
      <c r="Z163" s="145"/>
      <c r="AA163" s="150"/>
      <c r="AT163" s="151" t="s">
        <v>137</v>
      </c>
      <c r="AU163" s="151" t="s">
        <v>85</v>
      </c>
      <c r="AV163" s="10" t="s">
        <v>85</v>
      </c>
      <c r="AW163" s="10" t="s">
        <v>35</v>
      </c>
      <c r="AX163" s="10" t="s">
        <v>20</v>
      </c>
      <c r="AY163" s="151" t="s">
        <v>129</v>
      </c>
    </row>
    <row r="164" spans="2:65" s="1" customFormat="1" ht="22.5" customHeight="1" x14ac:dyDescent="0.3">
      <c r="B164" s="134"/>
      <c r="C164" s="135" t="s">
        <v>25</v>
      </c>
      <c r="D164" s="135" t="s">
        <v>130</v>
      </c>
      <c r="E164" s="136" t="s">
        <v>192</v>
      </c>
      <c r="F164" s="232" t="s">
        <v>193</v>
      </c>
      <c r="G164" s="233"/>
      <c r="H164" s="233"/>
      <c r="I164" s="233"/>
      <c r="J164" s="137" t="s">
        <v>133</v>
      </c>
      <c r="K164" s="138">
        <v>3</v>
      </c>
      <c r="L164" s="234"/>
      <c r="M164" s="233"/>
      <c r="N164" s="234">
        <f>ROUND(L164*K164,2)</f>
        <v>0</v>
      </c>
      <c r="O164" s="233"/>
      <c r="P164" s="233"/>
      <c r="Q164" s="233"/>
      <c r="R164" s="139"/>
      <c r="T164" s="140" t="s">
        <v>3</v>
      </c>
      <c r="U164" s="39" t="s">
        <v>43</v>
      </c>
      <c r="V164" s="141">
        <v>0.73499999999999999</v>
      </c>
      <c r="W164" s="141">
        <f>V164*K164</f>
        <v>2.2050000000000001</v>
      </c>
      <c r="X164" s="141">
        <v>5.5999999999999995E-4</v>
      </c>
      <c r="Y164" s="141">
        <f>X164*K164</f>
        <v>1.6799999999999999E-3</v>
      </c>
      <c r="Z164" s="141">
        <v>0</v>
      </c>
      <c r="AA164" s="142">
        <f>Z164*K164</f>
        <v>0</v>
      </c>
      <c r="AR164" s="16" t="s">
        <v>134</v>
      </c>
      <c r="AT164" s="16" t="s">
        <v>130</v>
      </c>
      <c r="AU164" s="16" t="s">
        <v>85</v>
      </c>
      <c r="AY164" s="16" t="s">
        <v>129</v>
      </c>
      <c r="BE164" s="143">
        <f>IF(U164="základní",N164,0)</f>
        <v>0</v>
      </c>
      <c r="BF164" s="143">
        <f>IF(U164="snížená",N164,0)</f>
        <v>0</v>
      </c>
      <c r="BG164" s="143">
        <f>IF(U164="zákl. přenesená",N164,0)</f>
        <v>0</v>
      </c>
      <c r="BH164" s="143">
        <f>IF(U164="sníž. přenesená",N164,0)</f>
        <v>0</v>
      </c>
      <c r="BI164" s="143">
        <f>IF(U164="nulová",N164,0)</f>
        <v>0</v>
      </c>
      <c r="BJ164" s="16" t="s">
        <v>20</v>
      </c>
      <c r="BK164" s="143">
        <f>ROUND(L164*K164,2)</f>
        <v>0</v>
      </c>
      <c r="BL164" s="16" t="s">
        <v>134</v>
      </c>
      <c r="BM164" s="16" t="s">
        <v>194</v>
      </c>
    </row>
    <row r="165" spans="2:65" s="10" customFormat="1" ht="22.5" customHeight="1" x14ac:dyDescent="0.3">
      <c r="B165" s="144"/>
      <c r="C165" s="145"/>
      <c r="D165" s="145"/>
      <c r="E165" s="146" t="s">
        <v>3</v>
      </c>
      <c r="F165" s="235" t="s">
        <v>159</v>
      </c>
      <c r="G165" s="236"/>
      <c r="H165" s="236"/>
      <c r="I165" s="236"/>
      <c r="J165" s="145"/>
      <c r="K165" s="147">
        <v>2.2999999999999998</v>
      </c>
      <c r="L165" s="145"/>
      <c r="M165" s="145"/>
      <c r="N165" s="145"/>
      <c r="O165" s="145"/>
      <c r="P165" s="145"/>
      <c r="Q165" s="145"/>
      <c r="R165" s="148"/>
      <c r="T165" s="149"/>
      <c r="U165" s="145"/>
      <c r="V165" s="145"/>
      <c r="W165" s="145"/>
      <c r="X165" s="145"/>
      <c r="Y165" s="145"/>
      <c r="Z165" s="145"/>
      <c r="AA165" s="150"/>
      <c r="AT165" s="151" t="s">
        <v>137</v>
      </c>
      <c r="AU165" s="151" t="s">
        <v>85</v>
      </c>
      <c r="AV165" s="10" t="s">
        <v>85</v>
      </c>
      <c r="AW165" s="10" t="s">
        <v>35</v>
      </c>
      <c r="AX165" s="10" t="s">
        <v>78</v>
      </c>
      <c r="AY165" s="151" t="s">
        <v>129</v>
      </c>
    </row>
    <row r="166" spans="2:65" s="12" customFormat="1" ht="22.5" customHeight="1" x14ac:dyDescent="0.3">
      <c r="B166" s="164"/>
      <c r="C166" s="165"/>
      <c r="D166" s="165"/>
      <c r="E166" s="166" t="s">
        <v>3</v>
      </c>
      <c r="F166" s="243" t="s">
        <v>145</v>
      </c>
      <c r="G166" s="244"/>
      <c r="H166" s="244"/>
      <c r="I166" s="244"/>
      <c r="J166" s="165"/>
      <c r="K166" s="167">
        <v>2.2999999999999998</v>
      </c>
      <c r="L166" s="165"/>
      <c r="M166" s="165"/>
      <c r="N166" s="165"/>
      <c r="O166" s="165"/>
      <c r="P166" s="165"/>
      <c r="Q166" s="165"/>
      <c r="R166" s="168"/>
      <c r="T166" s="169"/>
      <c r="U166" s="165"/>
      <c r="V166" s="165"/>
      <c r="W166" s="165"/>
      <c r="X166" s="165"/>
      <c r="Y166" s="165"/>
      <c r="Z166" s="165"/>
      <c r="AA166" s="170"/>
      <c r="AT166" s="171" t="s">
        <v>137</v>
      </c>
      <c r="AU166" s="171" t="s">
        <v>85</v>
      </c>
      <c r="AV166" s="12" t="s">
        <v>146</v>
      </c>
      <c r="AW166" s="12" t="s">
        <v>35</v>
      </c>
      <c r="AX166" s="12" t="s">
        <v>78</v>
      </c>
      <c r="AY166" s="171" t="s">
        <v>129</v>
      </c>
    </row>
    <row r="167" spans="2:65" s="10" customFormat="1" ht="22.5" customHeight="1" x14ac:dyDescent="0.3">
      <c r="B167" s="144"/>
      <c r="C167" s="145"/>
      <c r="D167" s="145"/>
      <c r="E167" s="146" t="s">
        <v>3</v>
      </c>
      <c r="F167" s="242" t="s">
        <v>148</v>
      </c>
      <c r="G167" s="236"/>
      <c r="H167" s="236"/>
      <c r="I167" s="236"/>
      <c r="J167" s="145"/>
      <c r="K167" s="147">
        <v>3</v>
      </c>
      <c r="L167" s="145"/>
      <c r="M167" s="145"/>
      <c r="N167" s="145"/>
      <c r="O167" s="145"/>
      <c r="P167" s="145"/>
      <c r="Q167" s="145"/>
      <c r="R167" s="148"/>
      <c r="T167" s="149"/>
      <c r="U167" s="145"/>
      <c r="V167" s="145"/>
      <c r="W167" s="145"/>
      <c r="X167" s="145"/>
      <c r="Y167" s="145"/>
      <c r="Z167" s="145"/>
      <c r="AA167" s="150"/>
      <c r="AT167" s="151" t="s">
        <v>137</v>
      </c>
      <c r="AU167" s="151" t="s">
        <v>85</v>
      </c>
      <c r="AV167" s="10" t="s">
        <v>85</v>
      </c>
      <c r="AW167" s="10" t="s">
        <v>35</v>
      </c>
      <c r="AX167" s="10" t="s">
        <v>20</v>
      </c>
      <c r="AY167" s="151" t="s">
        <v>129</v>
      </c>
    </row>
    <row r="168" spans="2:65" s="1" customFormat="1" ht="31.5" customHeight="1" x14ac:dyDescent="0.3">
      <c r="B168" s="134"/>
      <c r="C168" s="135" t="s">
        <v>195</v>
      </c>
      <c r="D168" s="135" t="s">
        <v>130</v>
      </c>
      <c r="E168" s="136" t="s">
        <v>196</v>
      </c>
      <c r="F168" s="232" t="s">
        <v>197</v>
      </c>
      <c r="G168" s="233"/>
      <c r="H168" s="233"/>
      <c r="I168" s="233"/>
      <c r="J168" s="137" t="s">
        <v>133</v>
      </c>
      <c r="K168" s="138">
        <v>41</v>
      </c>
      <c r="L168" s="234"/>
      <c r="M168" s="233"/>
      <c r="N168" s="234">
        <f>ROUND(L168*K168,2)</f>
        <v>0</v>
      </c>
      <c r="O168" s="233"/>
      <c r="P168" s="233"/>
      <c r="Q168" s="233"/>
      <c r="R168" s="139"/>
      <c r="T168" s="140" t="s">
        <v>3</v>
      </c>
      <c r="U168" s="39" t="s">
        <v>45</v>
      </c>
      <c r="V168" s="141">
        <v>0.82699999999999996</v>
      </c>
      <c r="W168" s="141">
        <f>V168*K168</f>
        <v>33.906999999999996</v>
      </c>
      <c r="X168" s="141">
        <v>1.1999999999999999E-3</v>
      </c>
      <c r="Y168" s="141">
        <f>X168*K168</f>
        <v>4.9199999999999994E-2</v>
      </c>
      <c r="Z168" s="141">
        <v>0</v>
      </c>
      <c r="AA168" s="142">
        <f>Z168*K168</f>
        <v>0</v>
      </c>
      <c r="AR168" s="16" t="s">
        <v>134</v>
      </c>
      <c r="AT168" s="16" t="s">
        <v>130</v>
      </c>
      <c r="AU168" s="16" t="s">
        <v>85</v>
      </c>
      <c r="AY168" s="16" t="s">
        <v>129</v>
      </c>
      <c r="BE168" s="143">
        <f>IF(U168="základní",N168,0)</f>
        <v>0</v>
      </c>
      <c r="BF168" s="143">
        <f>IF(U168="snížená",N168,0)</f>
        <v>0</v>
      </c>
      <c r="BG168" s="143">
        <f>IF(U168="zákl. přenesená",N168,0)</f>
        <v>0</v>
      </c>
      <c r="BH168" s="143">
        <f>IF(U168="sníž. přenesená",N168,0)</f>
        <v>0</v>
      </c>
      <c r="BI168" s="143">
        <f>IF(U168="nulová",N168,0)</f>
        <v>0</v>
      </c>
      <c r="BJ168" s="16" t="s">
        <v>85</v>
      </c>
      <c r="BK168" s="143">
        <f>ROUND(L168*K168,2)</f>
        <v>0</v>
      </c>
      <c r="BL168" s="16" t="s">
        <v>134</v>
      </c>
      <c r="BM168" s="16" t="s">
        <v>198</v>
      </c>
    </row>
    <row r="169" spans="2:65" s="11" customFormat="1" ht="31.5" customHeight="1" x14ac:dyDescent="0.3">
      <c r="B169" s="156"/>
      <c r="C169" s="157"/>
      <c r="D169" s="157"/>
      <c r="E169" s="158" t="s">
        <v>3</v>
      </c>
      <c r="F169" s="240" t="s">
        <v>199</v>
      </c>
      <c r="G169" s="241"/>
      <c r="H169" s="241"/>
      <c r="I169" s="241"/>
      <c r="J169" s="157"/>
      <c r="K169" s="159" t="s">
        <v>3</v>
      </c>
      <c r="L169" s="157"/>
      <c r="M169" s="157"/>
      <c r="N169" s="157"/>
      <c r="O169" s="157"/>
      <c r="P169" s="157"/>
      <c r="Q169" s="157"/>
      <c r="R169" s="160"/>
      <c r="T169" s="161"/>
      <c r="U169" s="157"/>
      <c r="V169" s="157"/>
      <c r="W169" s="157"/>
      <c r="X169" s="157"/>
      <c r="Y169" s="157"/>
      <c r="Z169" s="157"/>
      <c r="AA169" s="162"/>
      <c r="AT169" s="163" t="s">
        <v>137</v>
      </c>
      <c r="AU169" s="163" t="s">
        <v>85</v>
      </c>
      <c r="AV169" s="11" t="s">
        <v>20</v>
      </c>
      <c r="AW169" s="11" t="s">
        <v>35</v>
      </c>
      <c r="AX169" s="11" t="s">
        <v>78</v>
      </c>
      <c r="AY169" s="163" t="s">
        <v>129</v>
      </c>
    </row>
    <row r="170" spans="2:65" s="11" customFormat="1" ht="22.5" customHeight="1" x14ac:dyDescent="0.3">
      <c r="B170" s="156"/>
      <c r="C170" s="157"/>
      <c r="D170" s="157"/>
      <c r="E170" s="158" t="s">
        <v>3</v>
      </c>
      <c r="F170" s="245" t="s">
        <v>200</v>
      </c>
      <c r="G170" s="241"/>
      <c r="H170" s="241"/>
      <c r="I170" s="241"/>
      <c r="J170" s="157"/>
      <c r="K170" s="159" t="s">
        <v>3</v>
      </c>
      <c r="L170" s="157"/>
      <c r="M170" s="157"/>
      <c r="N170" s="157"/>
      <c r="O170" s="157"/>
      <c r="P170" s="157"/>
      <c r="Q170" s="157"/>
      <c r="R170" s="160"/>
      <c r="T170" s="161"/>
      <c r="U170" s="157"/>
      <c r="V170" s="157"/>
      <c r="W170" s="157"/>
      <c r="X170" s="157"/>
      <c r="Y170" s="157"/>
      <c r="Z170" s="157"/>
      <c r="AA170" s="162"/>
      <c r="AT170" s="163" t="s">
        <v>137</v>
      </c>
      <c r="AU170" s="163" t="s">
        <v>85</v>
      </c>
      <c r="AV170" s="11" t="s">
        <v>20</v>
      </c>
      <c r="AW170" s="11" t="s">
        <v>35</v>
      </c>
      <c r="AX170" s="11" t="s">
        <v>78</v>
      </c>
      <c r="AY170" s="163" t="s">
        <v>129</v>
      </c>
    </row>
    <row r="171" spans="2:65" s="11" customFormat="1" ht="22.5" customHeight="1" x14ac:dyDescent="0.3">
      <c r="B171" s="156"/>
      <c r="C171" s="157"/>
      <c r="D171" s="157"/>
      <c r="E171" s="158" t="s">
        <v>3</v>
      </c>
      <c r="F171" s="245" t="s">
        <v>158</v>
      </c>
      <c r="G171" s="241"/>
      <c r="H171" s="241"/>
      <c r="I171" s="241"/>
      <c r="J171" s="157"/>
      <c r="K171" s="159" t="s">
        <v>3</v>
      </c>
      <c r="L171" s="157"/>
      <c r="M171" s="157"/>
      <c r="N171" s="157"/>
      <c r="O171" s="157"/>
      <c r="P171" s="157"/>
      <c r="Q171" s="157"/>
      <c r="R171" s="160"/>
      <c r="T171" s="161"/>
      <c r="U171" s="157"/>
      <c r="V171" s="157"/>
      <c r="W171" s="157"/>
      <c r="X171" s="157"/>
      <c r="Y171" s="157"/>
      <c r="Z171" s="157"/>
      <c r="AA171" s="162"/>
      <c r="AT171" s="163" t="s">
        <v>137</v>
      </c>
      <c r="AU171" s="163" t="s">
        <v>85</v>
      </c>
      <c r="AV171" s="11" t="s">
        <v>20</v>
      </c>
      <c r="AW171" s="11" t="s">
        <v>35</v>
      </c>
      <c r="AX171" s="11" t="s">
        <v>78</v>
      </c>
      <c r="AY171" s="163" t="s">
        <v>129</v>
      </c>
    </row>
    <row r="172" spans="2:65" s="10" customFormat="1" ht="22.5" customHeight="1" x14ac:dyDescent="0.3">
      <c r="B172" s="144"/>
      <c r="C172" s="145"/>
      <c r="D172" s="145"/>
      <c r="E172" s="146" t="s">
        <v>3</v>
      </c>
      <c r="F172" s="242" t="s">
        <v>171</v>
      </c>
      <c r="G172" s="236"/>
      <c r="H172" s="236"/>
      <c r="I172" s="236"/>
      <c r="J172" s="145"/>
      <c r="K172" s="147">
        <v>11.1</v>
      </c>
      <c r="L172" s="145"/>
      <c r="M172" s="145"/>
      <c r="N172" s="145"/>
      <c r="O172" s="145"/>
      <c r="P172" s="145"/>
      <c r="Q172" s="145"/>
      <c r="R172" s="148"/>
      <c r="T172" s="149"/>
      <c r="U172" s="145"/>
      <c r="V172" s="145"/>
      <c r="W172" s="145"/>
      <c r="X172" s="145"/>
      <c r="Y172" s="145"/>
      <c r="Z172" s="145"/>
      <c r="AA172" s="150"/>
      <c r="AT172" s="151" t="s">
        <v>137</v>
      </c>
      <c r="AU172" s="151" t="s">
        <v>85</v>
      </c>
      <c r="AV172" s="10" t="s">
        <v>85</v>
      </c>
      <c r="AW172" s="10" t="s">
        <v>35</v>
      </c>
      <c r="AX172" s="10" t="s">
        <v>78</v>
      </c>
      <c r="AY172" s="151" t="s">
        <v>129</v>
      </c>
    </row>
    <row r="173" spans="2:65" s="11" customFormat="1" ht="22.5" customHeight="1" x14ac:dyDescent="0.3">
      <c r="B173" s="156"/>
      <c r="C173" s="157"/>
      <c r="D173" s="157"/>
      <c r="E173" s="158" t="s">
        <v>3</v>
      </c>
      <c r="F173" s="245" t="s">
        <v>172</v>
      </c>
      <c r="G173" s="241"/>
      <c r="H173" s="241"/>
      <c r="I173" s="241"/>
      <c r="J173" s="157"/>
      <c r="K173" s="159" t="s">
        <v>3</v>
      </c>
      <c r="L173" s="157"/>
      <c r="M173" s="157"/>
      <c r="N173" s="157"/>
      <c r="O173" s="157"/>
      <c r="P173" s="157"/>
      <c r="Q173" s="157"/>
      <c r="R173" s="160"/>
      <c r="T173" s="161"/>
      <c r="U173" s="157"/>
      <c r="V173" s="157"/>
      <c r="W173" s="157"/>
      <c r="X173" s="157"/>
      <c r="Y173" s="157"/>
      <c r="Z173" s="157"/>
      <c r="AA173" s="162"/>
      <c r="AT173" s="163" t="s">
        <v>137</v>
      </c>
      <c r="AU173" s="163" t="s">
        <v>85</v>
      </c>
      <c r="AV173" s="11" t="s">
        <v>20</v>
      </c>
      <c r="AW173" s="11" t="s">
        <v>35</v>
      </c>
      <c r="AX173" s="11" t="s">
        <v>78</v>
      </c>
      <c r="AY173" s="163" t="s">
        <v>129</v>
      </c>
    </row>
    <row r="174" spans="2:65" s="10" customFormat="1" ht="22.5" customHeight="1" x14ac:dyDescent="0.3">
      <c r="B174" s="144"/>
      <c r="C174" s="145"/>
      <c r="D174" s="145"/>
      <c r="E174" s="146" t="s">
        <v>3</v>
      </c>
      <c r="F174" s="242" t="s">
        <v>171</v>
      </c>
      <c r="G174" s="236"/>
      <c r="H174" s="236"/>
      <c r="I174" s="236"/>
      <c r="J174" s="145"/>
      <c r="K174" s="147">
        <v>11.1</v>
      </c>
      <c r="L174" s="145"/>
      <c r="M174" s="145"/>
      <c r="N174" s="145"/>
      <c r="O174" s="145"/>
      <c r="P174" s="145"/>
      <c r="Q174" s="145"/>
      <c r="R174" s="148"/>
      <c r="T174" s="149"/>
      <c r="U174" s="145"/>
      <c r="V174" s="145"/>
      <c r="W174" s="145"/>
      <c r="X174" s="145"/>
      <c r="Y174" s="145"/>
      <c r="Z174" s="145"/>
      <c r="AA174" s="150"/>
      <c r="AT174" s="151" t="s">
        <v>137</v>
      </c>
      <c r="AU174" s="151" t="s">
        <v>85</v>
      </c>
      <c r="AV174" s="10" t="s">
        <v>85</v>
      </c>
      <c r="AW174" s="10" t="s">
        <v>35</v>
      </c>
      <c r="AX174" s="10" t="s">
        <v>78</v>
      </c>
      <c r="AY174" s="151" t="s">
        <v>129</v>
      </c>
    </row>
    <row r="175" spans="2:65" s="11" customFormat="1" ht="22.5" customHeight="1" x14ac:dyDescent="0.3">
      <c r="B175" s="156"/>
      <c r="C175" s="157"/>
      <c r="D175" s="157"/>
      <c r="E175" s="158" t="s">
        <v>3</v>
      </c>
      <c r="F175" s="245" t="s">
        <v>173</v>
      </c>
      <c r="G175" s="241"/>
      <c r="H175" s="241"/>
      <c r="I175" s="241"/>
      <c r="J175" s="157"/>
      <c r="K175" s="159" t="s">
        <v>3</v>
      </c>
      <c r="L175" s="157"/>
      <c r="M175" s="157"/>
      <c r="N175" s="157"/>
      <c r="O175" s="157"/>
      <c r="P175" s="157"/>
      <c r="Q175" s="157"/>
      <c r="R175" s="160"/>
      <c r="T175" s="161"/>
      <c r="U175" s="157"/>
      <c r="V175" s="157"/>
      <c r="W175" s="157"/>
      <c r="X175" s="157"/>
      <c r="Y175" s="157"/>
      <c r="Z175" s="157"/>
      <c r="AA175" s="162"/>
      <c r="AT175" s="163" t="s">
        <v>137</v>
      </c>
      <c r="AU175" s="163" t="s">
        <v>85</v>
      </c>
      <c r="AV175" s="11" t="s">
        <v>20</v>
      </c>
      <c r="AW175" s="11" t="s">
        <v>35</v>
      </c>
      <c r="AX175" s="11" t="s">
        <v>78</v>
      </c>
      <c r="AY175" s="163" t="s">
        <v>129</v>
      </c>
    </row>
    <row r="176" spans="2:65" s="10" customFormat="1" ht="22.5" customHeight="1" x14ac:dyDescent="0.3">
      <c r="B176" s="144"/>
      <c r="C176" s="145"/>
      <c r="D176" s="145"/>
      <c r="E176" s="146" t="s">
        <v>3</v>
      </c>
      <c r="F176" s="242" t="s">
        <v>174</v>
      </c>
      <c r="G176" s="236"/>
      <c r="H176" s="236"/>
      <c r="I176" s="236"/>
      <c r="J176" s="145"/>
      <c r="K176" s="147">
        <v>13.2</v>
      </c>
      <c r="L176" s="145"/>
      <c r="M176" s="145"/>
      <c r="N176" s="145"/>
      <c r="O176" s="145"/>
      <c r="P176" s="145"/>
      <c r="Q176" s="145"/>
      <c r="R176" s="148"/>
      <c r="T176" s="149"/>
      <c r="U176" s="145"/>
      <c r="V176" s="145"/>
      <c r="W176" s="145"/>
      <c r="X176" s="145"/>
      <c r="Y176" s="145"/>
      <c r="Z176" s="145"/>
      <c r="AA176" s="150"/>
      <c r="AT176" s="151" t="s">
        <v>137</v>
      </c>
      <c r="AU176" s="151" t="s">
        <v>85</v>
      </c>
      <c r="AV176" s="10" t="s">
        <v>85</v>
      </c>
      <c r="AW176" s="10" t="s">
        <v>35</v>
      </c>
      <c r="AX176" s="10" t="s">
        <v>78</v>
      </c>
      <c r="AY176" s="151" t="s">
        <v>129</v>
      </c>
    </row>
    <row r="177" spans="2:65" s="12" customFormat="1" ht="22.5" customHeight="1" x14ac:dyDescent="0.3">
      <c r="B177" s="164"/>
      <c r="C177" s="165"/>
      <c r="D177" s="165"/>
      <c r="E177" s="166" t="s">
        <v>3</v>
      </c>
      <c r="F177" s="243" t="s">
        <v>145</v>
      </c>
      <c r="G177" s="244"/>
      <c r="H177" s="244"/>
      <c r="I177" s="244"/>
      <c r="J177" s="165"/>
      <c r="K177" s="167">
        <v>35.4</v>
      </c>
      <c r="L177" s="165"/>
      <c r="M177" s="165"/>
      <c r="N177" s="165"/>
      <c r="O177" s="165"/>
      <c r="P177" s="165"/>
      <c r="Q177" s="165"/>
      <c r="R177" s="168"/>
      <c r="T177" s="169"/>
      <c r="U177" s="165"/>
      <c r="V177" s="165"/>
      <c r="W177" s="165"/>
      <c r="X177" s="165"/>
      <c r="Y177" s="165"/>
      <c r="Z177" s="165"/>
      <c r="AA177" s="170"/>
      <c r="AT177" s="171" t="s">
        <v>137</v>
      </c>
      <c r="AU177" s="171" t="s">
        <v>85</v>
      </c>
      <c r="AV177" s="12" t="s">
        <v>146</v>
      </c>
      <c r="AW177" s="12" t="s">
        <v>35</v>
      </c>
      <c r="AX177" s="12" t="s">
        <v>78</v>
      </c>
      <c r="AY177" s="171" t="s">
        <v>129</v>
      </c>
    </row>
    <row r="178" spans="2:65" s="10" customFormat="1" ht="22.5" customHeight="1" x14ac:dyDescent="0.3">
      <c r="B178" s="144"/>
      <c r="C178" s="145"/>
      <c r="D178" s="145"/>
      <c r="E178" s="146" t="s">
        <v>3</v>
      </c>
      <c r="F178" s="242" t="s">
        <v>201</v>
      </c>
      <c r="G178" s="236"/>
      <c r="H178" s="236"/>
      <c r="I178" s="236"/>
      <c r="J178" s="145"/>
      <c r="K178" s="147">
        <v>40.71</v>
      </c>
      <c r="L178" s="145"/>
      <c r="M178" s="145"/>
      <c r="N178" s="145"/>
      <c r="O178" s="145"/>
      <c r="P178" s="145"/>
      <c r="Q178" s="145"/>
      <c r="R178" s="148"/>
      <c r="T178" s="149"/>
      <c r="U178" s="145"/>
      <c r="V178" s="145"/>
      <c r="W178" s="145"/>
      <c r="X178" s="145"/>
      <c r="Y178" s="145"/>
      <c r="Z178" s="145"/>
      <c r="AA178" s="150"/>
      <c r="AT178" s="151" t="s">
        <v>137</v>
      </c>
      <c r="AU178" s="151" t="s">
        <v>85</v>
      </c>
      <c r="AV178" s="10" t="s">
        <v>85</v>
      </c>
      <c r="AW178" s="10" t="s">
        <v>35</v>
      </c>
      <c r="AX178" s="10" t="s">
        <v>78</v>
      </c>
      <c r="AY178" s="151" t="s">
        <v>129</v>
      </c>
    </row>
    <row r="179" spans="2:65" s="12" customFormat="1" ht="22.5" customHeight="1" x14ac:dyDescent="0.3">
      <c r="B179" s="164"/>
      <c r="C179" s="165"/>
      <c r="D179" s="165"/>
      <c r="E179" s="166" t="s">
        <v>3</v>
      </c>
      <c r="F179" s="243" t="s">
        <v>145</v>
      </c>
      <c r="G179" s="244"/>
      <c r="H179" s="244"/>
      <c r="I179" s="244"/>
      <c r="J179" s="165"/>
      <c r="K179" s="167">
        <v>40.71</v>
      </c>
      <c r="L179" s="165"/>
      <c r="M179" s="165"/>
      <c r="N179" s="165"/>
      <c r="O179" s="165"/>
      <c r="P179" s="165"/>
      <c r="Q179" s="165"/>
      <c r="R179" s="168"/>
      <c r="T179" s="169"/>
      <c r="U179" s="165"/>
      <c r="V179" s="165"/>
      <c r="W179" s="165"/>
      <c r="X179" s="165"/>
      <c r="Y179" s="165"/>
      <c r="Z179" s="165"/>
      <c r="AA179" s="170"/>
      <c r="AT179" s="171" t="s">
        <v>137</v>
      </c>
      <c r="AU179" s="171" t="s">
        <v>85</v>
      </c>
      <c r="AV179" s="12" t="s">
        <v>146</v>
      </c>
      <c r="AW179" s="12" t="s">
        <v>35</v>
      </c>
      <c r="AX179" s="12" t="s">
        <v>78</v>
      </c>
      <c r="AY179" s="171" t="s">
        <v>129</v>
      </c>
    </row>
    <row r="180" spans="2:65" s="10" customFormat="1" ht="22.5" customHeight="1" x14ac:dyDescent="0.3">
      <c r="B180" s="144"/>
      <c r="C180" s="145"/>
      <c r="D180" s="145"/>
      <c r="E180" s="146" t="s">
        <v>3</v>
      </c>
      <c r="F180" s="242" t="s">
        <v>202</v>
      </c>
      <c r="G180" s="236"/>
      <c r="H180" s="236"/>
      <c r="I180" s="236"/>
      <c r="J180" s="145"/>
      <c r="K180" s="147">
        <v>41</v>
      </c>
      <c r="L180" s="145"/>
      <c r="M180" s="145"/>
      <c r="N180" s="145"/>
      <c r="O180" s="145"/>
      <c r="P180" s="145"/>
      <c r="Q180" s="145"/>
      <c r="R180" s="148"/>
      <c r="T180" s="149"/>
      <c r="U180" s="145"/>
      <c r="V180" s="145"/>
      <c r="W180" s="145"/>
      <c r="X180" s="145"/>
      <c r="Y180" s="145"/>
      <c r="Z180" s="145"/>
      <c r="AA180" s="150"/>
      <c r="AT180" s="151" t="s">
        <v>137</v>
      </c>
      <c r="AU180" s="151" t="s">
        <v>85</v>
      </c>
      <c r="AV180" s="10" t="s">
        <v>85</v>
      </c>
      <c r="AW180" s="10" t="s">
        <v>35</v>
      </c>
      <c r="AX180" s="10" t="s">
        <v>20</v>
      </c>
      <c r="AY180" s="151" t="s">
        <v>129</v>
      </c>
    </row>
    <row r="181" spans="2:65" s="1" customFormat="1" ht="31.5" customHeight="1" x14ac:dyDescent="0.3">
      <c r="B181" s="134"/>
      <c r="C181" s="135" t="s">
        <v>203</v>
      </c>
      <c r="D181" s="135" t="s">
        <v>130</v>
      </c>
      <c r="E181" s="136" t="s">
        <v>204</v>
      </c>
      <c r="F181" s="232" t="s">
        <v>205</v>
      </c>
      <c r="G181" s="233"/>
      <c r="H181" s="233"/>
      <c r="I181" s="233"/>
      <c r="J181" s="137" t="s">
        <v>133</v>
      </c>
      <c r="K181" s="138">
        <v>5.5</v>
      </c>
      <c r="L181" s="234"/>
      <c r="M181" s="233"/>
      <c r="N181" s="234">
        <f>ROUND(L181*K181,2)</f>
        <v>0</v>
      </c>
      <c r="O181" s="233"/>
      <c r="P181" s="233"/>
      <c r="Q181" s="233"/>
      <c r="R181" s="139"/>
      <c r="T181" s="140" t="s">
        <v>3</v>
      </c>
      <c r="U181" s="39" t="s">
        <v>43</v>
      </c>
      <c r="V181" s="141">
        <v>0.65900000000000003</v>
      </c>
      <c r="W181" s="141">
        <f>V181*K181</f>
        <v>3.6245000000000003</v>
      </c>
      <c r="X181" s="141">
        <v>2.9E-4</v>
      </c>
      <c r="Y181" s="141">
        <f>X181*K181</f>
        <v>1.5950000000000001E-3</v>
      </c>
      <c r="Z181" s="141">
        <v>0</v>
      </c>
      <c r="AA181" s="142">
        <f>Z181*K181</f>
        <v>0</v>
      </c>
      <c r="AR181" s="16" t="s">
        <v>134</v>
      </c>
      <c r="AT181" s="16" t="s">
        <v>130</v>
      </c>
      <c r="AU181" s="16" t="s">
        <v>85</v>
      </c>
      <c r="AY181" s="16" t="s">
        <v>129</v>
      </c>
      <c r="BE181" s="143">
        <f>IF(U181="základní",N181,0)</f>
        <v>0</v>
      </c>
      <c r="BF181" s="143">
        <f>IF(U181="snížená",N181,0)</f>
        <v>0</v>
      </c>
      <c r="BG181" s="143">
        <f>IF(U181="zákl. přenesená",N181,0)</f>
        <v>0</v>
      </c>
      <c r="BH181" s="143">
        <f>IF(U181="sníž. přenesená",N181,0)</f>
        <v>0</v>
      </c>
      <c r="BI181" s="143">
        <f>IF(U181="nulová",N181,0)</f>
        <v>0</v>
      </c>
      <c r="BJ181" s="16" t="s">
        <v>20</v>
      </c>
      <c r="BK181" s="143">
        <f>ROUND(L181*K181,2)</f>
        <v>0</v>
      </c>
      <c r="BL181" s="16" t="s">
        <v>134</v>
      </c>
      <c r="BM181" s="16" t="s">
        <v>206</v>
      </c>
    </row>
    <row r="182" spans="2:65" s="11" customFormat="1" ht="31.5" customHeight="1" x14ac:dyDescent="0.3">
      <c r="B182" s="156"/>
      <c r="C182" s="157"/>
      <c r="D182" s="157"/>
      <c r="E182" s="158" t="s">
        <v>3</v>
      </c>
      <c r="F182" s="240" t="s">
        <v>207</v>
      </c>
      <c r="G182" s="241"/>
      <c r="H182" s="241"/>
      <c r="I182" s="241"/>
      <c r="J182" s="157"/>
      <c r="K182" s="159" t="s">
        <v>3</v>
      </c>
      <c r="L182" s="157"/>
      <c r="M182" s="157"/>
      <c r="N182" s="157"/>
      <c r="O182" s="157"/>
      <c r="P182" s="157"/>
      <c r="Q182" s="157"/>
      <c r="R182" s="160"/>
      <c r="T182" s="161"/>
      <c r="U182" s="157"/>
      <c r="V182" s="157"/>
      <c r="W182" s="157"/>
      <c r="X182" s="157"/>
      <c r="Y182" s="157"/>
      <c r="Z182" s="157"/>
      <c r="AA182" s="162"/>
      <c r="AT182" s="163" t="s">
        <v>137</v>
      </c>
      <c r="AU182" s="163" t="s">
        <v>85</v>
      </c>
      <c r="AV182" s="11" t="s">
        <v>20</v>
      </c>
      <c r="AW182" s="11" t="s">
        <v>35</v>
      </c>
      <c r="AX182" s="11" t="s">
        <v>78</v>
      </c>
      <c r="AY182" s="163" t="s">
        <v>129</v>
      </c>
    </row>
    <row r="183" spans="2:65" s="11" customFormat="1" ht="22.5" customHeight="1" x14ac:dyDescent="0.3">
      <c r="B183" s="156"/>
      <c r="C183" s="157"/>
      <c r="D183" s="157"/>
      <c r="E183" s="158" t="s">
        <v>3</v>
      </c>
      <c r="F183" s="245" t="s">
        <v>158</v>
      </c>
      <c r="G183" s="241"/>
      <c r="H183" s="241"/>
      <c r="I183" s="241"/>
      <c r="J183" s="157"/>
      <c r="K183" s="159" t="s">
        <v>3</v>
      </c>
      <c r="L183" s="157"/>
      <c r="M183" s="157"/>
      <c r="N183" s="157"/>
      <c r="O183" s="157"/>
      <c r="P183" s="157"/>
      <c r="Q183" s="157"/>
      <c r="R183" s="160"/>
      <c r="T183" s="161"/>
      <c r="U183" s="157"/>
      <c r="V183" s="157"/>
      <c r="W183" s="157"/>
      <c r="X183" s="157"/>
      <c r="Y183" s="157"/>
      <c r="Z183" s="157"/>
      <c r="AA183" s="162"/>
      <c r="AT183" s="163" t="s">
        <v>137</v>
      </c>
      <c r="AU183" s="163" t="s">
        <v>85</v>
      </c>
      <c r="AV183" s="11" t="s">
        <v>20</v>
      </c>
      <c r="AW183" s="11" t="s">
        <v>35</v>
      </c>
      <c r="AX183" s="11" t="s">
        <v>78</v>
      </c>
      <c r="AY183" s="163" t="s">
        <v>129</v>
      </c>
    </row>
    <row r="184" spans="2:65" s="10" customFormat="1" ht="22.5" customHeight="1" x14ac:dyDescent="0.3">
      <c r="B184" s="144"/>
      <c r="C184" s="145"/>
      <c r="D184" s="145"/>
      <c r="E184" s="146" t="s">
        <v>3</v>
      </c>
      <c r="F184" s="242" t="s">
        <v>20</v>
      </c>
      <c r="G184" s="236"/>
      <c r="H184" s="236"/>
      <c r="I184" s="236"/>
      <c r="J184" s="145"/>
      <c r="K184" s="147">
        <v>1</v>
      </c>
      <c r="L184" s="145"/>
      <c r="M184" s="145"/>
      <c r="N184" s="145"/>
      <c r="O184" s="145"/>
      <c r="P184" s="145"/>
      <c r="Q184" s="145"/>
      <c r="R184" s="148"/>
      <c r="T184" s="149"/>
      <c r="U184" s="145"/>
      <c r="V184" s="145"/>
      <c r="W184" s="145"/>
      <c r="X184" s="145"/>
      <c r="Y184" s="145"/>
      <c r="Z184" s="145"/>
      <c r="AA184" s="150"/>
      <c r="AT184" s="151" t="s">
        <v>137</v>
      </c>
      <c r="AU184" s="151" t="s">
        <v>85</v>
      </c>
      <c r="AV184" s="10" t="s">
        <v>85</v>
      </c>
      <c r="AW184" s="10" t="s">
        <v>35</v>
      </c>
      <c r="AX184" s="10" t="s">
        <v>78</v>
      </c>
      <c r="AY184" s="151" t="s">
        <v>129</v>
      </c>
    </row>
    <row r="185" spans="2:65" s="11" customFormat="1" ht="22.5" customHeight="1" x14ac:dyDescent="0.3">
      <c r="B185" s="156"/>
      <c r="C185" s="157"/>
      <c r="D185" s="157"/>
      <c r="E185" s="158" t="s">
        <v>3</v>
      </c>
      <c r="F185" s="245" t="s">
        <v>172</v>
      </c>
      <c r="G185" s="241"/>
      <c r="H185" s="241"/>
      <c r="I185" s="241"/>
      <c r="J185" s="157"/>
      <c r="K185" s="159" t="s">
        <v>3</v>
      </c>
      <c r="L185" s="157"/>
      <c r="M185" s="157"/>
      <c r="N185" s="157"/>
      <c r="O185" s="157"/>
      <c r="P185" s="157"/>
      <c r="Q185" s="157"/>
      <c r="R185" s="160"/>
      <c r="T185" s="161"/>
      <c r="U185" s="157"/>
      <c r="V185" s="157"/>
      <c r="W185" s="157"/>
      <c r="X185" s="157"/>
      <c r="Y185" s="157"/>
      <c r="Z185" s="157"/>
      <c r="AA185" s="162"/>
      <c r="AT185" s="163" t="s">
        <v>137</v>
      </c>
      <c r="AU185" s="163" t="s">
        <v>85</v>
      </c>
      <c r="AV185" s="11" t="s">
        <v>20</v>
      </c>
      <c r="AW185" s="11" t="s">
        <v>35</v>
      </c>
      <c r="AX185" s="11" t="s">
        <v>78</v>
      </c>
      <c r="AY185" s="163" t="s">
        <v>129</v>
      </c>
    </row>
    <row r="186" spans="2:65" s="10" customFormat="1" ht="22.5" customHeight="1" x14ac:dyDescent="0.3">
      <c r="B186" s="144"/>
      <c r="C186" s="145"/>
      <c r="D186" s="145"/>
      <c r="E186" s="146" t="s">
        <v>3</v>
      </c>
      <c r="F186" s="242" t="s">
        <v>208</v>
      </c>
      <c r="G186" s="236"/>
      <c r="H186" s="236"/>
      <c r="I186" s="236"/>
      <c r="J186" s="145"/>
      <c r="K186" s="147">
        <v>2.7</v>
      </c>
      <c r="L186" s="145"/>
      <c r="M186" s="145"/>
      <c r="N186" s="145"/>
      <c r="O186" s="145"/>
      <c r="P186" s="145"/>
      <c r="Q186" s="145"/>
      <c r="R186" s="148"/>
      <c r="T186" s="149"/>
      <c r="U186" s="145"/>
      <c r="V186" s="145"/>
      <c r="W186" s="145"/>
      <c r="X186" s="145"/>
      <c r="Y186" s="145"/>
      <c r="Z186" s="145"/>
      <c r="AA186" s="150"/>
      <c r="AT186" s="151" t="s">
        <v>137</v>
      </c>
      <c r="AU186" s="151" t="s">
        <v>85</v>
      </c>
      <c r="AV186" s="10" t="s">
        <v>85</v>
      </c>
      <c r="AW186" s="10" t="s">
        <v>35</v>
      </c>
      <c r="AX186" s="10" t="s">
        <v>78</v>
      </c>
      <c r="AY186" s="151" t="s">
        <v>129</v>
      </c>
    </row>
    <row r="187" spans="2:65" s="11" customFormat="1" ht="22.5" customHeight="1" x14ac:dyDescent="0.3">
      <c r="B187" s="156"/>
      <c r="C187" s="157"/>
      <c r="D187" s="157"/>
      <c r="E187" s="158" t="s">
        <v>3</v>
      </c>
      <c r="F187" s="245" t="s">
        <v>173</v>
      </c>
      <c r="G187" s="241"/>
      <c r="H187" s="241"/>
      <c r="I187" s="241"/>
      <c r="J187" s="157"/>
      <c r="K187" s="159" t="s">
        <v>3</v>
      </c>
      <c r="L187" s="157"/>
      <c r="M187" s="157"/>
      <c r="N187" s="157"/>
      <c r="O187" s="157"/>
      <c r="P187" s="157"/>
      <c r="Q187" s="157"/>
      <c r="R187" s="160"/>
      <c r="T187" s="161"/>
      <c r="U187" s="157"/>
      <c r="V187" s="157"/>
      <c r="W187" s="157"/>
      <c r="X187" s="157"/>
      <c r="Y187" s="157"/>
      <c r="Z187" s="157"/>
      <c r="AA187" s="162"/>
      <c r="AT187" s="163" t="s">
        <v>137</v>
      </c>
      <c r="AU187" s="163" t="s">
        <v>85</v>
      </c>
      <c r="AV187" s="11" t="s">
        <v>20</v>
      </c>
      <c r="AW187" s="11" t="s">
        <v>35</v>
      </c>
      <c r="AX187" s="11" t="s">
        <v>78</v>
      </c>
      <c r="AY187" s="163" t="s">
        <v>129</v>
      </c>
    </row>
    <row r="188" spans="2:65" s="10" customFormat="1" ht="22.5" customHeight="1" x14ac:dyDescent="0.3">
      <c r="B188" s="144"/>
      <c r="C188" s="145"/>
      <c r="D188" s="145"/>
      <c r="E188" s="146" t="s">
        <v>3</v>
      </c>
      <c r="F188" s="242" t="s">
        <v>20</v>
      </c>
      <c r="G188" s="236"/>
      <c r="H188" s="236"/>
      <c r="I188" s="236"/>
      <c r="J188" s="145"/>
      <c r="K188" s="147">
        <v>1</v>
      </c>
      <c r="L188" s="145"/>
      <c r="M188" s="145"/>
      <c r="N188" s="145"/>
      <c r="O188" s="145"/>
      <c r="P188" s="145"/>
      <c r="Q188" s="145"/>
      <c r="R188" s="148"/>
      <c r="T188" s="149"/>
      <c r="U188" s="145"/>
      <c r="V188" s="145"/>
      <c r="W188" s="145"/>
      <c r="X188" s="145"/>
      <c r="Y188" s="145"/>
      <c r="Z188" s="145"/>
      <c r="AA188" s="150"/>
      <c r="AT188" s="151" t="s">
        <v>137</v>
      </c>
      <c r="AU188" s="151" t="s">
        <v>85</v>
      </c>
      <c r="AV188" s="10" t="s">
        <v>85</v>
      </c>
      <c r="AW188" s="10" t="s">
        <v>35</v>
      </c>
      <c r="AX188" s="10" t="s">
        <v>78</v>
      </c>
      <c r="AY188" s="151" t="s">
        <v>129</v>
      </c>
    </row>
    <row r="189" spans="2:65" s="12" customFormat="1" ht="22.5" customHeight="1" x14ac:dyDescent="0.3">
      <c r="B189" s="164"/>
      <c r="C189" s="165"/>
      <c r="D189" s="165"/>
      <c r="E189" s="166" t="s">
        <v>3</v>
      </c>
      <c r="F189" s="243" t="s">
        <v>145</v>
      </c>
      <c r="G189" s="244"/>
      <c r="H189" s="244"/>
      <c r="I189" s="244"/>
      <c r="J189" s="165"/>
      <c r="K189" s="167">
        <v>4.7</v>
      </c>
      <c r="L189" s="165"/>
      <c r="M189" s="165"/>
      <c r="N189" s="165"/>
      <c r="O189" s="165"/>
      <c r="P189" s="165"/>
      <c r="Q189" s="165"/>
      <c r="R189" s="168"/>
      <c r="T189" s="169"/>
      <c r="U189" s="165"/>
      <c r="V189" s="165"/>
      <c r="W189" s="165"/>
      <c r="X189" s="165"/>
      <c r="Y189" s="165"/>
      <c r="Z189" s="165"/>
      <c r="AA189" s="170"/>
      <c r="AT189" s="171" t="s">
        <v>137</v>
      </c>
      <c r="AU189" s="171" t="s">
        <v>85</v>
      </c>
      <c r="AV189" s="12" t="s">
        <v>146</v>
      </c>
      <c r="AW189" s="12" t="s">
        <v>35</v>
      </c>
      <c r="AX189" s="12" t="s">
        <v>78</v>
      </c>
      <c r="AY189" s="171" t="s">
        <v>129</v>
      </c>
    </row>
    <row r="190" spans="2:65" s="10" customFormat="1" ht="22.5" customHeight="1" x14ac:dyDescent="0.3">
      <c r="B190" s="144"/>
      <c r="C190" s="145"/>
      <c r="D190" s="145"/>
      <c r="E190" s="146" t="s">
        <v>3</v>
      </c>
      <c r="F190" s="242" t="s">
        <v>209</v>
      </c>
      <c r="G190" s="236"/>
      <c r="H190" s="236"/>
      <c r="I190" s="236"/>
      <c r="J190" s="145"/>
      <c r="K190" s="147">
        <v>5.4050000000000002</v>
      </c>
      <c r="L190" s="145"/>
      <c r="M190" s="145"/>
      <c r="N190" s="145"/>
      <c r="O190" s="145"/>
      <c r="P190" s="145"/>
      <c r="Q190" s="145"/>
      <c r="R190" s="148"/>
      <c r="T190" s="149"/>
      <c r="U190" s="145"/>
      <c r="V190" s="145"/>
      <c r="W190" s="145"/>
      <c r="X190" s="145"/>
      <c r="Y190" s="145"/>
      <c r="Z190" s="145"/>
      <c r="AA190" s="150"/>
      <c r="AT190" s="151" t="s">
        <v>137</v>
      </c>
      <c r="AU190" s="151" t="s">
        <v>85</v>
      </c>
      <c r="AV190" s="10" t="s">
        <v>85</v>
      </c>
      <c r="AW190" s="10" t="s">
        <v>35</v>
      </c>
      <c r="AX190" s="10" t="s">
        <v>78</v>
      </c>
      <c r="AY190" s="151" t="s">
        <v>129</v>
      </c>
    </row>
    <row r="191" spans="2:65" s="12" customFormat="1" ht="22.5" customHeight="1" x14ac:dyDescent="0.3">
      <c r="B191" s="164"/>
      <c r="C191" s="165"/>
      <c r="D191" s="165"/>
      <c r="E191" s="166" t="s">
        <v>3</v>
      </c>
      <c r="F191" s="243" t="s">
        <v>145</v>
      </c>
      <c r="G191" s="244"/>
      <c r="H191" s="244"/>
      <c r="I191" s="244"/>
      <c r="J191" s="165"/>
      <c r="K191" s="167">
        <v>5.4050000000000002</v>
      </c>
      <c r="L191" s="165"/>
      <c r="M191" s="165"/>
      <c r="N191" s="165"/>
      <c r="O191" s="165"/>
      <c r="P191" s="165"/>
      <c r="Q191" s="165"/>
      <c r="R191" s="168"/>
      <c r="T191" s="169"/>
      <c r="U191" s="165"/>
      <c r="V191" s="165"/>
      <c r="W191" s="165"/>
      <c r="X191" s="165"/>
      <c r="Y191" s="165"/>
      <c r="Z191" s="165"/>
      <c r="AA191" s="170"/>
      <c r="AT191" s="171" t="s">
        <v>137</v>
      </c>
      <c r="AU191" s="171" t="s">
        <v>85</v>
      </c>
      <c r="AV191" s="12" t="s">
        <v>146</v>
      </c>
      <c r="AW191" s="12" t="s">
        <v>35</v>
      </c>
      <c r="AX191" s="12" t="s">
        <v>78</v>
      </c>
      <c r="AY191" s="171" t="s">
        <v>129</v>
      </c>
    </row>
    <row r="192" spans="2:65" s="10" customFormat="1" ht="22.5" customHeight="1" x14ac:dyDescent="0.3">
      <c r="B192" s="144"/>
      <c r="C192" s="145"/>
      <c r="D192" s="145"/>
      <c r="E192" s="146" t="s">
        <v>3</v>
      </c>
      <c r="F192" s="242" t="s">
        <v>210</v>
      </c>
      <c r="G192" s="236"/>
      <c r="H192" s="236"/>
      <c r="I192" s="236"/>
      <c r="J192" s="145"/>
      <c r="K192" s="147">
        <v>5.5</v>
      </c>
      <c r="L192" s="145"/>
      <c r="M192" s="145"/>
      <c r="N192" s="145"/>
      <c r="O192" s="145"/>
      <c r="P192" s="145"/>
      <c r="Q192" s="145"/>
      <c r="R192" s="148"/>
      <c r="T192" s="149"/>
      <c r="U192" s="145"/>
      <c r="V192" s="145"/>
      <c r="W192" s="145"/>
      <c r="X192" s="145"/>
      <c r="Y192" s="145"/>
      <c r="Z192" s="145"/>
      <c r="AA192" s="150"/>
      <c r="AT192" s="151" t="s">
        <v>137</v>
      </c>
      <c r="AU192" s="151" t="s">
        <v>85</v>
      </c>
      <c r="AV192" s="10" t="s">
        <v>85</v>
      </c>
      <c r="AW192" s="10" t="s">
        <v>35</v>
      </c>
      <c r="AX192" s="10" t="s">
        <v>20</v>
      </c>
      <c r="AY192" s="151" t="s">
        <v>129</v>
      </c>
    </row>
    <row r="193" spans="2:65" s="1" customFormat="1" ht="31.5" customHeight="1" x14ac:dyDescent="0.3">
      <c r="B193" s="134"/>
      <c r="C193" s="135" t="s">
        <v>211</v>
      </c>
      <c r="D193" s="135" t="s">
        <v>130</v>
      </c>
      <c r="E193" s="136" t="s">
        <v>212</v>
      </c>
      <c r="F193" s="232" t="s">
        <v>213</v>
      </c>
      <c r="G193" s="233"/>
      <c r="H193" s="233"/>
      <c r="I193" s="233"/>
      <c r="J193" s="137" t="s">
        <v>133</v>
      </c>
      <c r="K193" s="138">
        <v>10</v>
      </c>
      <c r="L193" s="234"/>
      <c r="M193" s="233"/>
      <c r="N193" s="234">
        <f>ROUND(L193*K193,2)</f>
        <v>0</v>
      </c>
      <c r="O193" s="233"/>
      <c r="P193" s="233"/>
      <c r="Q193" s="233"/>
      <c r="R193" s="139"/>
      <c r="T193" s="140" t="s">
        <v>3</v>
      </c>
      <c r="U193" s="39" t="s">
        <v>43</v>
      </c>
      <c r="V193" s="141">
        <v>0.72799999999999998</v>
      </c>
      <c r="W193" s="141">
        <f>V193*K193</f>
        <v>7.2799999999999994</v>
      </c>
      <c r="X193" s="141">
        <v>3.5E-4</v>
      </c>
      <c r="Y193" s="141">
        <f>X193*K193</f>
        <v>3.5000000000000001E-3</v>
      </c>
      <c r="Z193" s="141">
        <v>0</v>
      </c>
      <c r="AA193" s="142">
        <f>Z193*K193</f>
        <v>0</v>
      </c>
      <c r="AR193" s="16" t="s">
        <v>134</v>
      </c>
      <c r="AT193" s="16" t="s">
        <v>130</v>
      </c>
      <c r="AU193" s="16" t="s">
        <v>85</v>
      </c>
      <c r="AY193" s="16" t="s">
        <v>129</v>
      </c>
      <c r="BE193" s="143">
        <f>IF(U193="základní",N193,0)</f>
        <v>0</v>
      </c>
      <c r="BF193" s="143">
        <f>IF(U193="snížená",N193,0)</f>
        <v>0</v>
      </c>
      <c r="BG193" s="143">
        <f>IF(U193="zákl. přenesená",N193,0)</f>
        <v>0</v>
      </c>
      <c r="BH193" s="143">
        <f>IF(U193="sníž. přenesená",N193,0)</f>
        <v>0</v>
      </c>
      <c r="BI193" s="143">
        <f>IF(U193="nulová",N193,0)</f>
        <v>0</v>
      </c>
      <c r="BJ193" s="16" t="s">
        <v>20</v>
      </c>
      <c r="BK193" s="143">
        <f>ROUND(L193*K193,2)</f>
        <v>0</v>
      </c>
      <c r="BL193" s="16" t="s">
        <v>134</v>
      </c>
      <c r="BM193" s="16" t="s">
        <v>214</v>
      </c>
    </row>
    <row r="194" spans="2:65" s="11" customFormat="1" ht="22.5" customHeight="1" x14ac:dyDescent="0.3">
      <c r="B194" s="156"/>
      <c r="C194" s="157"/>
      <c r="D194" s="157"/>
      <c r="E194" s="158" t="s">
        <v>3</v>
      </c>
      <c r="F194" s="240" t="s">
        <v>158</v>
      </c>
      <c r="G194" s="241"/>
      <c r="H194" s="241"/>
      <c r="I194" s="241"/>
      <c r="J194" s="157"/>
      <c r="K194" s="159" t="s">
        <v>3</v>
      </c>
      <c r="L194" s="157"/>
      <c r="M194" s="157"/>
      <c r="N194" s="157"/>
      <c r="O194" s="157"/>
      <c r="P194" s="157"/>
      <c r="Q194" s="157"/>
      <c r="R194" s="160"/>
      <c r="T194" s="161"/>
      <c r="U194" s="157"/>
      <c r="V194" s="157"/>
      <c r="W194" s="157"/>
      <c r="X194" s="157"/>
      <c r="Y194" s="157"/>
      <c r="Z194" s="157"/>
      <c r="AA194" s="162"/>
      <c r="AT194" s="163" t="s">
        <v>137</v>
      </c>
      <c r="AU194" s="163" t="s">
        <v>85</v>
      </c>
      <c r="AV194" s="11" t="s">
        <v>20</v>
      </c>
      <c r="AW194" s="11" t="s">
        <v>35</v>
      </c>
      <c r="AX194" s="11" t="s">
        <v>78</v>
      </c>
      <c r="AY194" s="163" t="s">
        <v>129</v>
      </c>
    </row>
    <row r="195" spans="2:65" s="10" customFormat="1" ht="22.5" customHeight="1" x14ac:dyDescent="0.3">
      <c r="B195" s="144"/>
      <c r="C195" s="145"/>
      <c r="D195" s="145"/>
      <c r="E195" s="146" t="s">
        <v>3</v>
      </c>
      <c r="F195" s="242" t="s">
        <v>215</v>
      </c>
      <c r="G195" s="236"/>
      <c r="H195" s="236"/>
      <c r="I195" s="236"/>
      <c r="J195" s="145"/>
      <c r="K195" s="147">
        <v>3.8</v>
      </c>
      <c r="L195" s="145"/>
      <c r="M195" s="145"/>
      <c r="N195" s="145"/>
      <c r="O195" s="145"/>
      <c r="P195" s="145"/>
      <c r="Q195" s="145"/>
      <c r="R195" s="148"/>
      <c r="T195" s="149"/>
      <c r="U195" s="145"/>
      <c r="V195" s="145"/>
      <c r="W195" s="145"/>
      <c r="X195" s="145"/>
      <c r="Y195" s="145"/>
      <c r="Z195" s="145"/>
      <c r="AA195" s="150"/>
      <c r="AT195" s="151" t="s">
        <v>137</v>
      </c>
      <c r="AU195" s="151" t="s">
        <v>85</v>
      </c>
      <c r="AV195" s="10" t="s">
        <v>85</v>
      </c>
      <c r="AW195" s="10" t="s">
        <v>35</v>
      </c>
      <c r="AX195" s="10" t="s">
        <v>78</v>
      </c>
      <c r="AY195" s="151" t="s">
        <v>129</v>
      </c>
    </row>
    <row r="196" spans="2:65" s="11" customFormat="1" ht="22.5" customHeight="1" x14ac:dyDescent="0.3">
      <c r="B196" s="156"/>
      <c r="C196" s="157"/>
      <c r="D196" s="157"/>
      <c r="E196" s="158" t="s">
        <v>3</v>
      </c>
      <c r="F196" s="245" t="s">
        <v>172</v>
      </c>
      <c r="G196" s="241"/>
      <c r="H196" s="241"/>
      <c r="I196" s="241"/>
      <c r="J196" s="157"/>
      <c r="K196" s="159" t="s">
        <v>3</v>
      </c>
      <c r="L196" s="157"/>
      <c r="M196" s="157"/>
      <c r="N196" s="157"/>
      <c r="O196" s="157"/>
      <c r="P196" s="157"/>
      <c r="Q196" s="157"/>
      <c r="R196" s="160"/>
      <c r="T196" s="161"/>
      <c r="U196" s="157"/>
      <c r="V196" s="157"/>
      <c r="W196" s="157"/>
      <c r="X196" s="157"/>
      <c r="Y196" s="157"/>
      <c r="Z196" s="157"/>
      <c r="AA196" s="162"/>
      <c r="AT196" s="163" t="s">
        <v>137</v>
      </c>
      <c r="AU196" s="163" t="s">
        <v>85</v>
      </c>
      <c r="AV196" s="11" t="s">
        <v>20</v>
      </c>
      <c r="AW196" s="11" t="s">
        <v>35</v>
      </c>
      <c r="AX196" s="11" t="s">
        <v>78</v>
      </c>
      <c r="AY196" s="163" t="s">
        <v>129</v>
      </c>
    </row>
    <row r="197" spans="2:65" s="10" customFormat="1" ht="22.5" customHeight="1" x14ac:dyDescent="0.3">
      <c r="B197" s="144"/>
      <c r="C197" s="145"/>
      <c r="D197" s="145"/>
      <c r="E197" s="146" t="s">
        <v>3</v>
      </c>
      <c r="F197" s="242" t="s">
        <v>216</v>
      </c>
      <c r="G197" s="236"/>
      <c r="H197" s="236"/>
      <c r="I197" s="236"/>
      <c r="J197" s="145"/>
      <c r="K197" s="147">
        <v>1.5</v>
      </c>
      <c r="L197" s="145"/>
      <c r="M197" s="145"/>
      <c r="N197" s="145"/>
      <c r="O197" s="145"/>
      <c r="P197" s="145"/>
      <c r="Q197" s="145"/>
      <c r="R197" s="148"/>
      <c r="T197" s="149"/>
      <c r="U197" s="145"/>
      <c r="V197" s="145"/>
      <c r="W197" s="145"/>
      <c r="X197" s="145"/>
      <c r="Y197" s="145"/>
      <c r="Z197" s="145"/>
      <c r="AA197" s="150"/>
      <c r="AT197" s="151" t="s">
        <v>137</v>
      </c>
      <c r="AU197" s="151" t="s">
        <v>85</v>
      </c>
      <c r="AV197" s="10" t="s">
        <v>85</v>
      </c>
      <c r="AW197" s="10" t="s">
        <v>35</v>
      </c>
      <c r="AX197" s="10" t="s">
        <v>78</v>
      </c>
      <c r="AY197" s="151" t="s">
        <v>129</v>
      </c>
    </row>
    <row r="198" spans="2:65" s="11" customFormat="1" ht="22.5" customHeight="1" x14ac:dyDescent="0.3">
      <c r="B198" s="156"/>
      <c r="C198" s="157"/>
      <c r="D198" s="157"/>
      <c r="E198" s="158" t="s">
        <v>3</v>
      </c>
      <c r="F198" s="245" t="s">
        <v>173</v>
      </c>
      <c r="G198" s="241"/>
      <c r="H198" s="241"/>
      <c r="I198" s="241"/>
      <c r="J198" s="157"/>
      <c r="K198" s="159" t="s">
        <v>3</v>
      </c>
      <c r="L198" s="157"/>
      <c r="M198" s="157"/>
      <c r="N198" s="157"/>
      <c r="O198" s="157"/>
      <c r="P198" s="157"/>
      <c r="Q198" s="157"/>
      <c r="R198" s="160"/>
      <c r="T198" s="161"/>
      <c r="U198" s="157"/>
      <c r="V198" s="157"/>
      <c r="W198" s="157"/>
      <c r="X198" s="157"/>
      <c r="Y198" s="157"/>
      <c r="Z198" s="157"/>
      <c r="AA198" s="162"/>
      <c r="AT198" s="163" t="s">
        <v>137</v>
      </c>
      <c r="AU198" s="163" t="s">
        <v>85</v>
      </c>
      <c r="AV198" s="11" t="s">
        <v>20</v>
      </c>
      <c r="AW198" s="11" t="s">
        <v>35</v>
      </c>
      <c r="AX198" s="11" t="s">
        <v>78</v>
      </c>
      <c r="AY198" s="163" t="s">
        <v>129</v>
      </c>
    </row>
    <row r="199" spans="2:65" s="10" customFormat="1" ht="22.5" customHeight="1" x14ac:dyDescent="0.3">
      <c r="B199" s="144"/>
      <c r="C199" s="145"/>
      <c r="D199" s="145"/>
      <c r="E199" s="146" t="s">
        <v>3</v>
      </c>
      <c r="F199" s="242" t="s">
        <v>217</v>
      </c>
      <c r="G199" s="236"/>
      <c r="H199" s="236"/>
      <c r="I199" s="236"/>
      <c r="J199" s="145"/>
      <c r="K199" s="147">
        <v>3.3</v>
      </c>
      <c r="L199" s="145"/>
      <c r="M199" s="145"/>
      <c r="N199" s="145"/>
      <c r="O199" s="145"/>
      <c r="P199" s="145"/>
      <c r="Q199" s="145"/>
      <c r="R199" s="148"/>
      <c r="T199" s="149"/>
      <c r="U199" s="145"/>
      <c r="V199" s="145"/>
      <c r="W199" s="145"/>
      <c r="X199" s="145"/>
      <c r="Y199" s="145"/>
      <c r="Z199" s="145"/>
      <c r="AA199" s="150"/>
      <c r="AT199" s="151" t="s">
        <v>137</v>
      </c>
      <c r="AU199" s="151" t="s">
        <v>85</v>
      </c>
      <c r="AV199" s="10" t="s">
        <v>85</v>
      </c>
      <c r="AW199" s="10" t="s">
        <v>35</v>
      </c>
      <c r="AX199" s="10" t="s">
        <v>78</v>
      </c>
      <c r="AY199" s="151" t="s">
        <v>129</v>
      </c>
    </row>
    <row r="200" spans="2:65" s="12" customFormat="1" ht="22.5" customHeight="1" x14ac:dyDescent="0.3">
      <c r="B200" s="164"/>
      <c r="C200" s="165"/>
      <c r="D200" s="165"/>
      <c r="E200" s="166" t="s">
        <v>3</v>
      </c>
      <c r="F200" s="243" t="s">
        <v>145</v>
      </c>
      <c r="G200" s="244"/>
      <c r="H200" s="244"/>
      <c r="I200" s="244"/>
      <c r="J200" s="165"/>
      <c r="K200" s="167">
        <v>8.6</v>
      </c>
      <c r="L200" s="165"/>
      <c r="M200" s="165"/>
      <c r="N200" s="165"/>
      <c r="O200" s="165"/>
      <c r="P200" s="165"/>
      <c r="Q200" s="165"/>
      <c r="R200" s="168"/>
      <c r="T200" s="169"/>
      <c r="U200" s="165"/>
      <c r="V200" s="165"/>
      <c r="W200" s="165"/>
      <c r="X200" s="165"/>
      <c r="Y200" s="165"/>
      <c r="Z200" s="165"/>
      <c r="AA200" s="170"/>
      <c r="AT200" s="171" t="s">
        <v>137</v>
      </c>
      <c r="AU200" s="171" t="s">
        <v>85</v>
      </c>
      <c r="AV200" s="12" t="s">
        <v>146</v>
      </c>
      <c r="AW200" s="12" t="s">
        <v>35</v>
      </c>
      <c r="AX200" s="12" t="s">
        <v>78</v>
      </c>
      <c r="AY200" s="171" t="s">
        <v>129</v>
      </c>
    </row>
    <row r="201" spans="2:65" s="10" customFormat="1" ht="22.5" customHeight="1" x14ac:dyDescent="0.3">
      <c r="B201" s="144"/>
      <c r="C201" s="145"/>
      <c r="D201" s="145"/>
      <c r="E201" s="146" t="s">
        <v>3</v>
      </c>
      <c r="F201" s="242" t="s">
        <v>218</v>
      </c>
      <c r="G201" s="236"/>
      <c r="H201" s="236"/>
      <c r="I201" s="236"/>
      <c r="J201" s="145"/>
      <c r="K201" s="147">
        <v>9.89</v>
      </c>
      <c r="L201" s="145"/>
      <c r="M201" s="145"/>
      <c r="N201" s="145"/>
      <c r="O201" s="145"/>
      <c r="P201" s="145"/>
      <c r="Q201" s="145"/>
      <c r="R201" s="148"/>
      <c r="T201" s="149"/>
      <c r="U201" s="145"/>
      <c r="V201" s="145"/>
      <c r="W201" s="145"/>
      <c r="X201" s="145"/>
      <c r="Y201" s="145"/>
      <c r="Z201" s="145"/>
      <c r="AA201" s="150"/>
      <c r="AT201" s="151" t="s">
        <v>137</v>
      </c>
      <c r="AU201" s="151" t="s">
        <v>85</v>
      </c>
      <c r="AV201" s="10" t="s">
        <v>85</v>
      </c>
      <c r="AW201" s="10" t="s">
        <v>35</v>
      </c>
      <c r="AX201" s="10" t="s">
        <v>78</v>
      </c>
      <c r="AY201" s="151" t="s">
        <v>129</v>
      </c>
    </row>
    <row r="202" spans="2:65" s="12" customFormat="1" ht="22.5" customHeight="1" x14ac:dyDescent="0.3">
      <c r="B202" s="164"/>
      <c r="C202" s="165"/>
      <c r="D202" s="165"/>
      <c r="E202" s="166" t="s">
        <v>3</v>
      </c>
      <c r="F202" s="243" t="s">
        <v>145</v>
      </c>
      <c r="G202" s="244"/>
      <c r="H202" s="244"/>
      <c r="I202" s="244"/>
      <c r="J202" s="165"/>
      <c r="K202" s="167">
        <v>9.89</v>
      </c>
      <c r="L202" s="165"/>
      <c r="M202" s="165"/>
      <c r="N202" s="165"/>
      <c r="O202" s="165"/>
      <c r="P202" s="165"/>
      <c r="Q202" s="165"/>
      <c r="R202" s="168"/>
      <c r="T202" s="169"/>
      <c r="U202" s="165"/>
      <c r="V202" s="165"/>
      <c r="W202" s="165"/>
      <c r="X202" s="165"/>
      <c r="Y202" s="165"/>
      <c r="Z202" s="165"/>
      <c r="AA202" s="170"/>
      <c r="AT202" s="171" t="s">
        <v>137</v>
      </c>
      <c r="AU202" s="171" t="s">
        <v>85</v>
      </c>
      <c r="AV202" s="12" t="s">
        <v>146</v>
      </c>
      <c r="AW202" s="12" t="s">
        <v>35</v>
      </c>
      <c r="AX202" s="12" t="s">
        <v>78</v>
      </c>
      <c r="AY202" s="171" t="s">
        <v>129</v>
      </c>
    </row>
    <row r="203" spans="2:65" s="10" customFormat="1" ht="22.5" customHeight="1" x14ac:dyDescent="0.3">
      <c r="B203" s="144"/>
      <c r="C203" s="145"/>
      <c r="D203" s="145"/>
      <c r="E203" s="146" t="s">
        <v>3</v>
      </c>
      <c r="F203" s="242" t="s">
        <v>25</v>
      </c>
      <c r="G203" s="236"/>
      <c r="H203" s="236"/>
      <c r="I203" s="236"/>
      <c r="J203" s="145"/>
      <c r="K203" s="147">
        <v>10</v>
      </c>
      <c r="L203" s="145"/>
      <c r="M203" s="145"/>
      <c r="N203" s="145"/>
      <c r="O203" s="145"/>
      <c r="P203" s="145"/>
      <c r="Q203" s="145"/>
      <c r="R203" s="148"/>
      <c r="T203" s="149"/>
      <c r="U203" s="145"/>
      <c r="V203" s="145"/>
      <c r="W203" s="145"/>
      <c r="X203" s="145"/>
      <c r="Y203" s="145"/>
      <c r="Z203" s="145"/>
      <c r="AA203" s="150"/>
      <c r="AT203" s="151" t="s">
        <v>137</v>
      </c>
      <c r="AU203" s="151" t="s">
        <v>85</v>
      </c>
      <c r="AV203" s="10" t="s">
        <v>85</v>
      </c>
      <c r="AW203" s="10" t="s">
        <v>35</v>
      </c>
      <c r="AX203" s="10" t="s">
        <v>20</v>
      </c>
      <c r="AY203" s="151" t="s">
        <v>129</v>
      </c>
    </row>
    <row r="204" spans="2:65" s="1" customFormat="1" ht="31.5" customHeight="1" x14ac:dyDescent="0.3">
      <c r="B204" s="134"/>
      <c r="C204" s="135" t="s">
        <v>219</v>
      </c>
      <c r="D204" s="135" t="s">
        <v>130</v>
      </c>
      <c r="E204" s="136" t="s">
        <v>220</v>
      </c>
      <c r="F204" s="232" t="s">
        <v>221</v>
      </c>
      <c r="G204" s="233"/>
      <c r="H204" s="233"/>
      <c r="I204" s="233"/>
      <c r="J204" s="137" t="s">
        <v>133</v>
      </c>
      <c r="K204" s="138">
        <v>7.5</v>
      </c>
      <c r="L204" s="234"/>
      <c r="M204" s="233"/>
      <c r="N204" s="234">
        <f>ROUND(L204*K204,2)</f>
        <v>0</v>
      </c>
      <c r="O204" s="233"/>
      <c r="P204" s="233"/>
      <c r="Q204" s="233"/>
      <c r="R204" s="139"/>
      <c r="T204" s="140" t="s">
        <v>3</v>
      </c>
      <c r="U204" s="39" t="s">
        <v>43</v>
      </c>
      <c r="V204" s="141">
        <v>0.79700000000000004</v>
      </c>
      <c r="W204" s="141">
        <f>V204*K204</f>
        <v>5.9775</v>
      </c>
      <c r="X204" s="141">
        <v>5.6999999999999998E-4</v>
      </c>
      <c r="Y204" s="141">
        <f>X204*K204</f>
        <v>4.2750000000000002E-3</v>
      </c>
      <c r="Z204" s="141">
        <v>0</v>
      </c>
      <c r="AA204" s="142">
        <f>Z204*K204</f>
        <v>0</v>
      </c>
      <c r="AR204" s="16" t="s">
        <v>134</v>
      </c>
      <c r="AT204" s="16" t="s">
        <v>130</v>
      </c>
      <c r="AU204" s="16" t="s">
        <v>85</v>
      </c>
      <c r="AY204" s="16" t="s">
        <v>129</v>
      </c>
      <c r="BE204" s="143">
        <f>IF(U204="základní",N204,0)</f>
        <v>0</v>
      </c>
      <c r="BF204" s="143">
        <f>IF(U204="snížená",N204,0)</f>
        <v>0</v>
      </c>
      <c r="BG204" s="143">
        <f>IF(U204="zákl. přenesená",N204,0)</f>
        <v>0</v>
      </c>
      <c r="BH204" s="143">
        <f>IF(U204="sníž. přenesená",N204,0)</f>
        <v>0</v>
      </c>
      <c r="BI204" s="143">
        <f>IF(U204="nulová",N204,0)</f>
        <v>0</v>
      </c>
      <c r="BJ204" s="16" t="s">
        <v>20</v>
      </c>
      <c r="BK204" s="143">
        <f>ROUND(L204*K204,2)</f>
        <v>0</v>
      </c>
      <c r="BL204" s="16" t="s">
        <v>134</v>
      </c>
      <c r="BM204" s="16" t="s">
        <v>222</v>
      </c>
    </row>
    <row r="205" spans="2:65" s="11" customFormat="1" ht="22.5" customHeight="1" x14ac:dyDescent="0.3">
      <c r="B205" s="156"/>
      <c r="C205" s="157"/>
      <c r="D205" s="157"/>
      <c r="E205" s="158" t="s">
        <v>3</v>
      </c>
      <c r="F205" s="240" t="s">
        <v>158</v>
      </c>
      <c r="G205" s="241"/>
      <c r="H205" s="241"/>
      <c r="I205" s="241"/>
      <c r="J205" s="157"/>
      <c r="K205" s="159" t="s">
        <v>3</v>
      </c>
      <c r="L205" s="157"/>
      <c r="M205" s="157"/>
      <c r="N205" s="157"/>
      <c r="O205" s="157"/>
      <c r="P205" s="157"/>
      <c r="Q205" s="157"/>
      <c r="R205" s="160"/>
      <c r="T205" s="161"/>
      <c r="U205" s="157"/>
      <c r="V205" s="157"/>
      <c r="W205" s="157"/>
      <c r="X205" s="157"/>
      <c r="Y205" s="157"/>
      <c r="Z205" s="157"/>
      <c r="AA205" s="162"/>
      <c r="AT205" s="163" t="s">
        <v>137</v>
      </c>
      <c r="AU205" s="163" t="s">
        <v>85</v>
      </c>
      <c r="AV205" s="11" t="s">
        <v>20</v>
      </c>
      <c r="AW205" s="11" t="s">
        <v>35</v>
      </c>
      <c r="AX205" s="11" t="s">
        <v>78</v>
      </c>
      <c r="AY205" s="163" t="s">
        <v>129</v>
      </c>
    </row>
    <row r="206" spans="2:65" s="10" customFormat="1" ht="22.5" customHeight="1" x14ac:dyDescent="0.3">
      <c r="B206" s="144"/>
      <c r="C206" s="145"/>
      <c r="D206" s="145"/>
      <c r="E206" s="146" t="s">
        <v>3</v>
      </c>
      <c r="F206" s="242" t="s">
        <v>223</v>
      </c>
      <c r="G206" s="236"/>
      <c r="H206" s="236"/>
      <c r="I206" s="236"/>
      <c r="J206" s="145"/>
      <c r="K206" s="147">
        <v>2.6</v>
      </c>
      <c r="L206" s="145"/>
      <c r="M206" s="145"/>
      <c r="N206" s="145"/>
      <c r="O206" s="145"/>
      <c r="P206" s="145"/>
      <c r="Q206" s="145"/>
      <c r="R206" s="148"/>
      <c r="T206" s="149"/>
      <c r="U206" s="145"/>
      <c r="V206" s="145"/>
      <c r="W206" s="145"/>
      <c r="X206" s="145"/>
      <c r="Y206" s="145"/>
      <c r="Z206" s="145"/>
      <c r="AA206" s="150"/>
      <c r="AT206" s="151" t="s">
        <v>137</v>
      </c>
      <c r="AU206" s="151" t="s">
        <v>85</v>
      </c>
      <c r="AV206" s="10" t="s">
        <v>85</v>
      </c>
      <c r="AW206" s="10" t="s">
        <v>35</v>
      </c>
      <c r="AX206" s="10" t="s">
        <v>78</v>
      </c>
      <c r="AY206" s="151" t="s">
        <v>129</v>
      </c>
    </row>
    <row r="207" spans="2:65" s="11" customFormat="1" ht="22.5" customHeight="1" x14ac:dyDescent="0.3">
      <c r="B207" s="156"/>
      <c r="C207" s="157"/>
      <c r="D207" s="157"/>
      <c r="E207" s="158" t="s">
        <v>3</v>
      </c>
      <c r="F207" s="245" t="s">
        <v>172</v>
      </c>
      <c r="G207" s="241"/>
      <c r="H207" s="241"/>
      <c r="I207" s="241"/>
      <c r="J207" s="157"/>
      <c r="K207" s="159" t="s">
        <v>3</v>
      </c>
      <c r="L207" s="157"/>
      <c r="M207" s="157"/>
      <c r="N207" s="157"/>
      <c r="O207" s="157"/>
      <c r="P207" s="157"/>
      <c r="Q207" s="157"/>
      <c r="R207" s="160"/>
      <c r="T207" s="161"/>
      <c r="U207" s="157"/>
      <c r="V207" s="157"/>
      <c r="W207" s="157"/>
      <c r="X207" s="157"/>
      <c r="Y207" s="157"/>
      <c r="Z207" s="157"/>
      <c r="AA207" s="162"/>
      <c r="AT207" s="163" t="s">
        <v>137</v>
      </c>
      <c r="AU207" s="163" t="s">
        <v>85</v>
      </c>
      <c r="AV207" s="11" t="s">
        <v>20</v>
      </c>
      <c r="AW207" s="11" t="s">
        <v>35</v>
      </c>
      <c r="AX207" s="11" t="s">
        <v>78</v>
      </c>
      <c r="AY207" s="163" t="s">
        <v>129</v>
      </c>
    </row>
    <row r="208" spans="2:65" s="10" customFormat="1" ht="22.5" customHeight="1" x14ac:dyDescent="0.3">
      <c r="B208" s="144"/>
      <c r="C208" s="145"/>
      <c r="D208" s="145"/>
      <c r="E208" s="146" t="s">
        <v>3</v>
      </c>
      <c r="F208" s="242" t="s">
        <v>20</v>
      </c>
      <c r="G208" s="236"/>
      <c r="H208" s="236"/>
      <c r="I208" s="236"/>
      <c r="J208" s="145"/>
      <c r="K208" s="147">
        <v>1</v>
      </c>
      <c r="L208" s="145"/>
      <c r="M208" s="145"/>
      <c r="N208" s="145"/>
      <c r="O208" s="145"/>
      <c r="P208" s="145"/>
      <c r="Q208" s="145"/>
      <c r="R208" s="148"/>
      <c r="T208" s="149"/>
      <c r="U208" s="145"/>
      <c r="V208" s="145"/>
      <c r="W208" s="145"/>
      <c r="X208" s="145"/>
      <c r="Y208" s="145"/>
      <c r="Z208" s="145"/>
      <c r="AA208" s="150"/>
      <c r="AT208" s="151" t="s">
        <v>137</v>
      </c>
      <c r="AU208" s="151" t="s">
        <v>85</v>
      </c>
      <c r="AV208" s="10" t="s">
        <v>85</v>
      </c>
      <c r="AW208" s="10" t="s">
        <v>35</v>
      </c>
      <c r="AX208" s="10" t="s">
        <v>78</v>
      </c>
      <c r="AY208" s="151" t="s">
        <v>129</v>
      </c>
    </row>
    <row r="209" spans="2:65" s="11" customFormat="1" ht="22.5" customHeight="1" x14ac:dyDescent="0.3">
      <c r="B209" s="156"/>
      <c r="C209" s="157"/>
      <c r="D209" s="157"/>
      <c r="E209" s="158" t="s">
        <v>3</v>
      </c>
      <c r="F209" s="245" t="s">
        <v>173</v>
      </c>
      <c r="G209" s="241"/>
      <c r="H209" s="241"/>
      <c r="I209" s="241"/>
      <c r="J209" s="157"/>
      <c r="K209" s="159" t="s">
        <v>3</v>
      </c>
      <c r="L209" s="157"/>
      <c r="M209" s="157"/>
      <c r="N209" s="157"/>
      <c r="O209" s="157"/>
      <c r="P209" s="157"/>
      <c r="Q209" s="157"/>
      <c r="R209" s="160"/>
      <c r="T209" s="161"/>
      <c r="U209" s="157"/>
      <c r="V209" s="157"/>
      <c r="W209" s="157"/>
      <c r="X209" s="157"/>
      <c r="Y209" s="157"/>
      <c r="Z209" s="157"/>
      <c r="AA209" s="162"/>
      <c r="AT209" s="163" t="s">
        <v>137</v>
      </c>
      <c r="AU209" s="163" t="s">
        <v>85</v>
      </c>
      <c r="AV209" s="11" t="s">
        <v>20</v>
      </c>
      <c r="AW209" s="11" t="s">
        <v>35</v>
      </c>
      <c r="AX209" s="11" t="s">
        <v>78</v>
      </c>
      <c r="AY209" s="163" t="s">
        <v>129</v>
      </c>
    </row>
    <row r="210" spans="2:65" s="10" customFormat="1" ht="22.5" customHeight="1" x14ac:dyDescent="0.3">
      <c r="B210" s="144"/>
      <c r="C210" s="145"/>
      <c r="D210" s="145"/>
      <c r="E210" s="146" t="s">
        <v>3</v>
      </c>
      <c r="F210" s="242" t="s">
        <v>160</v>
      </c>
      <c r="G210" s="236"/>
      <c r="H210" s="236"/>
      <c r="I210" s="236"/>
      <c r="J210" s="145"/>
      <c r="K210" s="147">
        <v>2.5</v>
      </c>
      <c r="L210" s="145"/>
      <c r="M210" s="145"/>
      <c r="N210" s="145"/>
      <c r="O210" s="145"/>
      <c r="P210" s="145"/>
      <c r="Q210" s="145"/>
      <c r="R210" s="148"/>
      <c r="T210" s="149"/>
      <c r="U210" s="145"/>
      <c r="V210" s="145"/>
      <c r="W210" s="145"/>
      <c r="X210" s="145"/>
      <c r="Y210" s="145"/>
      <c r="Z210" s="145"/>
      <c r="AA210" s="150"/>
      <c r="AT210" s="151" t="s">
        <v>137</v>
      </c>
      <c r="AU210" s="151" t="s">
        <v>85</v>
      </c>
      <c r="AV210" s="10" t="s">
        <v>85</v>
      </c>
      <c r="AW210" s="10" t="s">
        <v>35</v>
      </c>
      <c r="AX210" s="10" t="s">
        <v>78</v>
      </c>
      <c r="AY210" s="151" t="s">
        <v>129</v>
      </c>
    </row>
    <row r="211" spans="2:65" s="12" customFormat="1" ht="22.5" customHeight="1" x14ac:dyDescent="0.3">
      <c r="B211" s="164"/>
      <c r="C211" s="165"/>
      <c r="D211" s="165"/>
      <c r="E211" s="166" t="s">
        <v>3</v>
      </c>
      <c r="F211" s="243" t="s">
        <v>145</v>
      </c>
      <c r="G211" s="244"/>
      <c r="H211" s="244"/>
      <c r="I211" s="244"/>
      <c r="J211" s="165"/>
      <c r="K211" s="167">
        <v>6.1</v>
      </c>
      <c r="L211" s="165"/>
      <c r="M211" s="165"/>
      <c r="N211" s="165"/>
      <c r="O211" s="165"/>
      <c r="P211" s="165"/>
      <c r="Q211" s="165"/>
      <c r="R211" s="168"/>
      <c r="T211" s="169"/>
      <c r="U211" s="165"/>
      <c r="V211" s="165"/>
      <c r="W211" s="165"/>
      <c r="X211" s="165"/>
      <c r="Y211" s="165"/>
      <c r="Z211" s="165"/>
      <c r="AA211" s="170"/>
      <c r="AT211" s="171" t="s">
        <v>137</v>
      </c>
      <c r="AU211" s="171" t="s">
        <v>85</v>
      </c>
      <c r="AV211" s="12" t="s">
        <v>146</v>
      </c>
      <c r="AW211" s="12" t="s">
        <v>35</v>
      </c>
      <c r="AX211" s="12" t="s">
        <v>78</v>
      </c>
      <c r="AY211" s="171" t="s">
        <v>129</v>
      </c>
    </row>
    <row r="212" spans="2:65" s="10" customFormat="1" ht="22.5" customHeight="1" x14ac:dyDescent="0.3">
      <c r="B212" s="144"/>
      <c r="C212" s="145"/>
      <c r="D212" s="145"/>
      <c r="E212" s="146" t="s">
        <v>3</v>
      </c>
      <c r="F212" s="242" t="s">
        <v>224</v>
      </c>
      <c r="G212" s="236"/>
      <c r="H212" s="236"/>
      <c r="I212" s="236"/>
      <c r="J212" s="145"/>
      <c r="K212" s="147">
        <v>7.0149999999999997</v>
      </c>
      <c r="L212" s="145"/>
      <c r="M212" s="145"/>
      <c r="N212" s="145"/>
      <c r="O212" s="145"/>
      <c r="P212" s="145"/>
      <c r="Q212" s="145"/>
      <c r="R212" s="148"/>
      <c r="T212" s="149"/>
      <c r="U212" s="145"/>
      <c r="V212" s="145"/>
      <c r="W212" s="145"/>
      <c r="X212" s="145"/>
      <c r="Y212" s="145"/>
      <c r="Z212" s="145"/>
      <c r="AA212" s="150"/>
      <c r="AT212" s="151" t="s">
        <v>137</v>
      </c>
      <c r="AU212" s="151" t="s">
        <v>85</v>
      </c>
      <c r="AV212" s="10" t="s">
        <v>85</v>
      </c>
      <c r="AW212" s="10" t="s">
        <v>35</v>
      </c>
      <c r="AX212" s="10" t="s">
        <v>78</v>
      </c>
      <c r="AY212" s="151" t="s">
        <v>129</v>
      </c>
    </row>
    <row r="213" spans="2:65" s="12" customFormat="1" ht="22.5" customHeight="1" x14ac:dyDescent="0.3">
      <c r="B213" s="164"/>
      <c r="C213" s="165"/>
      <c r="D213" s="165"/>
      <c r="E213" s="166" t="s">
        <v>3</v>
      </c>
      <c r="F213" s="243" t="s">
        <v>145</v>
      </c>
      <c r="G213" s="244"/>
      <c r="H213" s="244"/>
      <c r="I213" s="244"/>
      <c r="J213" s="165"/>
      <c r="K213" s="167">
        <v>7.0149999999999997</v>
      </c>
      <c r="L213" s="165"/>
      <c r="M213" s="165"/>
      <c r="N213" s="165"/>
      <c r="O213" s="165"/>
      <c r="P213" s="165"/>
      <c r="Q213" s="165"/>
      <c r="R213" s="168"/>
      <c r="T213" s="169"/>
      <c r="U213" s="165"/>
      <c r="V213" s="165"/>
      <c r="W213" s="165"/>
      <c r="X213" s="165"/>
      <c r="Y213" s="165"/>
      <c r="Z213" s="165"/>
      <c r="AA213" s="170"/>
      <c r="AT213" s="171" t="s">
        <v>137</v>
      </c>
      <c r="AU213" s="171" t="s">
        <v>85</v>
      </c>
      <c r="AV213" s="12" t="s">
        <v>146</v>
      </c>
      <c r="AW213" s="12" t="s">
        <v>35</v>
      </c>
      <c r="AX213" s="12" t="s">
        <v>78</v>
      </c>
      <c r="AY213" s="171" t="s">
        <v>129</v>
      </c>
    </row>
    <row r="214" spans="2:65" s="10" customFormat="1" ht="22.5" customHeight="1" x14ac:dyDescent="0.3">
      <c r="B214" s="144"/>
      <c r="C214" s="145"/>
      <c r="D214" s="145"/>
      <c r="E214" s="146" t="s">
        <v>3</v>
      </c>
      <c r="F214" s="242" t="s">
        <v>225</v>
      </c>
      <c r="G214" s="236"/>
      <c r="H214" s="236"/>
      <c r="I214" s="236"/>
      <c r="J214" s="145"/>
      <c r="K214" s="147">
        <v>7.5</v>
      </c>
      <c r="L214" s="145"/>
      <c r="M214" s="145"/>
      <c r="N214" s="145"/>
      <c r="O214" s="145"/>
      <c r="P214" s="145"/>
      <c r="Q214" s="145"/>
      <c r="R214" s="148"/>
      <c r="T214" s="149"/>
      <c r="U214" s="145"/>
      <c r="V214" s="145"/>
      <c r="W214" s="145"/>
      <c r="X214" s="145"/>
      <c r="Y214" s="145"/>
      <c r="Z214" s="145"/>
      <c r="AA214" s="150"/>
      <c r="AT214" s="151" t="s">
        <v>137</v>
      </c>
      <c r="AU214" s="151" t="s">
        <v>85</v>
      </c>
      <c r="AV214" s="10" t="s">
        <v>85</v>
      </c>
      <c r="AW214" s="10" t="s">
        <v>35</v>
      </c>
      <c r="AX214" s="10" t="s">
        <v>20</v>
      </c>
      <c r="AY214" s="151" t="s">
        <v>129</v>
      </c>
    </row>
    <row r="215" spans="2:65" s="1" customFormat="1" ht="31.5" customHeight="1" x14ac:dyDescent="0.3">
      <c r="B215" s="134"/>
      <c r="C215" s="135" t="s">
        <v>9</v>
      </c>
      <c r="D215" s="135" t="s">
        <v>130</v>
      </c>
      <c r="E215" s="136" t="s">
        <v>226</v>
      </c>
      <c r="F215" s="232" t="s">
        <v>227</v>
      </c>
      <c r="G215" s="233"/>
      <c r="H215" s="233"/>
      <c r="I215" s="233"/>
      <c r="J215" s="137" t="s">
        <v>133</v>
      </c>
      <c r="K215" s="138">
        <v>16.5</v>
      </c>
      <c r="L215" s="234"/>
      <c r="M215" s="233"/>
      <c r="N215" s="234">
        <f>ROUND(L215*K215,2)</f>
        <v>0</v>
      </c>
      <c r="O215" s="233"/>
      <c r="P215" s="233"/>
      <c r="Q215" s="233"/>
      <c r="R215" s="139"/>
      <c r="T215" s="140" t="s">
        <v>3</v>
      </c>
      <c r="U215" s="39" t="s">
        <v>43</v>
      </c>
      <c r="V215" s="141">
        <v>0.83199999999999996</v>
      </c>
      <c r="W215" s="141">
        <f>V215*K215</f>
        <v>13.728</v>
      </c>
      <c r="X215" s="141">
        <v>1.14E-3</v>
      </c>
      <c r="Y215" s="141">
        <f>X215*K215</f>
        <v>1.881E-2</v>
      </c>
      <c r="Z215" s="141">
        <v>0</v>
      </c>
      <c r="AA215" s="142">
        <f>Z215*K215</f>
        <v>0</v>
      </c>
      <c r="AR215" s="16" t="s">
        <v>134</v>
      </c>
      <c r="AT215" s="16" t="s">
        <v>130</v>
      </c>
      <c r="AU215" s="16" t="s">
        <v>85</v>
      </c>
      <c r="AY215" s="16" t="s">
        <v>129</v>
      </c>
      <c r="BE215" s="143">
        <f>IF(U215="základní",N215,0)</f>
        <v>0</v>
      </c>
      <c r="BF215" s="143">
        <f>IF(U215="snížená",N215,0)</f>
        <v>0</v>
      </c>
      <c r="BG215" s="143">
        <f>IF(U215="zákl. přenesená",N215,0)</f>
        <v>0</v>
      </c>
      <c r="BH215" s="143">
        <f>IF(U215="sníž. přenesená",N215,0)</f>
        <v>0</v>
      </c>
      <c r="BI215" s="143">
        <f>IF(U215="nulová",N215,0)</f>
        <v>0</v>
      </c>
      <c r="BJ215" s="16" t="s">
        <v>20</v>
      </c>
      <c r="BK215" s="143">
        <f>ROUND(L215*K215,2)</f>
        <v>0</v>
      </c>
      <c r="BL215" s="16" t="s">
        <v>134</v>
      </c>
      <c r="BM215" s="16" t="s">
        <v>228</v>
      </c>
    </row>
    <row r="216" spans="2:65" s="11" customFormat="1" ht="22.5" customHeight="1" x14ac:dyDescent="0.3">
      <c r="B216" s="156"/>
      <c r="C216" s="157"/>
      <c r="D216" s="157"/>
      <c r="E216" s="158" t="s">
        <v>3</v>
      </c>
      <c r="F216" s="240" t="s">
        <v>158</v>
      </c>
      <c r="G216" s="241"/>
      <c r="H216" s="241"/>
      <c r="I216" s="241"/>
      <c r="J216" s="157"/>
      <c r="K216" s="159" t="s">
        <v>3</v>
      </c>
      <c r="L216" s="157"/>
      <c r="M216" s="157"/>
      <c r="N216" s="157"/>
      <c r="O216" s="157"/>
      <c r="P216" s="157"/>
      <c r="Q216" s="157"/>
      <c r="R216" s="160"/>
      <c r="T216" s="161"/>
      <c r="U216" s="157"/>
      <c r="V216" s="157"/>
      <c r="W216" s="157"/>
      <c r="X216" s="157"/>
      <c r="Y216" s="157"/>
      <c r="Z216" s="157"/>
      <c r="AA216" s="162"/>
      <c r="AT216" s="163" t="s">
        <v>137</v>
      </c>
      <c r="AU216" s="163" t="s">
        <v>85</v>
      </c>
      <c r="AV216" s="11" t="s">
        <v>20</v>
      </c>
      <c r="AW216" s="11" t="s">
        <v>35</v>
      </c>
      <c r="AX216" s="11" t="s">
        <v>78</v>
      </c>
      <c r="AY216" s="163" t="s">
        <v>129</v>
      </c>
    </row>
    <row r="217" spans="2:65" s="10" customFormat="1" ht="22.5" customHeight="1" x14ac:dyDescent="0.3">
      <c r="B217" s="144"/>
      <c r="C217" s="145"/>
      <c r="D217" s="145"/>
      <c r="E217" s="146" t="s">
        <v>3</v>
      </c>
      <c r="F217" s="242" t="s">
        <v>229</v>
      </c>
      <c r="G217" s="236"/>
      <c r="H217" s="236"/>
      <c r="I217" s="236"/>
      <c r="J217" s="145"/>
      <c r="K217" s="147">
        <v>3.6</v>
      </c>
      <c r="L217" s="145"/>
      <c r="M217" s="145"/>
      <c r="N217" s="145"/>
      <c r="O217" s="145"/>
      <c r="P217" s="145"/>
      <c r="Q217" s="145"/>
      <c r="R217" s="148"/>
      <c r="T217" s="149"/>
      <c r="U217" s="145"/>
      <c r="V217" s="145"/>
      <c r="W217" s="145"/>
      <c r="X217" s="145"/>
      <c r="Y217" s="145"/>
      <c r="Z217" s="145"/>
      <c r="AA217" s="150"/>
      <c r="AT217" s="151" t="s">
        <v>137</v>
      </c>
      <c r="AU217" s="151" t="s">
        <v>85</v>
      </c>
      <c r="AV217" s="10" t="s">
        <v>85</v>
      </c>
      <c r="AW217" s="10" t="s">
        <v>35</v>
      </c>
      <c r="AX217" s="10" t="s">
        <v>78</v>
      </c>
      <c r="AY217" s="151" t="s">
        <v>129</v>
      </c>
    </row>
    <row r="218" spans="2:65" s="11" customFormat="1" ht="22.5" customHeight="1" x14ac:dyDescent="0.3">
      <c r="B218" s="156"/>
      <c r="C218" s="157"/>
      <c r="D218" s="157"/>
      <c r="E218" s="158" t="s">
        <v>3</v>
      </c>
      <c r="F218" s="245" t="s">
        <v>172</v>
      </c>
      <c r="G218" s="241"/>
      <c r="H218" s="241"/>
      <c r="I218" s="241"/>
      <c r="J218" s="157"/>
      <c r="K218" s="159" t="s">
        <v>3</v>
      </c>
      <c r="L218" s="157"/>
      <c r="M218" s="157"/>
      <c r="N218" s="157"/>
      <c r="O218" s="157"/>
      <c r="P218" s="157"/>
      <c r="Q218" s="157"/>
      <c r="R218" s="160"/>
      <c r="T218" s="161"/>
      <c r="U218" s="157"/>
      <c r="V218" s="157"/>
      <c r="W218" s="157"/>
      <c r="X218" s="157"/>
      <c r="Y218" s="157"/>
      <c r="Z218" s="157"/>
      <c r="AA218" s="162"/>
      <c r="AT218" s="163" t="s">
        <v>137</v>
      </c>
      <c r="AU218" s="163" t="s">
        <v>85</v>
      </c>
      <c r="AV218" s="11" t="s">
        <v>20</v>
      </c>
      <c r="AW218" s="11" t="s">
        <v>35</v>
      </c>
      <c r="AX218" s="11" t="s">
        <v>78</v>
      </c>
      <c r="AY218" s="163" t="s">
        <v>129</v>
      </c>
    </row>
    <row r="219" spans="2:65" s="10" customFormat="1" ht="22.5" customHeight="1" x14ac:dyDescent="0.3">
      <c r="B219" s="144"/>
      <c r="C219" s="145"/>
      <c r="D219" s="145"/>
      <c r="E219" s="146" t="s">
        <v>3</v>
      </c>
      <c r="F219" s="242" t="s">
        <v>225</v>
      </c>
      <c r="G219" s="236"/>
      <c r="H219" s="236"/>
      <c r="I219" s="236"/>
      <c r="J219" s="145"/>
      <c r="K219" s="147">
        <v>7.5</v>
      </c>
      <c r="L219" s="145"/>
      <c r="M219" s="145"/>
      <c r="N219" s="145"/>
      <c r="O219" s="145"/>
      <c r="P219" s="145"/>
      <c r="Q219" s="145"/>
      <c r="R219" s="148"/>
      <c r="T219" s="149"/>
      <c r="U219" s="145"/>
      <c r="V219" s="145"/>
      <c r="W219" s="145"/>
      <c r="X219" s="145"/>
      <c r="Y219" s="145"/>
      <c r="Z219" s="145"/>
      <c r="AA219" s="150"/>
      <c r="AT219" s="151" t="s">
        <v>137</v>
      </c>
      <c r="AU219" s="151" t="s">
        <v>85</v>
      </c>
      <c r="AV219" s="10" t="s">
        <v>85</v>
      </c>
      <c r="AW219" s="10" t="s">
        <v>35</v>
      </c>
      <c r="AX219" s="10" t="s">
        <v>78</v>
      </c>
      <c r="AY219" s="151" t="s">
        <v>129</v>
      </c>
    </row>
    <row r="220" spans="2:65" s="11" customFormat="1" ht="22.5" customHeight="1" x14ac:dyDescent="0.3">
      <c r="B220" s="156"/>
      <c r="C220" s="157"/>
      <c r="D220" s="157"/>
      <c r="E220" s="158" t="s">
        <v>3</v>
      </c>
      <c r="F220" s="245" t="s">
        <v>173</v>
      </c>
      <c r="G220" s="241"/>
      <c r="H220" s="241"/>
      <c r="I220" s="241"/>
      <c r="J220" s="157"/>
      <c r="K220" s="159" t="s">
        <v>3</v>
      </c>
      <c r="L220" s="157"/>
      <c r="M220" s="157"/>
      <c r="N220" s="157"/>
      <c r="O220" s="157"/>
      <c r="P220" s="157"/>
      <c r="Q220" s="157"/>
      <c r="R220" s="160"/>
      <c r="T220" s="161"/>
      <c r="U220" s="157"/>
      <c r="V220" s="157"/>
      <c r="W220" s="157"/>
      <c r="X220" s="157"/>
      <c r="Y220" s="157"/>
      <c r="Z220" s="157"/>
      <c r="AA220" s="162"/>
      <c r="AT220" s="163" t="s">
        <v>137</v>
      </c>
      <c r="AU220" s="163" t="s">
        <v>85</v>
      </c>
      <c r="AV220" s="11" t="s">
        <v>20</v>
      </c>
      <c r="AW220" s="11" t="s">
        <v>35</v>
      </c>
      <c r="AX220" s="11" t="s">
        <v>78</v>
      </c>
      <c r="AY220" s="163" t="s">
        <v>129</v>
      </c>
    </row>
    <row r="221" spans="2:65" s="10" customFormat="1" ht="22.5" customHeight="1" x14ac:dyDescent="0.3">
      <c r="B221" s="144"/>
      <c r="C221" s="145"/>
      <c r="D221" s="145"/>
      <c r="E221" s="146" t="s">
        <v>3</v>
      </c>
      <c r="F221" s="242" t="s">
        <v>230</v>
      </c>
      <c r="G221" s="236"/>
      <c r="H221" s="236"/>
      <c r="I221" s="236"/>
      <c r="J221" s="145"/>
      <c r="K221" s="147">
        <v>3.1</v>
      </c>
      <c r="L221" s="145"/>
      <c r="M221" s="145"/>
      <c r="N221" s="145"/>
      <c r="O221" s="145"/>
      <c r="P221" s="145"/>
      <c r="Q221" s="145"/>
      <c r="R221" s="148"/>
      <c r="T221" s="149"/>
      <c r="U221" s="145"/>
      <c r="V221" s="145"/>
      <c r="W221" s="145"/>
      <c r="X221" s="145"/>
      <c r="Y221" s="145"/>
      <c r="Z221" s="145"/>
      <c r="AA221" s="150"/>
      <c r="AT221" s="151" t="s">
        <v>137</v>
      </c>
      <c r="AU221" s="151" t="s">
        <v>85</v>
      </c>
      <c r="AV221" s="10" t="s">
        <v>85</v>
      </c>
      <c r="AW221" s="10" t="s">
        <v>35</v>
      </c>
      <c r="AX221" s="10" t="s">
        <v>78</v>
      </c>
      <c r="AY221" s="151" t="s">
        <v>129</v>
      </c>
    </row>
    <row r="222" spans="2:65" s="12" customFormat="1" ht="22.5" customHeight="1" x14ac:dyDescent="0.3">
      <c r="B222" s="164"/>
      <c r="C222" s="165"/>
      <c r="D222" s="165"/>
      <c r="E222" s="166" t="s">
        <v>3</v>
      </c>
      <c r="F222" s="243" t="s">
        <v>145</v>
      </c>
      <c r="G222" s="244"/>
      <c r="H222" s="244"/>
      <c r="I222" s="244"/>
      <c r="J222" s="165"/>
      <c r="K222" s="167">
        <v>14.2</v>
      </c>
      <c r="L222" s="165"/>
      <c r="M222" s="165"/>
      <c r="N222" s="165"/>
      <c r="O222" s="165"/>
      <c r="P222" s="165"/>
      <c r="Q222" s="165"/>
      <c r="R222" s="168"/>
      <c r="T222" s="169"/>
      <c r="U222" s="165"/>
      <c r="V222" s="165"/>
      <c r="W222" s="165"/>
      <c r="X222" s="165"/>
      <c r="Y222" s="165"/>
      <c r="Z222" s="165"/>
      <c r="AA222" s="170"/>
      <c r="AT222" s="171" t="s">
        <v>137</v>
      </c>
      <c r="AU222" s="171" t="s">
        <v>85</v>
      </c>
      <c r="AV222" s="12" t="s">
        <v>146</v>
      </c>
      <c r="AW222" s="12" t="s">
        <v>35</v>
      </c>
      <c r="AX222" s="12" t="s">
        <v>78</v>
      </c>
      <c r="AY222" s="171" t="s">
        <v>129</v>
      </c>
    </row>
    <row r="223" spans="2:65" s="10" customFormat="1" ht="22.5" customHeight="1" x14ac:dyDescent="0.3">
      <c r="B223" s="144"/>
      <c r="C223" s="145"/>
      <c r="D223" s="145"/>
      <c r="E223" s="146" t="s">
        <v>3</v>
      </c>
      <c r="F223" s="242" t="s">
        <v>231</v>
      </c>
      <c r="G223" s="236"/>
      <c r="H223" s="236"/>
      <c r="I223" s="236"/>
      <c r="J223" s="145"/>
      <c r="K223" s="147">
        <v>16.329999999999998</v>
      </c>
      <c r="L223" s="145"/>
      <c r="M223" s="145"/>
      <c r="N223" s="145"/>
      <c r="O223" s="145"/>
      <c r="P223" s="145"/>
      <c r="Q223" s="145"/>
      <c r="R223" s="148"/>
      <c r="T223" s="149"/>
      <c r="U223" s="145"/>
      <c r="V223" s="145"/>
      <c r="W223" s="145"/>
      <c r="X223" s="145"/>
      <c r="Y223" s="145"/>
      <c r="Z223" s="145"/>
      <c r="AA223" s="150"/>
      <c r="AT223" s="151" t="s">
        <v>137</v>
      </c>
      <c r="AU223" s="151" t="s">
        <v>85</v>
      </c>
      <c r="AV223" s="10" t="s">
        <v>85</v>
      </c>
      <c r="AW223" s="10" t="s">
        <v>35</v>
      </c>
      <c r="AX223" s="10" t="s">
        <v>78</v>
      </c>
      <c r="AY223" s="151" t="s">
        <v>129</v>
      </c>
    </row>
    <row r="224" spans="2:65" s="12" customFormat="1" ht="22.5" customHeight="1" x14ac:dyDescent="0.3">
      <c r="B224" s="164"/>
      <c r="C224" s="165"/>
      <c r="D224" s="165"/>
      <c r="E224" s="166" t="s">
        <v>3</v>
      </c>
      <c r="F224" s="243" t="s">
        <v>145</v>
      </c>
      <c r="G224" s="244"/>
      <c r="H224" s="244"/>
      <c r="I224" s="244"/>
      <c r="J224" s="165"/>
      <c r="K224" s="167">
        <v>16.329999999999998</v>
      </c>
      <c r="L224" s="165"/>
      <c r="M224" s="165"/>
      <c r="N224" s="165"/>
      <c r="O224" s="165"/>
      <c r="P224" s="165"/>
      <c r="Q224" s="165"/>
      <c r="R224" s="168"/>
      <c r="T224" s="169"/>
      <c r="U224" s="165"/>
      <c r="V224" s="165"/>
      <c r="W224" s="165"/>
      <c r="X224" s="165"/>
      <c r="Y224" s="165"/>
      <c r="Z224" s="165"/>
      <c r="AA224" s="170"/>
      <c r="AT224" s="171" t="s">
        <v>137</v>
      </c>
      <c r="AU224" s="171" t="s">
        <v>85</v>
      </c>
      <c r="AV224" s="12" t="s">
        <v>146</v>
      </c>
      <c r="AW224" s="12" t="s">
        <v>35</v>
      </c>
      <c r="AX224" s="12" t="s">
        <v>78</v>
      </c>
      <c r="AY224" s="171" t="s">
        <v>129</v>
      </c>
    </row>
    <row r="225" spans="2:65" s="10" customFormat="1" ht="22.5" customHeight="1" x14ac:dyDescent="0.3">
      <c r="B225" s="144"/>
      <c r="C225" s="145"/>
      <c r="D225" s="145"/>
      <c r="E225" s="146" t="s">
        <v>3</v>
      </c>
      <c r="F225" s="242" t="s">
        <v>232</v>
      </c>
      <c r="G225" s="236"/>
      <c r="H225" s="236"/>
      <c r="I225" s="236"/>
      <c r="J225" s="145"/>
      <c r="K225" s="147">
        <v>16.5</v>
      </c>
      <c r="L225" s="145"/>
      <c r="M225" s="145"/>
      <c r="N225" s="145"/>
      <c r="O225" s="145"/>
      <c r="P225" s="145"/>
      <c r="Q225" s="145"/>
      <c r="R225" s="148"/>
      <c r="T225" s="149"/>
      <c r="U225" s="145"/>
      <c r="V225" s="145"/>
      <c r="W225" s="145"/>
      <c r="X225" s="145"/>
      <c r="Y225" s="145"/>
      <c r="Z225" s="145"/>
      <c r="AA225" s="150"/>
      <c r="AT225" s="151" t="s">
        <v>137</v>
      </c>
      <c r="AU225" s="151" t="s">
        <v>85</v>
      </c>
      <c r="AV225" s="10" t="s">
        <v>85</v>
      </c>
      <c r="AW225" s="10" t="s">
        <v>35</v>
      </c>
      <c r="AX225" s="10" t="s">
        <v>20</v>
      </c>
      <c r="AY225" s="151" t="s">
        <v>129</v>
      </c>
    </row>
    <row r="226" spans="2:65" s="1" customFormat="1" ht="22.5" customHeight="1" x14ac:dyDescent="0.3">
      <c r="B226" s="134"/>
      <c r="C226" s="135" t="s">
        <v>134</v>
      </c>
      <c r="D226" s="135" t="s">
        <v>130</v>
      </c>
      <c r="E226" s="136" t="s">
        <v>233</v>
      </c>
      <c r="F226" s="232" t="s">
        <v>234</v>
      </c>
      <c r="G226" s="233"/>
      <c r="H226" s="233"/>
      <c r="I226" s="233"/>
      <c r="J226" s="137" t="s">
        <v>189</v>
      </c>
      <c r="K226" s="138">
        <v>9</v>
      </c>
      <c r="L226" s="234"/>
      <c r="M226" s="233"/>
      <c r="N226" s="234">
        <f>ROUND(L226*K226,2)</f>
        <v>0</v>
      </c>
      <c r="O226" s="233"/>
      <c r="P226" s="233"/>
      <c r="Q226" s="233"/>
      <c r="R226" s="139"/>
      <c r="T226" s="140" t="s">
        <v>3</v>
      </c>
      <c r="U226" s="39" t="s">
        <v>43</v>
      </c>
      <c r="V226" s="141">
        <v>0.157</v>
      </c>
      <c r="W226" s="141">
        <f>V226*K226</f>
        <v>1.413</v>
      </c>
      <c r="X226" s="141">
        <v>0</v>
      </c>
      <c r="Y226" s="141">
        <f>X226*K226</f>
        <v>0</v>
      </c>
      <c r="Z226" s="141">
        <v>0</v>
      </c>
      <c r="AA226" s="142">
        <f>Z226*K226</f>
        <v>0</v>
      </c>
      <c r="AR226" s="16" t="s">
        <v>134</v>
      </c>
      <c r="AT226" s="16" t="s">
        <v>130</v>
      </c>
      <c r="AU226" s="16" t="s">
        <v>85</v>
      </c>
      <c r="AY226" s="16" t="s">
        <v>129</v>
      </c>
      <c r="BE226" s="143">
        <f>IF(U226="základní",N226,0)</f>
        <v>0</v>
      </c>
      <c r="BF226" s="143">
        <f>IF(U226="snížená",N226,0)</f>
        <v>0</v>
      </c>
      <c r="BG226" s="143">
        <f>IF(U226="zákl. přenesená",N226,0)</f>
        <v>0</v>
      </c>
      <c r="BH226" s="143">
        <f>IF(U226="sníž. přenesená",N226,0)</f>
        <v>0</v>
      </c>
      <c r="BI226" s="143">
        <f>IF(U226="nulová",N226,0)</f>
        <v>0</v>
      </c>
      <c r="BJ226" s="16" t="s">
        <v>20</v>
      </c>
      <c r="BK226" s="143">
        <f>ROUND(L226*K226,2)</f>
        <v>0</v>
      </c>
      <c r="BL226" s="16" t="s">
        <v>134</v>
      </c>
      <c r="BM226" s="16" t="s">
        <v>235</v>
      </c>
    </row>
    <row r="227" spans="2:65" s="11" customFormat="1" ht="22.5" customHeight="1" x14ac:dyDescent="0.3">
      <c r="B227" s="156"/>
      <c r="C227" s="157"/>
      <c r="D227" s="157"/>
      <c r="E227" s="158" t="s">
        <v>3</v>
      </c>
      <c r="F227" s="240" t="s">
        <v>158</v>
      </c>
      <c r="G227" s="241"/>
      <c r="H227" s="241"/>
      <c r="I227" s="241"/>
      <c r="J227" s="157"/>
      <c r="K227" s="159" t="s">
        <v>3</v>
      </c>
      <c r="L227" s="157"/>
      <c r="M227" s="157"/>
      <c r="N227" s="157"/>
      <c r="O227" s="157"/>
      <c r="P227" s="157"/>
      <c r="Q227" s="157"/>
      <c r="R227" s="160"/>
      <c r="T227" s="161"/>
      <c r="U227" s="157"/>
      <c r="V227" s="157"/>
      <c r="W227" s="157"/>
      <c r="X227" s="157"/>
      <c r="Y227" s="157"/>
      <c r="Z227" s="157"/>
      <c r="AA227" s="162"/>
      <c r="AT227" s="163" t="s">
        <v>137</v>
      </c>
      <c r="AU227" s="163" t="s">
        <v>85</v>
      </c>
      <c r="AV227" s="11" t="s">
        <v>20</v>
      </c>
      <c r="AW227" s="11" t="s">
        <v>35</v>
      </c>
      <c r="AX227" s="11" t="s">
        <v>78</v>
      </c>
      <c r="AY227" s="163" t="s">
        <v>129</v>
      </c>
    </row>
    <row r="228" spans="2:65" s="10" customFormat="1" ht="22.5" customHeight="1" x14ac:dyDescent="0.3">
      <c r="B228" s="144"/>
      <c r="C228" s="145"/>
      <c r="D228" s="145"/>
      <c r="E228" s="146" t="s">
        <v>3</v>
      </c>
      <c r="F228" s="242" t="s">
        <v>148</v>
      </c>
      <c r="G228" s="236"/>
      <c r="H228" s="236"/>
      <c r="I228" s="236"/>
      <c r="J228" s="145"/>
      <c r="K228" s="147">
        <v>3</v>
      </c>
      <c r="L228" s="145"/>
      <c r="M228" s="145"/>
      <c r="N228" s="145"/>
      <c r="O228" s="145"/>
      <c r="P228" s="145"/>
      <c r="Q228" s="145"/>
      <c r="R228" s="148"/>
      <c r="T228" s="149"/>
      <c r="U228" s="145"/>
      <c r="V228" s="145"/>
      <c r="W228" s="145"/>
      <c r="X228" s="145"/>
      <c r="Y228" s="145"/>
      <c r="Z228" s="145"/>
      <c r="AA228" s="150"/>
      <c r="AT228" s="151" t="s">
        <v>137</v>
      </c>
      <c r="AU228" s="151" t="s">
        <v>85</v>
      </c>
      <c r="AV228" s="10" t="s">
        <v>85</v>
      </c>
      <c r="AW228" s="10" t="s">
        <v>35</v>
      </c>
      <c r="AX228" s="10" t="s">
        <v>78</v>
      </c>
      <c r="AY228" s="151" t="s">
        <v>129</v>
      </c>
    </row>
    <row r="229" spans="2:65" s="11" customFormat="1" ht="22.5" customHeight="1" x14ac:dyDescent="0.3">
      <c r="B229" s="156"/>
      <c r="C229" s="157"/>
      <c r="D229" s="157"/>
      <c r="E229" s="158" t="s">
        <v>3</v>
      </c>
      <c r="F229" s="245" t="s">
        <v>172</v>
      </c>
      <c r="G229" s="241"/>
      <c r="H229" s="241"/>
      <c r="I229" s="241"/>
      <c r="J229" s="157"/>
      <c r="K229" s="159" t="s">
        <v>3</v>
      </c>
      <c r="L229" s="157"/>
      <c r="M229" s="157"/>
      <c r="N229" s="157"/>
      <c r="O229" s="157"/>
      <c r="P229" s="157"/>
      <c r="Q229" s="157"/>
      <c r="R229" s="160"/>
      <c r="T229" s="161"/>
      <c r="U229" s="157"/>
      <c r="V229" s="157"/>
      <c r="W229" s="157"/>
      <c r="X229" s="157"/>
      <c r="Y229" s="157"/>
      <c r="Z229" s="157"/>
      <c r="AA229" s="162"/>
      <c r="AT229" s="163" t="s">
        <v>137</v>
      </c>
      <c r="AU229" s="163" t="s">
        <v>85</v>
      </c>
      <c r="AV229" s="11" t="s">
        <v>20</v>
      </c>
      <c r="AW229" s="11" t="s">
        <v>35</v>
      </c>
      <c r="AX229" s="11" t="s">
        <v>78</v>
      </c>
      <c r="AY229" s="163" t="s">
        <v>129</v>
      </c>
    </row>
    <row r="230" spans="2:65" s="10" customFormat="1" ht="22.5" customHeight="1" x14ac:dyDescent="0.3">
      <c r="B230" s="144"/>
      <c r="C230" s="145"/>
      <c r="D230" s="145"/>
      <c r="E230" s="146" t="s">
        <v>3</v>
      </c>
      <c r="F230" s="242" t="s">
        <v>148</v>
      </c>
      <c r="G230" s="236"/>
      <c r="H230" s="236"/>
      <c r="I230" s="236"/>
      <c r="J230" s="145"/>
      <c r="K230" s="147">
        <v>3</v>
      </c>
      <c r="L230" s="145"/>
      <c r="M230" s="145"/>
      <c r="N230" s="145"/>
      <c r="O230" s="145"/>
      <c r="P230" s="145"/>
      <c r="Q230" s="145"/>
      <c r="R230" s="148"/>
      <c r="T230" s="149"/>
      <c r="U230" s="145"/>
      <c r="V230" s="145"/>
      <c r="W230" s="145"/>
      <c r="X230" s="145"/>
      <c r="Y230" s="145"/>
      <c r="Z230" s="145"/>
      <c r="AA230" s="150"/>
      <c r="AT230" s="151" t="s">
        <v>137</v>
      </c>
      <c r="AU230" s="151" t="s">
        <v>85</v>
      </c>
      <c r="AV230" s="10" t="s">
        <v>85</v>
      </c>
      <c r="AW230" s="10" t="s">
        <v>35</v>
      </c>
      <c r="AX230" s="10" t="s">
        <v>78</v>
      </c>
      <c r="AY230" s="151" t="s">
        <v>129</v>
      </c>
    </row>
    <row r="231" spans="2:65" s="11" customFormat="1" ht="22.5" customHeight="1" x14ac:dyDescent="0.3">
      <c r="B231" s="156"/>
      <c r="C231" s="157"/>
      <c r="D231" s="157"/>
      <c r="E231" s="158" t="s">
        <v>3</v>
      </c>
      <c r="F231" s="245" t="s">
        <v>173</v>
      </c>
      <c r="G231" s="241"/>
      <c r="H231" s="241"/>
      <c r="I231" s="241"/>
      <c r="J231" s="157"/>
      <c r="K231" s="159" t="s">
        <v>3</v>
      </c>
      <c r="L231" s="157"/>
      <c r="M231" s="157"/>
      <c r="N231" s="157"/>
      <c r="O231" s="157"/>
      <c r="P231" s="157"/>
      <c r="Q231" s="157"/>
      <c r="R231" s="160"/>
      <c r="T231" s="161"/>
      <c r="U231" s="157"/>
      <c r="V231" s="157"/>
      <c r="W231" s="157"/>
      <c r="X231" s="157"/>
      <c r="Y231" s="157"/>
      <c r="Z231" s="157"/>
      <c r="AA231" s="162"/>
      <c r="AT231" s="163" t="s">
        <v>137</v>
      </c>
      <c r="AU231" s="163" t="s">
        <v>85</v>
      </c>
      <c r="AV231" s="11" t="s">
        <v>20</v>
      </c>
      <c r="AW231" s="11" t="s">
        <v>35</v>
      </c>
      <c r="AX231" s="11" t="s">
        <v>78</v>
      </c>
      <c r="AY231" s="163" t="s">
        <v>129</v>
      </c>
    </row>
    <row r="232" spans="2:65" s="10" customFormat="1" ht="22.5" customHeight="1" x14ac:dyDescent="0.3">
      <c r="B232" s="144"/>
      <c r="C232" s="145"/>
      <c r="D232" s="145"/>
      <c r="E232" s="146" t="s">
        <v>3</v>
      </c>
      <c r="F232" s="242" t="s">
        <v>148</v>
      </c>
      <c r="G232" s="236"/>
      <c r="H232" s="236"/>
      <c r="I232" s="236"/>
      <c r="J232" s="145"/>
      <c r="K232" s="147">
        <v>3</v>
      </c>
      <c r="L232" s="145"/>
      <c r="M232" s="145"/>
      <c r="N232" s="145"/>
      <c r="O232" s="145"/>
      <c r="P232" s="145"/>
      <c r="Q232" s="145"/>
      <c r="R232" s="148"/>
      <c r="T232" s="149"/>
      <c r="U232" s="145"/>
      <c r="V232" s="145"/>
      <c r="W232" s="145"/>
      <c r="X232" s="145"/>
      <c r="Y232" s="145"/>
      <c r="Z232" s="145"/>
      <c r="AA232" s="150"/>
      <c r="AT232" s="151" t="s">
        <v>137</v>
      </c>
      <c r="AU232" s="151" t="s">
        <v>85</v>
      </c>
      <c r="AV232" s="10" t="s">
        <v>85</v>
      </c>
      <c r="AW232" s="10" t="s">
        <v>35</v>
      </c>
      <c r="AX232" s="10" t="s">
        <v>78</v>
      </c>
      <c r="AY232" s="151" t="s">
        <v>129</v>
      </c>
    </row>
    <row r="233" spans="2:65" s="12" customFormat="1" ht="22.5" customHeight="1" x14ac:dyDescent="0.3">
      <c r="B233" s="164"/>
      <c r="C233" s="165"/>
      <c r="D233" s="165"/>
      <c r="E233" s="166" t="s">
        <v>3</v>
      </c>
      <c r="F233" s="243" t="s">
        <v>145</v>
      </c>
      <c r="G233" s="244"/>
      <c r="H233" s="244"/>
      <c r="I233" s="244"/>
      <c r="J233" s="165"/>
      <c r="K233" s="167">
        <v>9</v>
      </c>
      <c r="L233" s="165"/>
      <c r="M233" s="165"/>
      <c r="N233" s="165"/>
      <c r="O233" s="165"/>
      <c r="P233" s="165"/>
      <c r="Q233" s="165"/>
      <c r="R233" s="168"/>
      <c r="T233" s="169"/>
      <c r="U233" s="165"/>
      <c r="V233" s="165"/>
      <c r="W233" s="165"/>
      <c r="X233" s="165"/>
      <c r="Y233" s="165"/>
      <c r="Z233" s="165"/>
      <c r="AA233" s="170"/>
      <c r="AT233" s="171" t="s">
        <v>137</v>
      </c>
      <c r="AU233" s="171" t="s">
        <v>85</v>
      </c>
      <c r="AV233" s="12" t="s">
        <v>146</v>
      </c>
      <c r="AW233" s="12" t="s">
        <v>35</v>
      </c>
      <c r="AX233" s="12" t="s">
        <v>20</v>
      </c>
      <c r="AY233" s="171" t="s">
        <v>129</v>
      </c>
    </row>
    <row r="234" spans="2:65" s="1" customFormat="1" ht="22.5" customHeight="1" x14ac:dyDescent="0.3">
      <c r="B234" s="134"/>
      <c r="C234" s="135" t="s">
        <v>236</v>
      </c>
      <c r="D234" s="135" t="s">
        <v>130</v>
      </c>
      <c r="E234" s="136" t="s">
        <v>237</v>
      </c>
      <c r="F234" s="232" t="s">
        <v>238</v>
      </c>
      <c r="G234" s="233"/>
      <c r="H234" s="233"/>
      <c r="I234" s="233"/>
      <c r="J234" s="137" t="s">
        <v>189</v>
      </c>
      <c r="K234" s="138">
        <v>6</v>
      </c>
      <c r="L234" s="234"/>
      <c r="M234" s="233"/>
      <c r="N234" s="234">
        <f>ROUND(L234*K234,2)</f>
        <v>0</v>
      </c>
      <c r="O234" s="233"/>
      <c r="P234" s="233"/>
      <c r="Q234" s="233"/>
      <c r="R234" s="139"/>
      <c r="T234" s="140" t="s">
        <v>3</v>
      </c>
      <c r="U234" s="39" t="s">
        <v>43</v>
      </c>
      <c r="V234" s="141">
        <v>0.17399999999999999</v>
      </c>
      <c r="W234" s="141">
        <f>V234*K234</f>
        <v>1.044</v>
      </c>
      <c r="X234" s="141">
        <v>0</v>
      </c>
      <c r="Y234" s="141">
        <f>X234*K234</f>
        <v>0</v>
      </c>
      <c r="Z234" s="141">
        <v>0</v>
      </c>
      <c r="AA234" s="142">
        <f>Z234*K234</f>
        <v>0</v>
      </c>
      <c r="AR234" s="16" t="s">
        <v>134</v>
      </c>
      <c r="AT234" s="16" t="s">
        <v>130</v>
      </c>
      <c r="AU234" s="16" t="s">
        <v>85</v>
      </c>
      <c r="AY234" s="16" t="s">
        <v>129</v>
      </c>
      <c r="BE234" s="143">
        <f>IF(U234="základní",N234,0)</f>
        <v>0</v>
      </c>
      <c r="BF234" s="143">
        <f>IF(U234="snížená",N234,0)</f>
        <v>0</v>
      </c>
      <c r="BG234" s="143">
        <f>IF(U234="zákl. přenesená",N234,0)</f>
        <v>0</v>
      </c>
      <c r="BH234" s="143">
        <f>IF(U234="sníž. přenesená",N234,0)</f>
        <v>0</v>
      </c>
      <c r="BI234" s="143">
        <f>IF(U234="nulová",N234,0)</f>
        <v>0</v>
      </c>
      <c r="BJ234" s="16" t="s">
        <v>20</v>
      </c>
      <c r="BK234" s="143">
        <f>ROUND(L234*K234,2)</f>
        <v>0</v>
      </c>
      <c r="BL234" s="16" t="s">
        <v>134</v>
      </c>
      <c r="BM234" s="16" t="s">
        <v>239</v>
      </c>
    </row>
    <row r="235" spans="2:65" s="11" customFormat="1" ht="22.5" customHeight="1" x14ac:dyDescent="0.3">
      <c r="B235" s="156"/>
      <c r="C235" s="157"/>
      <c r="D235" s="157"/>
      <c r="E235" s="158" t="s">
        <v>3</v>
      </c>
      <c r="F235" s="240" t="s">
        <v>158</v>
      </c>
      <c r="G235" s="241"/>
      <c r="H235" s="241"/>
      <c r="I235" s="241"/>
      <c r="J235" s="157"/>
      <c r="K235" s="159" t="s">
        <v>3</v>
      </c>
      <c r="L235" s="157"/>
      <c r="M235" s="157"/>
      <c r="N235" s="157"/>
      <c r="O235" s="157"/>
      <c r="P235" s="157"/>
      <c r="Q235" s="157"/>
      <c r="R235" s="160"/>
      <c r="T235" s="161"/>
      <c r="U235" s="157"/>
      <c r="V235" s="157"/>
      <c r="W235" s="157"/>
      <c r="X235" s="157"/>
      <c r="Y235" s="157"/>
      <c r="Z235" s="157"/>
      <c r="AA235" s="162"/>
      <c r="AT235" s="163" t="s">
        <v>137</v>
      </c>
      <c r="AU235" s="163" t="s">
        <v>85</v>
      </c>
      <c r="AV235" s="11" t="s">
        <v>20</v>
      </c>
      <c r="AW235" s="11" t="s">
        <v>35</v>
      </c>
      <c r="AX235" s="11" t="s">
        <v>78</v>
      </c>
      <c r="AY235" s="163" t="s">
        <v>129</v>
      </c>
    </row>
    <row r="236" spans="2:65" s="10" customFormat="1" ht="22.5" customHeight="1" x14ac:dyDescent="0.3">
      <c r="B236" s="144"/>
      <c r="C236" s="145"/>
      <c r="D236" s="145"/>
      <c r="E236" s="146" t="s">
        <v>3</v>
      </c>
      <c r="F236" s="242" t="s">
        <v>148</v>
      </c>
      <c r="G236" s="236"/>
      <c r="H236" s="236"/>
      <c r="I236" s="236"/>
      <c r="J236" s="145"/>
      <c r="K236" s="147">
        <v>3</v>
      </c>
      <c r="L236" s="145"/>
      <c r="M236" s="145"/>
      <c r="N236" s="145"/>
      <c r="O236" s="145"/>
      <c r="P236" s="145"/>
      <c r="Q236" s="145"/>
      <c r="R236" s="148"/>
      <c r="T236" s="149"/>
      <c r="U236" s="145"/>
      <c r="V236" s="145"/>
      <c r="W236" s="145"/>
      <c r="X236" s="145"/>
      <c r="Y236" s="145"/>
      <c r="Z236" s="145"/>
      <c r="AA236" s="150"/>
      <c r="AT236" s="151" t="s">
        <v>137</v>
      </c>
      <c r="AU236" s="151" t="s">
        <v>85</v>
      </c>
      <c r="AV236" s="10" t="s">
        <v>85</v>
      </c>
      <c r="AW236" s="10" t="s">
        <v>35</v>
      </c>
      <c r="AX236" s="10" t="s">
        <v>78</v>
      </c>
      <c r="AY236" s="151" t="s">
        <v>129</v>
      </c>
    </row>
    <row r="237" spans="2:65" s="11" customFormat="1" ht="22.5" customHeight="1" x14ac:dyDescent="0.3">
      <c r="B237" s="156"/>
      <c r="C237" s="157"/>
      <c r="D237" s="157"/>
      <c r="E237" s="158" t="s">
        <v>3</v>
      </c>
      <c r="F237" s="245" t="s">
        <v>173</v>
      </c>
      <c r="G237" s="241"/>
      <c r="H237" s="241"/>
      <c r="I237" s="241"/>
      <c r="J237" s="157"/>
      <c r="K237" s="159" t="s">
        <v>3</v>
      </c>
      <c r="L237" s="157"/>
      <c r="M237" s="157"/>
      <c r="N237" s="157"/>
      <c r="O237" s="157"/>
      <c r="P237" s="157"/>
      <c r="Q237" s="157"/>
      <c r="R237" s="160"/>
      <c r="T237" s="161"/>
      <c r="U237" s="157"/>
      <c r="V237" s="157"/>
      <c r="W237" s="157"/>
      <c r="X237" s="157"/>
      <c r="Y237" s="157"/>
      <c r="Z237" s="157"/>
      <c r="AA237" s="162"/>
      <c r="AT237" s="163" t="s">
        <v>137</v>
      </c>
      <c r="AU237" s="163" t="s">
        <v>85</v>
      </c>
      <c r="AV237" s="11" t="s">
        <v>20</v>
      </c>
      <c r="AW237" s="11" t="s">
        <v>35</v>
      </c>
      <c r="AX237" s="11" t="s">
        <v>78</v>
      </c>
      <c r="AY237" s="163" t="s">
        <v>129</v>
      </c>
    </row>
    <row r="238" spans="2:65" s="10" customFormat="1" ht="22.5" customHeight="1" x14ac:dyDescent="0.3">
      <c r="B238" s="144"/>
      <c r="C238" s="145"/>
      <c r="D238" s="145"/>
      <c r="E238" s="146" t="s">
        <v>3</v>
      </c>
      <c r="F238" s="242" t="s">
        <v>148</v>
      </c>
      <c r="G238" s="236"/>
      <c r="H238" s="236"/>
      <c r="I238" s="236"/>
      <c r="J238" s="145"/>
      <c r="K238" s="147">
        <v>3</v>
      </c>
      <c r="L238" s="145"/>
      <c r="M238" s="145"/>
      <c r="N238" s="145"/>
      <c r="O238" s="145"/>
      <c r="P238" s="145"/>
      <c r="Q238" s="145"/>
      <c r="R238" s="148"/>
      <c r="T238" s="149"/>
      <c r="U238" s="145"/>
      <c r="V238" s="145"/>
      <c r="W238" s="145"/>
      <c r="X238" s="145"/>
      <c r="Y238" s="145"/>
      <c r="Z238" s="145"/>
      <c r="AA238" s="150"/>
      <c r="AT238" s="151" t="s">
        <v>137</v>
      </c>
      <c r="AU238" s="151" t="s">
        <v>85</v>
      </c>
      <c r="AV238" s="10" t="s">
        <v>85</v>
      </c>
      <c r="AW238" s="10" t="s">
        <v>35</v>
      </c>
      <c r="AX238" s="10" t="s">
        <v>78</v>
      </c>
      <c r="AY238" s="151" t="s">
        <v>129</v>
      </c>
    </row>
    <row r="239" spans="2:65" s="12" customFormat="1" ht="22.5" customHeight="1" x14ac:dyDescent="0.3">
      <c r="B239" s="164"/>
      <c r="C239" s="165"/>
      <c r="D239" s="165"/>
      <c r="E239" s="166" t="s">
        <v>3</v>
      </c>
      <c r="F239" s="243" t="s">
        <v>145</v>
      </c>
      <c r="G239" s="244"/>
      <c r="H239" s="244"/>
      <c r="I239" s="244"/>
      <c r="J239" s="165"/>
      <c r="K239" s="167">
        <v>6</v>
      </c>
      <c r="L239" s="165"/>
      <c r="M239" s="165"/>
      <c r="N239" s="165"/>
      <c r="O239" s="165"/>
      <c r="P239" s="165"/>
      <c r="Q239" s="165"/>
      <c r="R239" s="168"/>
      <c r="T239" s="169"/>
      <c r="U239" s="165"/>
      <c r="V239" s="165"/>
      <c r="W239" s="165"/>
      <c r="X239" s="165"/>
      <c r="Y239" s="165"/>
      <c r="Z239" s="165"/>
      <c r="AA239" s="170"/>
      <c r="AT239" s="171" t="s">
        <v>137</v>
      </c>
      <c r="AU239" s="171" t="s">
        <v>85</v>
      </c>
      <c r="AV239" s="12" t="s">
        <v>146</v>
      </c>
      <c r="AW239" s="12" t="s">
        <v>35</v>
      </c>
      <c r="AX239" s="12" t="s">
        <v>20</v>
      </c>
      <c r="AY239" s="171" t="s">
        <v>129</v>
      </c>
    </row>
    <row r="240" spans="2:65" s="1" customFormat="1" ht="22.5" customHeight="1" x14ac:dyDescent="0.3">
      <c r="B240" s="134"/>
      <c r="C240" s="135" t="s">
        <v>240</v>
      </c>
      <c r="D240" s="135" t="s">
        <v>130</v>
      </c>
      <c r="E240" s="136" t="s">
        <v>241</v>
      </c>
      <c r="F240" s="232" t="s">
        <v>242</v>
      </c>
      <c r="G240" s="233"/>
      <c r="H240" s="233"/>
      <c r="I240" s="233"/>
      <c r="J240" s="137" t="s">
        <v>189</v>
      </c>
      <c r="K240" s="138">
        <v>16</v>
      </c>
      <c r="L240" s="234"/>
      <c r="M240" s="233"/>
      <c r="N240" s="234">
        <f>ROUND(L240*K240,2)</f>
        <v>0</v>
      </c>
      <c r="O240" s="233"/>
      <c r="P240" s="233"/>
      <c r="Q240" s="233"/>
      <c r="R240" s="139"/>
      <c r="T240" s="140" t="s">
        <v>3</v>
      </c>
      <c r="U240" s="39" t="s">
        <v>43</v>
      </c>
      <c r="V240" s="141">
        <v>0.25900000000000001</v>
      </c>
      <c r="W240" s="141">
        <f>V240*K240</f>
        <v>4.1440000000000001</v>
      </c>
      <c r="X240" s="141">
        <v>0</v>
      </c>
      <c r="Y240" s="141">
        <f>X240*K240</f>
        <v>0</v>
      </c>
      <c r="Z240" s="141">
        <v>0</v>
      </c>
      <c r="AA240" s="142">
        <f>Z240*K240</f>
        <v>0</v>
      </c>
      <c r="AR240" s="16" t="s">
        <v>134</v>
      </c>
      <c r="AT240" s="16" t="s">
        <v>130</v>
      </c>
      <c r="AU240" s="16" t="s">
        <v>85</v>
      </c>
      <c r="AY240" s="16" t="s">
        <v>129</v>
      </c>
      <c r="BE240" s="143">
        <f>IF(U240="základní",N240,0)</f>
        <v>0</v>
      </c>
      <c r="BF240" s="143">
        <f>IF(U240="snížená",N240,0)</f>
        <v>0</v>
      </c>
      <c r="BG240" s="143">
        <f>IF(U240="zákl. přenesená",N240,0)</f>
        <v>0</v>
      </c>
      <c r="BH240" s="143">
        <f>IF(U240="sníž. přenesená",N240,0)</f>
        <v>0</v>
      </c>
      <c r="BI240" s="143">
        <f>IF(U240="nulová",N240,0)</f>
        <v>0</v>
      </c>
      <c r="BJ240" s="16" t="s">
        <v>20</v>
      </c>
      <c r="BK240" s="143">
        <f>ROUND(L240*K240,2)</f>
        <v>0</v>
      </c>
      <c r="BL240" s="16" t="s">
        <v>134</v>
      </c>
      <c r="BM240" s="16" t="s">
        <v>243</v>
      </c>
    </row>
    <row r="241" spans="2:65" s="11" customFormat="1" ht="22.5" customHeight="1" x14ac:dyDescent="0.3">
      <c r="B241" s="156"/>
      <c r="C241" s="157"/>
      <c r="D241" s="157"/>
      <c r="E241" s="158" t="s">
        <v>3</v>
      </c>
      <c r="F241" s="240" t="s">
        <v>158</v>
      </c>
      <c r="G241" s="241"/>
      <c r="H241" s="241"/>
      <c r="I241" s="241"/>
      <c r="J241" s="157"/>
      <c r="K241" s="159" t="s">
        <v>3</v>
      </c>
      <c r="L241" s="157"/>
      <c r="M241" s="157"/>
      <c r="N241" s="157"/>
      <c r="O241" s="157"/>
      <c r="P241" s="157"/>
      <c r="Q241" s="157"/>
      <c r="R241" s="160"/>
      <c r="T241" s="161"/>
      <c r="U241" s="157"/>
      <c r="V241" s="157"/>
      <c r="W241" s="157"/>
      <c r="X241" s="157"/>
      <c r="Y241" s="157"/>
      <c r="Z241" s="157"/>
      <c r="AA241" s="162"/>
      <c r="AT241" s="163" t="s">
        <v>137</v>
      </c>
      <c r="AU241" s="163" t="s">
        <v>85</v>
      </c>
      <c r="AV241" s="11" t="s">
        <v>20</v>
      </c>
      <c r="AW241" s="11" t="s">
        <v>35</v>
      </c>
      <c r="AX241" s="11" t="s">
        <v>78</v>
      </c>
      <c r="AY241" s="163" t="s">
        <v>129</v>
      </c>
    </row>
    <row r="242" spans="2:65" s="10" customFormat="1" ht="22.5" customHeight="1" x14ac:dyDescent="0.3">
      <c r="B242" s="144"/>
      <c r="C242" s="145"/>
      <c r="D242" s="145"/>
      <c r="E242" s="146" t="s">
        <v>3</v>
      </c>
      <c r="F242" s="242" t="s">
        <v>244</v>
      </c>
      <c r="G242" s="236"/>
      <c r="H242" s="236"/>
      <c r="I242" s="236"/>
      <c r="J242" s="145"/>
      <c r="K242" s="147">
        <v>4</v>
      </c>
      <c r="L242" s="145"/>
      <c r="M242" s="145"/>
      <c r="N242" s="145"/>
      <c r="O242" s="145"/>
      <c r="P242" s="145"/>
      <c r="Q242" s="145"/>
      <c r="R242" s="148"/>
      <c r="T242" s="149"/>
      <c r="U242" s="145"/>
      <c r="V242" s="145"/>
      <c r="W242" s="145"/>
      <c r="X242" s="145"/>
      <c r="Y242" s="145"/>
      <c r="Z242" s="145"/>
      <c r="AA242" s="150"/>
      <c r="AT242" s="151" t="s">
        <v>137</v>
      </c>
      <c r="AU242" s="151" t="s">
        <v>85</v>
      </c>
      <c r="AV242" s="10" t="s">
        <v>85</v>
      </c>
      <c r="AW242" s="10" t="s">
        <v>35</v>
      </c>
      <c r="AX242" s="10" t="s">
        <v>78</v>
      </c>
      <c r="AY242" s="151" t="s">
        <v>129</v>
      </c>
    </row>
    <row r="243" spans="2:65" s="11" customFormat="1" ht="22.5" customHeight="1" x14ac:dyDescent="0.3">
      <c r="B243" s="156"/>
      <c r="C243" s="157"/>
      <c r="D243" s="157"/>
      <c r="E243" s="158" t="s">
        <v>3</v>
      </c>
      <c r="F243" s="245" t="s">
        <v>172</v>
      </c>
      <c r="G243" s="241"/>
      <c r="H243" s="241"/>
      <c r="I243" s="241"/>
      <c r="J243" s="157"/>
      <c r="K243" s="159" t="s">
        <v>3</v>
      </c>
      <c r="L243" s="157"/>
      <c r="M243" s="157"/>
      <c r="N243" s="157"/>
      <c r="O243" s="157"/>
      <c r="P243" s="157"/>
      <c r="Q243" s="157"/>
      <c r="R243" s="160"/>
      <c r="T243" s="161"/>
      <c r="U243" s="157"/>
      <c r="V243" s="157"/>
      <c r="W243" s="157"/>
      <c r="X243" s="157"/>
      <c r="Y243" s="157"/>
      <c r="Z243" s="157"/>
      <c r="AA243" s="162"/>
      <c r="AT243" s="163" t="s">
        <v>137</v>
      </c>
      <c r="AU243" s="163" t="s">
        <v>85</v>
      </c>
      <c r="AV243" s="11" t="s">
        <v>20</v>
      </c>
      <c r="AW243" s="11" t="s">
        <v>35</v>
      </c>
      <c r="AX243" s="11" t="s">
        <v>78</v>
      </c>
      <c r="AY243" s="163" t="s">
        <v>129</v>
      </c>
    </row>
    <row r="244" spans="2:65" s="10" customFormat="1" ht="22.5" customHeight="1" x14ac:dyDescent="0.3">
      <c r="B244" s="144"/>
      <c r="C244" s="145"/>
      <c r="D244" s="145"/>
      <c r="E244" s="146" t="s">
        <v>3</v>
      </c>
      <c r="F244" s="242" t="s">
        <v>245</v>
      </c>
      <c r="G244" s="236"/>
      <c r="H244" s="236"/>
      <c r="I244" s="236"/>
      <c r="J244" s="145"/>
      <c r="K244" s="147">
        <v>8</v>
      </c>
      <c r="L244" s="145"/>
      <c r="M244" s="145"/>
      <c r="N244" s="145"/>
      <c r="O244" s="145"/>
      <c r="P244" s="145"/>
      <c r="Q244" s="145"/>
      <c r="R244" s="148"/>
      <c r="T244" s="149"/>
      <c r="U244" s="145"/>
      <c r="V244" s="145"/>
      <c r="W244" s="145"/>
      <c r="X244" s="145"/>
      <c r="Y244" s="145"/>
      <c r="Z244" s="145"/>
      <c r="AA244" s="150"/>
      <c r="AT244" s="151" t="s">
        <v>137</v>
      </c>
      <c r="AU244" s="151" t="s">
        <v>85</v>
      </c>
      <c r="AV244" s="10" t="s">
        <v>85</v>
      </c>
      <c r="AW244" s="10" t="s">
        <v>35</v>
      </c>
      <c r="AX244" s="10" t="s">
        <v>78</v>
      </c>
      <c r="AY244" s="151" t="s">
        <v>129</v>
      </c>
    </row>
    <row r="245" spans="2:65" s="11" customFormat="1" ht="22.5" customHeight="1" x14ac:dyDescent="0.3">
      <c r="B245" s="156"/>
      <c r="C245" s="157"/>
      <c r="D245" s="157"/>
      <c r="E245" s="158" t="s">
        <v>3</v>
      </c>
      <c r="F245" s="245" t="s">
        <v>173</v>
      </c>
      <c r="G245" s="241"/>
      <c r="H245" s="241"/>
      <c r="I245" s="241"/>
      <c r="J245" s="157"/>
      <c r="K245" s="159" t="s">
        <v>3</v>
      </c>
      <c r="L245" s="157"/>
      <c r="M245" s="157"/>
      <c r="N245" s="157"/>
      <c r="O245" s="157"/>
      <c r="P245" s="157"/>
      <c r="Q245" s="157"/>
      <c r="R245" s="160"/>
      <c r="T245" s="161"/>
      <c r="U245" s="157"/>
      <c r="V245" s="157"/>
      <c r="W245" s="157"/>
      <c r="X245" s="157"/>
      <c r="Y245" s="157"/>
      <c r="Z245" s="157"/>
      <c r="AA245" s="162"/>
      <c r="AT245" s="163" t="s">
        <v>137</v>
      </c>
      <c r="AU245" s="163" t="s">
        <v>85</v>
      </c>
      <c r="AV245" s="11" t="s">
        <v>20</v>
      </c>
      <c r="AW245" s="11" t="s">
        <v>35</v>
      </c>
      <c r="AX245" s="11" t="s">
        <v>78</v>
      </c>
      <c r="AY245" s="163" t="s">
        <v>129</v>
      </c>
    </row>
    <row r="246" spans="2:65" s="10" customFormat="1" ht="22.5" customHeight="1" x14ac:dyDescent="0.3">
      <c r="B246" s="144"/>
      <c r="C246" s="145"/>
      <c r="D246" s="145"/>
      <c r="E246" s="146" t="s">
        <v>3</v>
      </c>
      <c r="F246" s="242" t="s">
        <v>244</v>
      </c>
      <c r="G246" s="236"/>
      <c r="H246" s="236"/>
      <c r="I246" s="236"/>
      <c r="J246" s="145"/>
      <c r="K246" s="147">
        <v>4</v>
      </c>
      <c r="L246" s="145"/>
      <c r="M246" s="145"/>
      <c r="N246" s="145"/>
      <c r="O246" s="145"/>
      <c r="P246" s="145"/>
      <c r="Q246" s="145"/>
      <c r="R246" s="148"/>
      <c r="T246" s="149"/>
      <c r="U246" s="145"/>
      <c r="V246" s="145"/>
      <c r="W246" s="145"/>
      <c r="X246" s="145"/>
      <c r="Y246" s="145"/>
      <c r="Z246" s="145"/>
      <c r="AA246" s="150"/>
      <c r="AT246" s="151" t="s">
        <v>137</v>
      </c>
      <c r="AU246" s="151" t="s">
        <v>85</v>
      </c>
      <c r="AV246" s="10" t="s">
        <v>85</v>
      </c>
      <c r="AW246" s="10" t="s">
        <v>35</v>
      </c>
      <c r="AX246" s="10" t="s">
        <v>78</v>
      </c>
      <c r="AY246" s="151" t="s">
        <v>129</v>
      </c>
    </row>
    <row r="247" spans="2:65" s="12" customFormat="1" ht="22.5" customHeight="1" x14ac:dyDescent="0.3">
      <c r="B247" s="164"/>
      <c r="C247" s="165"/>
      <c r="D247" s="165"/>
      <c r="E247" s="166" t="s">
        <v>3</v>
      </c>
      <c r="F247" s="243" t="s">
        <v>145</v>
      </c>
      <c r="G247" s="244"/>
      <c r="H247" s="244"/>
      <c r="I247" s="244"/>
      <c r="J247" s="165"/>
      <c r="K247" s="167">
        <v>16</v>
      </c>
      <c r="L247" s="165"/>
      <c r="M247" s="165"/>
      <c r="N247" s="165"/>
      <c r="O247" s="165"/>
      <c r="P247" s="165"/>
      <c r="Q247" s="165"/>
      <c r="R247" s="168"/>
      <c r="T247" s="169"/>
      <c r="U247" s="165"/>
      <c r="V247" s="165"/>
      <c r="W247" s="165"/>
      <c r="X247" s="165"/>
      <c r="Y247" s="165"/>
      <c r="Z247" s="165"/>
      <c r="AA247" s="170"/>
      <c r="AT247" s="171" t="s">
        <v>137</v>
      </c>
      <c r="AU247" s="171" t="s">
        <v>85</v>
      </c>
      <c r="AV247" s="12" t="s">
        <v>146</v>
      </c>
      <c r="AW247" s="12" t="s">
        <v>35</v>
      </c>
      <c r="AX247" s="12" t="s">
        <v>20</v>
      </c>
      <c r="AY247" s="171" t="s">
        <v>129</v>
      </c>
    </row>
    <row r="248" spans="2:65" s="1" customFormat="1" ht="31.5" customHeight="1" x14ac:dyDescent="0.3">
      <c r="B248" s="134"/>
      <c r="C248" s="135" t="s">
        <v>246</v>
      </c>
      <c r="D248" s="135" t="s">
        <v>130</v>
      </c>
      <c r="E248" s="136" t="s">
        <v>247</v>
      </c>
      <c r="F248" s="232" t="s">
        <v>248</v>
      </c>
      <c r="G248" s="233"/>
      <c r="H248" s="233"/>
      <c r="I248" s="233"/>
      <c r="J248" s="137" t="s">
        <v>189</v>
      </c>
      <c r="K248" s="138">
        <v>2</v>
      </c>
      <c r="L248" s="234"/>
      <c r="M248" s="233"/>
      <c r="N248" s="234">
        <f>ROUND(L248*K248,2)</f>
        <v>0</v>
      </c>
      <c r="O248" s="233"/>
      <c r="P248" s="233"/>
      <c r="Q248" s="233"/>
      <c r="R248" s="139"/>
      <c r="T248" s="140" t="s">
        <v>3</v>
      </c>
      <c r="U248" s="39" t="s">
        <v>43</v>
      </c>
      <c r="V248" s="141">
        <v>0.46500000000000002</v>
      </c>
      <c r="W248" s="141">
        <f>V248*K248</f>
        <v>0.93</v>
      </c>
      <c r="X248" s="141">
        <v>1.01E-3</v>
      </c>
      <c r="Y248" s="141">
        <f>X248*K248</f>
        <v>2.0200000000000001E-3</v>
      </c>
      <c r="Z248" s="141">
        <v>0</v>
      </c>
      <c r="AA248" s="142">
        <f>Z248*K248</f>
        <v>0</v>
      </c>
      <c r="AR248" s="16" t="s">
        <v>134</v>
      </c>
      <c r="AT248" s="16" t="s">
        <v>130</v>
      </c>
      <c r="AU248" s="16" t="s">
        <v>85</v>
      </c>
      <c r="AY248" s="16" t="s">
        <v>129</v>
      </c>
      <c r="BE248" s="143">
        <f>IF(U248="základní",N248,0)</f>
        <v>0</v>
      </c>
      <c r="BF248" s="143">
        <f>IF(U248="snížená",N248,0)</f>
        <v>0</v>
      </c>
      <c r="BG248" s="143">
        <f>IF(U248="zákl. přenesená",N248,0)</f>
        <v>0</v>
      </c>
      <c r="BH248" s="143">
        <f>IF(U248="sníž. přenesená",N248,0)</f>
        <v>0</v>
      </c>
      <c r="BI248" s="143">
        <f>IF(U248="nulová",N248,0)</f>
        <v>0</v>
      </c>
      <c r="BJ248" s="16" t="s">
        <v>20</v>
      </c>
      <c r="BK248" s="143">
        <f>ROUND(L248*K248,2)</f>
        <v>0</v>
      </c>
      <c r="BL248" s="16" t="s">
        <v>134</v>
      </c>
      <c r="BM248" s="16" t="s">
        <v>249</v>
      </c>
    </row>
    <row r="249" spans="2:65" s="11" customFormat="1" ht="57" customHeight="1" x14ac:dyDescent="0.3">
      <c r="B249" s="156"/>
      <c r="C249" s="157"/>
      <c r="D249" s="157"/>
      <c r="E249" s="158" t="s">
        <v>3</v>
      </c>
      <c r="F249" s="240" t="s">
        <v>250</v>
      </c>
      <c r="G249" s="241"/>
      <c r="H249" s="241"/>
      <c r="I249" s="241"/>
      <c r="J249" s="157"/>
      <c r="K249" s="159" t="s">
        <v>3</v>
      </c>
      <c r="L249" s="157"/>
      <c r="M249" s="157"/>
      <c r="N249" s="157"/>
      <c r="O249" s="157"/>
      <c r="P249" s="157"/>
      <c r="Q249" s="157"/>
      <c r="R249" s="160"/>
      <c r="T249" s="161"/>
      <c r="U249" s="157"/>
      <c r="V249" s="157"/>
      <c r="W249" s="157"/>
      <c r="X249" s="157"/>
      <c r="Y249" s="157"/>
      <c r="Z249" s="157"/>
      <c r="AA249" s="162"/>
      <c r="AT249" s="163" t="s">
        <v>137</v>
      </c>
      <c r="AU249" s="163" t="s">
        <v>85</v>
      </c>
      <c r="AV249" s="11" t="s">
        <v>20</v>
      </c>
      <c r="AW249" s="11" t="s">
        <v>35</v>
      </c>
      <c r="AX249" s="11" t="s">
        <v>78</v>
      </c>
      <c r="AY249" s="163" t="s">
        <v>129</v>
      </c>
    </row>
    <row r="250" spans="2:65" s="11" customFormat="1" ht="31.5" customHeight="1" x14ac:dyDescent="0.3">
      <c r="B250" s="156"/>
      <c r="C250" s="157"/>
      <c r="D250" s="157"/>
      <c r="E250" s="158" t="s">
        <v>3</v>
      </c>
      <c r="F250" s="245" t="s">
        <v>251</v>
      </c>
      <c r="G250" s="241"/>
      <c r="H250" s="241"/>
      <c r="I250" s="241"/>
      <c r="J250" s="157"/>
      <c r="K250" s="159" t="s">
        <v>3</v>
      </c>
      <c r="L250" s="157"/>
      <c r="M250" s="157"/>
      <c r="N250" s="157"/>
      <c r="O250" s="157"/>
      <c r="P250" s="157"/>
      <c r="Q250" s="157"/>
      <c r="R250" s="160"/>
      <c r="T250" s="161"/>
      <c r="U250" s="157"/>
      <c r="V250" s="157"/>
      <c r="W250" s="157"/>
      <c r="X250" s="157"/>
      <c r="Y250" s="157"/>
      <c r="Z250" s="157"/>
      <c r="AA250" s="162"/>
      <c r="AT250" s="163" t="s">
        <v>137</v>
      </c>
      <c r="AU250" s="163" t="s">
        <v>85</v>
      </c>
      <c r="AV250" s="11" t="s">
        <v>20</v>
      </c>
      <c r="AW250" s="11" t="s">
        <v>35</v>
      </c>
      <c r="AX250" s="11" t="s">
        <v>78</v>
      </c>
      <c r="AY250" s="163" t="s">
        <v>129</v>
      </c>
    </row>
    <row r="251" spans="2:65" s="11" customFormat="1" ht="22.5" customHeight="1" x14ac:dyDescent="0.3">
      <c r="B251" s="156"/>
      <c r="C251" s="157"/>
      <c r="D251" s="157"/>
      <c r="E251" s="158" t="s">
        <v>3</v>
      </c>
      <c r="F251" s="245" t="s">
        <v>158</v>
      </c>
      <c r="G251" s="241"/>
      <c r="H251" s="241"/>
      <c r="I251" s="241"/>
      <c r="J251" s="157"/>
      <c r="K251" s="159" t="s">
        <v>3</v>
      </c>
      <c r="L251" s="157"/>
      <c r="M251" s="157"/>
      <c r="N251" s="157"/>
      <c r="O251" s="157"/>
      <c r="P251" s="157"/>
      <c r="Q251" s="157"/>
      <c r="R251" s="160"/>
      <c r="T251" s="161"/>
      <c r="U251" s="157"/>
      <c r="V251" s="157"/>
      <c r="W251" s="157"/>
      <c r="X251" s="157"/>
      <c r="Y251" s="157"/>
      <c r="Z251" s="157"/>
      <c r="AA251" s="162"/>
      <c r="AT251" s="163" t="s">
        <v>137</v>
      </c>
      <c r="AU251" s="163" t="s">
        <v>85</v>
      </c>
      <c r="AV251" s="11" t="s">
        <v>20</v>
      </c>
      <c r="AW251" s="11" t="s">
        <v>35</v>
      </c>
      <c r="AX251" s="11" t="s">
        <v>78</v>
      </c>
      <c r="AY251" s="163" t="s">
        <v>129</v>
      </c>
    </row>
    <row r="252" spans="2:65" s="10" customFormat="1" ht="22.5" customHeight="1" x14ac:dyDescent="0.3">
      <c r="B252" s="144"/>
      <c r="C252" s="145"/>
      <c r="D252" s="145"/>
      <c r="E252" s="146" t="s">
        <v>3</v>
      </c>
      <c r="F252" s="242" t="s">
        <v>20</v>
      </c>
      <c r="G252" s="236"/>
      <c r="H252" s="236"/>
      <c r="I252" s="236"/>
      <c r="J252" s="145"/>
      <c r="K252" s="147">
        <v>1</v>
      </c>
      <c r="L252" s="145"/>
      <c r="M252" s="145"/>
      <c r="N252" s="145"/>
      <c r="O252" s="145"/>
      <c r="P252" s="145"/>
      <c r="Q252" s="145"/>
      <c r="R252" s="148"/>
      <c r="T252" s="149"/>
      <c r="U252" s="145"/>
      <c r="V252" s="145"/>
      <c r="W252" s="145"/>
      <c r="X252" s="145"/>
      <c r="Y252" s="145"/>
      <c r="Z252" s="145"/>
      <c r="AA252" s="150"/>
      <c r="AT252" s="151" t="s">
        <v>137</v>
      </c>
      <c r="AU252" s="151" t="s">
        <v>85</v>
      </c>
      <c r="AV252" s="10" t="s">
        <v>85</v>
      </c>
      <c r="AW252" s="10" t="s">
        <v>35</v>
      </c>
      <c r="AX252" s="10" t="s">
        <v>78</v>
      </c>
      <c r="AY252" s="151" t="s">
        <v>129</v>
      </c>
    </row>
    <row r="253" spans="2:65" s="11" customFormat="1" ht="22.5" customHeight="1" x14ac:dyDescent="0.3">
      <c r="B253" s="156"/>
      <c r="C253" s="157"/>
      <c r="D253" s="157"/>
      <c r="E253" s="158" t="s">
        <v>3</v>
      </c>
      <c r="F253" s="245" t="s">
        <v>173</v>
      </c>
      <c r="G253" s="241"/>
      <c r="H253" s="241"/>
      <c r="I253" s="241"/>
      <c r="J253" s="157"/>
      <c r="K253" s="159" t="s">
        <v>3</v>
      </c>
      <c r="L253" s="157"/>
      <c r="M253" s="157"/>
      <c r="N253" s="157"/>
      <c r="O253" s="157"/>
      <c r="P253" s="157"/>
      <c r="Q253" s="157"/>
      <c r="R253" s="160"/>
      <c r="T253" s="161"/>
      <c r="U253" s="157"/>
      <c r="V253" s="157"/>
      <c r="W253" s="157"/>
      <c r="X253" s="157"/>
      <c r="Y253" s="157"/>
      <c r="Z253" s="157"/>
      <c r="AA253" s="162"/>
      <c r="AT253" s="163" t="s">
        <v>137</v>
      </c>
      <c r="AU253" s="163" t="s">
        <v>85</v>
      </c>
      <c r="AV253" s="11" t="s">
        <v>20</v>
      </c>
      <c r="AW253" s="11" t="s">
        <v>35</v>
      </c>
      <c r="AX253" s="11" t="s">
        <v>78</v>
      </c>
      <c r="AY253" s="163" t="s">
        <v>129</v>
      </c>
    </row>
    <row r="254" spans="2:65" s="10" customFormat="1" ht="22.5" customHeight="1" x14ac:dyDescent="0.3">
      <c r="B254" s="144"/>
      <c r="C254" s="145"/>
      <c r="D254" s="145"/>
      <c r="E254" s="146" t="s">
        <v>3</v>
      </c>
      <c r="F254" s="242" t="s">
        <v>20</v>
      </c>
      <c r="G254" s="236"/>
      <c r="H254" s="236"/>
      <c r="I254" s="236"/>
      <c r="J254" s="145"/>
      <c r="K254" s="147">
        <v>1</v>
      </c>
      <c r="L254" s="145"/>
      <c r="M254" s="145"/>
      <c r="N254" s="145"/>
      <c r="O254" s="145"/>
      <c r="P254" s="145"/>
      <c r="Q254" s="145"/>
      <c r="R254" s="148"/>
      <c r="T254" s="149"/>
      <c r="U254" s="145"/>
      <c r="V254" s="145"/>
      <c r="W254" s="145"/>
      <c r="X254" s="145"/>
      <c r="Y254" s="145"/>
      <c r="Z254" s="145"/>
      <c r="AA254" s="150"/>
      <c r="AT254" s="151" t="s">
        <v>137</v>
      </c>
      <c r="AU254" s="151" t="s">
        <v>85</v>
      </c>
      <c r="AV254" s="10" t="s">
        <v>85</v>
      </c>
      <c r="AW254" s="10" t="s">
        <v>35</v>
      </c>
      <c r="AX254" s="10" t="s">
        <v>78</v>
      </c>
      <c r="AY254" s="151" t="s">
        <v>129</v>
      </c>
    </row>
    <row r="255" spans="2:65" s="12" customFormat="1" ht="22.5" customHeight="1" x14ac:dyDescent="0.3">
      <c r="B255" s="164"/>
      <c r="C255" s="165"/>
      <c r="D255" s="165"/>
      <c r="E255" s="166" t="s">
        <v>3</v>
      </c>
      <c r="F255" s="243" t="s">
        <v>145</v>
      </c>
      <c r="G255" s="244"/>
      <c r="H255" s="244"/>
      <c r="I255" s="244"/>
      <c r="J255" s="165"/>
      <c r="K255" s="167">
        <v>2</v>
      </c>
      <c r="L255" s="165"/>
      <c r="M255" s="165"/>
      <c r="N255" s="165"/>
      <c r="O255" s="165"/>
      <c r="P255" s="165"/>
      <c r="Q255" s="165"/>
      <c r="R255" s="168"/>
      <c r="T255" s="169"/>
      <c r="U255" s="165"/>
      <c r="V255" s="165"/>
      <c r="W255" s="165"/>
      <c r="X255" s="165"/>
      <c r="Y255" s="165"/>
      <c r="Z255" s="165"/>
      <c r="AA255" s="170"/>
      <c r="AT255" s="171" t="s">
        <v>137</v>
      </c>
      <c r="AU255" s="171" t="s">
        <v>85</v>
      </c>
      <c r="AV255" s="12" t="s">
        <v>146</v>
      </c>
      <c r="AW255" s="12" t="s">
        <v>35</v>
      </c>
      <c r="AX255" s="12" t="s">
        <v>20</v>
      </c>
      <c r="AY255" s="171" t="s">
        <v>129</v>
      </c>
    </row>
    <row r="256" spans="2:65" s="1" customFormat="1" ht="31.5" customHeight="1" x14ac:dyDescent="0.3">
      <c r="B256" s="134"/>
      <c r="C256" s="135" t="s">
        <v>252</v>
      </c>
      <c r="D256" s="135" t="s">
        <v>130</v>
      </c>
      <c r="E256" s="136" t="s">
        <v>253</v>
      </c>
      <c r="F256" s="232" t="s">
        <v>254</v>
      </c>
      <c r="G256" s="233"/>
      <c r="H256" s="233"/>
      <c r="I256" s="233"/>
      <c r="J256" s="137" t="s">
        <v>189</v>
      </c>
      <c r="K256" s="138">
        <v>1</v>
      </c>
      <c r="L256" s="234"/>
      <c r="M256" s="233"/>
      <c r="N256" s="234">
        <f>ROUND(L256*K256,2)</f>
        <v>0</v>
      </c>
      <c r="O256" s="233"/>
      <c r="P256" s="233"/>
      <c r="Q256" s="233"/>
      <c r="R256" s="139"/>
      <c r="T256" s="140" t="s">
        <v>3</v>
      </c>
      <c r="U256" s="39" t="s">
        <v>43</v>
      </c>
      <c r="V256" s="141">
        <v>0.46500000000000002</v>
      </c>
      <c r="W256" s="141">
        <f>V256*K256</f>
        <v>0.46500000000000002</v>
      </c>
      <c r="X256" s="141">
        <v>1.01E-3</v>
      </c>
      <c r="Y256" s="141">
        <f>X256*K256</f>
        <v>1.01E-3</v>
      </c>
      <c r="Z256" s="141">
        <v>0</v>
      </c>
      <c r="AA256" s="142">
        <f>Z256*K256</f>
        <v>0</v>
      </c>
      <c r="AR256" s="16" t="s">
        <v>134</v>
      </c>
      <c r="AT256" s="16" t="s">
        <v>130</v>
      </c>
      <c r="AU256" s="16" t="s">
        <v>85</v>
      </c>
      <c r="AY256" s="16" t="s">
        <v>129</v>
      </c>
      <c r="BE256" s="143">
        <f>IF(U256="základní",N256,0)</f>
        <v>0</v>
      </c>
      <c r="BF256" s="143">
        <f>IF(U256="snížená",N256,0)</f>
        <v>0</v>
      </c>
      <c r="BG256" s="143">
        <f>IF(U256="zákl. přenesená",N256,0)</f>
        <v>0</v>
      </c>
      <c r="BH256" s="143">
        <f>IF(U256="sníž. přenesená",N256,0)</f>
        <v>0</v>
      </c>
      <c r="BI256" s="143">
        <f>IF(U256="nulová",N256,0)</f>
        <v>0</v>
      </c>
      <c r="BJ256" s="16" t="s">
        <v>20</v>
      </c>
      <c r="BK256" s="143">
        <f>ROUND(L256*K256,2)</f>
        <v>0</v>
      </c>
      <c r="BL256" s="16" t="s">
        <v>134</v>
      </c>
      <c r="BM256" s="16" t="s">
        <v>255</v>
      </c>
    </row>
    <row r="257" spans="2:65" s="11" customFormat="1" ht="57" customHeight="1" x14ac:dyDescent="0.3">
      <c r="B257" s="156"/>
      <c r="C257" s="157"/>
      <c r="D257" s="157"/>
      <c r="E257" s="158" t="s">
        <v>3</v>
      </c>
      <c r="F257" s="240" t="s">
        <v>256</v>
      </c>
      <c r="G257" s="241"/>
      <c r="H257" s="241"/>
      <c r="I257" s="241"/>
      <c r="J257" s="157"/>
      <c r="K257" s="159" t="s">
        <v>3</v>
      </c>
      <c r="L257" s="157"/>
      <c r="M257" s="157"/>
      <c r="N257" s="157"/>
      <c r="O257" s="157"/>
      <c r="P257" s="157"/>
      <c r="Q257" s="157"/>
      <c r="R257" s="160"/>
      <c r="T257" s="161"/>
      <c r="U257" s="157"/>
      <c r="V257" s="157"/>
      <c r="W257" s="157"/>
      <c r="X257" s="157"/>
      <c r="Y257" s="157"/>
      <c r="Z257" s="157"/>
      <c r="AA257" s="162"/>
      <c r="AT257" s="163" t="s">
        <v>137</v>
      </c>
      <c r="AU257" s="163" t="s">
        <v>85</v>
      </c>
      <c r="AV257" s="11" t="s">
        <v>20</v>
      </c>
      <c r="AW257" s="11" t="s">
        <v>35</v>
      </c>
      <c r="AX257" s="11" t="s">
        <v>78</v>
      </c>
      <c r="AY257" s="163" t="s">
        <v>129</v>
      </c>
    </row>
    <row r="258" spans="2:65" s="11" customFormat="1" ht="31.5" customHeight="1" x14ac:dyDescent="0.3">
      <c r="B258" s="156"/>
      <c r="C258" s="157"/>
      <c r="D258" s="157"/>
      <c r="E258" s="158" t="s">
        <v>3</v>
      </c>
      <c r="F258" s="245" t="s">
        <v>257</v>
      </c>
      <c r="G258" s="241"/>
      <c r="H258" s="241"/>
      <c r="I258" s="241"/>
      <c r="J258" s="157"/>
      <c r="K258" s="159" t="s">
        <v>3</v>
      </c>
      <c r="L258" s="157"/>
      <c r="M258" s="157"/>
      <c r="N258" s="157"/>
      <c r="O258" s="157"/>
      <c r="P258" s="157"/>
      <c r="Q258" s="157"/>
      <c r="R258" s="160"/>
      <c r="T258" s="161"/>
      <c r="U258" s="157"/>
      <c r="V258" s="157"/>
      <c r="W258" s="157"/>
      <c r="X258" s="157"/>
      <c r="Y258" s="157"/>
      <c r="Z258" s="157"/>
      <c r="AA258" s="162"/>
      <c r="AT258" s="163" t="s">
        <v>137</v>
      </c>
      <c r="AU258" s="163" t="s">
        <v>85</v>
      </c>
      <c r="AV258" s="11" t="s">
        <v>20</v>
      </c>
      <c r="AW258" s="11" t="s">
        <v>35</v>
      </c>
      <c r="AX258" s="11" t="s">
        <v>78</v>
      </c>
      <c r="AY258" s="163" t="s">
        <v>129</v>
      </c>
    </row>
    <row r="259" spans="2:65" s="10" customFormat="1" ht="22.5" customHeight="1" x14ac:dyDescent="0.3">
      <c r="B259" s="144"/>
      <c r="C259" s="145"/>
      <c r="D259" s="145"/>
      <c r="E259" s="146" t="s">
        <v>3</v>
      </c>
      <c r="F259" s="242" t="s">
        <v>20</v>
      </c>
      <c r="G259" s="236"/>
      <c r="H259" s="236"/>
      <c r="I259" s="236"/>
      <c r="J259" s="145"/>
      <c r="K259" s="147">
        <v>1</v>
      </c>
      <c r="L259" s="145"/>
      <c r="M259" s="145"/>
      <c r="N259" s="145"/>
      <c r="O259" s="145"/>
      <c r="P259" s="145"/>
      <c r="Q259" s="145"/>
      <c r="R259" s="148"/>
      <c r="T259" s="149"/>
      <c r="U259" s="145"/>
      <c r="V259" s="145"/>
      <c r="W259" s="145"/>
      <c r="X259" s="145"/>
      <c r="Y259" s="145"/>
      <c r="Z259" s="145"/>
      <c r="AA259" s="150"/>
      <c r="AT259" s="151" t="s">
        <v>137</v>
      </c>
      <c r="AU259" s="151" t="s">
        <v>85</v>
      </c>
      <c r="AV259" s="10" t="s">
        <v>85</v>
      </c>
      <c r="AW259" s="10" t="s">
        <v>35</v>
      </c>
      <c r="AX259" s="10" t="s">
        <v>20</v>
      </c>
      <c r="AY259" s="151" t="s">
        <v>129</v>
      </c>
    </row>
    <row r="260" spans="2:65" s="1" customFormat="1" ht="22.5" customHeight="1" x14ac:dyDescent="0.3">
      <c r="B260" s="134"/>
      <c r="C260" s="135" t="s">
        <v>8</v>
      </c>
      <c r="D260" s="135" t="s">
        <v>130</v>
      </c>
      <c r="E260" s="136" t="s">
        <v>258</v>
      </c>
      <c r="F260" s="232" t="s">
        <v>259</v>
      </c>
      <c r="G260" s="233"/>
      <c r="H260" s="233"/>
      <c r="I260" s="233"/>
      <c r="J260" s="137" t="s">
        <v>189</v>
      </c>
      <c r="K260" s="138">
        <v>3</v>
      </c>
      <c r="L260" s="234"/>
      <c r="M260" s="233"/>
      <c r="N260" s="234">
        <f>ROUND(L260*K260,2)</f>
        <v>0</v>
      </c>
      <c r="O260" s="233"/>
      <c r="P260" s="233"/>
      <c r="Q260" s="233"/>
      <c r="R260" s="139"/>
      <c r="T260" s="140" t="s">
        <v>3</v>
      </c>
      <c r="U260" s="39" t="s">
        <v>43</v>
      </c>
      <c r="V260" s="141">
        <v>0</v>
      </c>
      <c r="W260" s="141">
        <f>V260*K260</f>
        <v>0</v>
      </c>
      <c r="X260" s="141">
        <v>0</v>
      </c>
      <c r="Y260" s="141">
        <f>X260*K260</f>
        <v>0</v>
      </c>
      <c r="Z260" s="141">
        <v>0</v>
      </c>
      <c r="AA260" s="142">
        <f>Z260*K260</f>
        <v>0</v>
      </c>
      <c r="AR260" s="16" t="s">
        <v>134</v>
      </c>
      <c r="AT260" s="16" t="s">
        <v>130</v>
      </c>
      <c r="AU260" s="16" t="s">
        <v>85</v>
      </c>
      <c r="AY260" s="16" t="s">
        <v>129</v>
      </c>
      <c r="BE260" s="143">
        <f>IF(U260="základní",N260,0)</f>
        <v>0</v>
      </c>
      <c r="BF260" s="143">
        <f>IF(U260="snížená",N260,0)</f>
        <v>0</v>
      </c>
      <c r="BG260" s="143">
        <f>IF(U260="zákl. přenesená",N260,0)</f>
        <v>0</v>
      </c>
      <c r="BH260" s="143">
        <f>IF(U260="sníž. přenesená",N260,0)</f>
        <v>0</v>
      </c>
      <c r="BI260" s="143">
        <f>IF(U260="nulová",N260,0)</f>
        <v>0</v>
      </c>
      <c r="BJ260" s="16" t="s">
        <v>20</v>
      </c>
      <c r="BK260" s="143">
        <f>ROUND(L260*K260,2)</f>
        <v>0</v>
      </c>
      <c r="BL260" s="16" t="s">
        <v>134</v>
      </c>
      <c r="BM260" s="16" t="s">
        <v>260</v>
      </c>
    </row>
    <row r="261" spans="2:65" s="10" customFormat="1" ht="22.5" customHeight="1" x14ac:dyDescent="0.3">
      <c r="B261" s="144"/>
      <c r="C261" s="145"/>
      <c r="D261" s="145"/>
      <c r="E261" s="146" t="s">
        <v>3</v>
      </c>
      <c r="F261" s="235" t="s">
        <v>261</v>
      </c>
      <c r="G261" s="236"/>
      <c r="H261" s="236"/>
      <c r="I261" s="236"/>
      <c r="J261" s="145"/>
      <c r="K261" s="147">
        <v>3</v>
      </c>
      <c r="L261" s="145"/>
      <c r="M261" s="145"/>
      <c r="N261" s="145"/>
      <c r="O261" s="145"/>
      <c r="P261" s="145"/>
      <c r="Q261" s="145"/>
      <c r="R261" s="148"/>
      <c r="T261" s="149"/>
      <c r="U261" s="145"/>
      <c r="V261" s="145"/>
      <c r="W261" s="145"/>
      <c r="X261" s="145"/>
      <c r="Y261" s="145"/>
      <c r="Z261" s="145"/>
      <c r="AA261" s="150"/>
      <c r="AT261" s="151" t="s">
        <v>137</v>
      </c>
      <c r="AU261" s="151" t="s">
        <v>85</v>
      </c>
      <c r="AV261" s="10" t="s">
        <v>85</v>
      </c>
      <c r="AW261" s="10" t="s">
        <v>35</v>
      </c>
      <c r="AX261" s="10" t="s">
        <v>20</v>
      </c>
      <c r="AY261" s="151" t="s">
        <v>129</v>
      </c>
    </row>
    <row r="262" spans="2:65" s="1" customFormat="1" ht="22.5" customHeight="1" x14ac:dyDescent="0.3">
      <c r="B262" s="134"/>
      <c r="C262" s="135" t="s">
        <v>262</v>
      </c>
      <c r="D262" s="135" t="s">
        <v>130</v>
      </c>
      <c r="E262" s="136" t="s">
        <v>263</v>
      </c>
      <c r="F262" s="232" t="s">
        <v>264</v>
      </c>
      <c r="G262" s="233"/>
      <c r="H262" s="233"/>
      <c r="I262" s="233"/>
      <c r="J262" s="137" t="s">
        <v>189</v>
      </c>
      <c r="K262" s="138">
        <v>3</v>
      </c>
      <c r="L262" s="234"/>
      <c r="M262" s="233"/>
      <c r="N262" s="234">
        <f>ROUND(L262*K262,2)</f>
        <v>0</v>
      </c>
      <c r="O262" s="233"/>
      <c r="P262" s="233"/>
      <c r="Q262" s="233"/>
      <c r="R262" s="139"/>
      <c r="T262" s="140" t="s">
        <v>3</v>
      </c>
      <c r="U262" s="39" t="s">
        <v>43</v>
      </c>
      <c r="V262" s="141">
        <v>0.17699999999999999</v>
      </c>
      <c r="W262" s="141">
        <f>V262*K262</f>
        <v>0.53099999999999992</v>
      </c>
      <c r="X262" s="141">
        <v>2.9E-4</v>
      </c>
      <c r="Y262" s="141">
        <f>X262*K262</f>
        <v>8.7000000000000001E-4</v>
      </c>
      <c r="Z262" s="141">
        <v>0</v>
      </c>
      <c r="AA262" s="142">
        <f>Z262*K262</f>
        <v>0</v>
      </c>
      <c r="AR262" s="16" t="s">
        <v>134</v>
      </c>
      <c r="AT262" s="16" t="s">
        <v>130</v>
      </c>
      <c r="AU262" s="16" t="s">
        <v>85</v>
      </c>
      <c r="AY262" s="16" t="s">
        <v>129</v>
      </c>
      <c r="BE262" s="143">
        <f>IF(U262="základní",N262,0)</f>
        <v>0</v>
      </c>
      <c r="BF262" s="143">
        <f>IF(U262="snížená",N262,0)</f>
        <v>0</v>
      </c>
      <c r="BG262" s="143">
        <f>IF(U262="zákl. přenesená",N262,0)</f>
        <v>0</v>
      </c>
      <c r="BH262" s="143">
        <f>IF(U262="sníž. přenesená",N262,0)</f>
        <v>0</v>
      </c>
      <c r="BI262" s="143">
        <f>IF(U262="nulová",N262,0)</f>
        <v>0</v>
      </c>
      <c r="BJ262" s="16" t="s">
        <v>20</v>
      </c>
      <c r="BK262" s="143">
        <f>ROUND(L262*K262,2)</f>
        <v>0</v>
      </c>
      <c r="BL262" s="16" t="s">
        <v>134</v>
      </c>
      <c r="BM262" s="16" t="s">
        <v>265</v>
      </c>
    </row>
    <row r="263" spans="2:65" s="11" customFormat="1" ht="22.5" customHeight="1" x14ac:dyDescent="0.3">
      <c r="B263" s="156"/>
      <c r="C263" s="157"/>
      <c r="D263" s="157"/>
      <c r="E263" s="158" t="s">
        <v>3</v>
      </c>
      <c r="F263" s="240" t="s">
        <v>266</v>
      </c>
      <c r="G263" s="241"/>
      <c r="H263" s="241"/>
      <c r="I263" s="241"/>
      <c r="J263" s="157"/>
      <c r="K263" s="159" t="s">
        <v>3</v>
      </c>
      <c r="L263" s="157"/>
      <c r="M263" s="157"/>
      <c r="N263" s="157"/>
      <c r="O263" s="157"/>
      <c r="P263" s="157"/>
      <c r="Q263" s="157"/>
      <c r="R263" s="160"/>
      <c r="T263" s="161"/>
      <c r="U263" s="157"/>
      <c r="V263" s="157"/>
      <c r="W263" s="157"/>
      <c r="X263" s="157"/>
      <c r="Y263" s="157"/>
      <c r="Z263" s="157"/>
      <c r="AA263" s="162"/>
      <c r="AT263" s="163" t="s">
        <v>137</v>
      </c>
      <c r="AU263" s="163" t="s">
        <v>85</v>
      </c>
      <c r="AV263" s="11" t="s">
        <v>20</v>
      </c>
      <c r="AW263" s="11" t="s">
        <v>35</v>
      </c>
      <c r="AX263" s="11" t="s">
        <v>78</v>
      </c>
      <c r="AY263" s="163" t="s">
        <v>129</v>
      </c>
    </row>
    <row r="264" spans="2:65" s="10" customFormat="1" ht="22.5" customHeight="1" x14ac:dyDescent="0.3">
      <c r="B264" s="144"/>
      <c r="C264" s="145"/>
      <c r="D264" s="145"/>
      <c r="E264" s="146" t="s">
        <v>3</v>
      </c>
      <c r="F264" s="242" t="s">
        <v>148</v>
      </c>
      <c r="G264" s="236"/>
      <c r="H264" s="236"/>
      <c r="I264" s="236"/>
      <c r="J264" s="145"/>
      <c r="K264" s="147">
        <v>3</v>
      </c>
      <c r="L264" s="145"/>
      <c r="M264" s="145"/>
      <c r="N264" s="145"/>
      <c r="O264" s="145"/>
      <c r="P264" s="145"/>
      <c r="Q264" s="145"/>
      <c r="R264" s="148"/>
      <c r="T264" s="149"/>
      <c r="U264" s="145"/>
      <c r="V264" s="145"/>
      <c r="W264" s="145"/>
      <c r="X264" s="145"/>
      <c r="Y264" s="145"/>
      <c r="Z264" s="145"/>
      <c r="AA264" s="150"/>
      <c r="AT264" s="151" t="s">
        <v>137</v>
      </c>
      <c r="AU264" s="151" t="s">
        <v>85</v>
      </c>
      <c r="AV264" s="10" t="s">
        <v>85</v>
      </c>
      <c r="AW264" s="10" t="s">
        <v>35</v>
      </c>
      <c r="AX264" s="10" t="s">
        <v>20</v>
      </c>
      <c r="AY264" s="151" t="s">
        <v>129</v>
      </c>
    </row>
    <row r="265" spans="2:65" s="1" customFormat="1" ht="22.5" customHeight="1" x14ac:dyDescent="0.3">
      <c r="B265" s="134"/>
      <c r="C265" s="135" t="s">
        <v>267</v>
      </c>
      <c r="D265" s="135" t="s">
        <v>130</v>
      </c>
      <c r="E265" s="136" t="s">
        <v>268</v>
      </c>
      <c r="F265" s="232" t="s">
        <v>269</v>
      </c>
      <c r="G265" s="233"/>
      <c r="H265" s="233"/>
      <c r="I265" s="233"/>
      <c r="J265" s="137" t="s">
        <v>189</v>
      </c>
      <c r="K265" s="138">
        <v>1</v>
      </c>
      <c r="L265" s="234"/>
      <c r="M265" s="233"/>
      <c r="N265" s="234">
        <f>ROUND(L265*K265,2)</f>
        <v>0</v>
      </c>
      <c r="O265" s="233"/>
      <c r="P265" s="233"/>
      <c r="Q265" s="233"/>
      <c r="R265" s="139"/>
      <c r="T265" s="140" t="s">
        <v>3</v>
      </c>
      <c r="U265" s="39" t="s">
        <v>43</v>
      </c>
      <c r="V265" s="141">
        <v>0</v>
      </c>
      <c r="W265" s="141">
        <f>V265*K265</f>
        <v>0</v>
      </c>
      <c r="X265" s="141">
        <v>0</v>
      </c>
      <c r="Y265" s="141">
        <f>X265*K265</f>
        <v>0</v>
      </c>
      <c r="Z265" s="141">
        <v>0</v>
      </c>
      <c r="AA265" s="142">
        <f>Z265*K265</f>
        <v>0</v>
      </c>
      <c r="AR265" s="16" t="s">
        <v>134</v>
      </c>
      <c r="AT265" s="16" t="s">
        <v>130</v>
      </c>
      <c r="AU265" s="16" t="s">
        <v>85</v>
      </c>
      <c r="AY265" s="16" t="s">
        <v>129</v>
      </c>
      <c r="BE265" s="143">
        <f>IF(U265="základní",N265,0)</f>
        <v>0</v>
      </c>
      <c r="BF265" s="143">
        <f>IF(U265="snížená",N265,0)</f>
        <v>0</v>
      </c>
      <c r="BG265" s="143">
        <f>IF(U265="zákl. přenesená",N265,0)</f>
        <v>0</v>
      </c>
      <c r="BH265" s="143">
        <f>IF(U265="sníž. přenesená",N265,0)</f>
        <v>0</v>
      </c>
      <c r="BI265" s="143">
        <f>IF(U265="nulová",N265,0)</f>
        <v>0</v>
      </c>
      <c r="BJ265" s="16" t="s">
        <v>20</v>
      </c>
      <c r="BK265" s="143">
        <f>ROUND(L265*K265,2)</f>
        <v>0</v>
      </c>
      <c r="BL265" s="16" t="s">
        <v>134</v>
      </c>
      <c r="BM265" s="16" t="s">
        <v>270</v>
      </c>
    </row>
    <row r="266" spans="2:65" s="11" customFormat="1" ht="22.5" customHeight="1" x14ac:dyDescent="0.3">
      <c r="B266" s="156"/>
      <c r="C266" s="157"/>
      <c r="D266" s="157"/>
      <c r="E266" s="158" t="s">
        <v>3</v>
      </c>
      <c r="F266" s="240" t="s">
        <v>172</v>
      </c>
      <c r="G266" s="241"/>
      <c r="H266" s="241"/>
      <c r="I266" s="241"/>
      <c r="J266" s="157"/>
      <c r="K266" s="159" t="s">
        <v>3</v>
      </c>
      <c r="L266" s="157"/>
      <c r="M266" s="157"/>
      <c r="N266" s="157"/>
      <c r="O266" s="157"/>
      <c r="P266" s="157"/>
      <c r="Q266" s="157"/>
      <c r="R266" s="160"/>
      <c r="T266" s="161"/>
      <c r="U266" s="157"/>
      <c r="V266" s="157"/>
      <c r="W266" s="157"/>
      <c r="X266" s="157"/>
      <c r="Y266" s="157"/>
      <c r="Z266" s="157"/>
      <c r="AA266" s="162"/>
      <c r="AT266" s="163" t="s">
        <v>137</v>
      </c>
      <c r="AU266" s="163" t="s">
        <v>85</v>
      </c>
      <c r="AV266" s="11" t="s">
        <v>20</v>
      </c>
      <c r="AW266" s="11" t="s">
        <v>35</v>
      </c>
      <c r="AX266" s="11" t="s">
        <v>78</v>
      </c>
      <c r="AY266" s="163" t="s">
        <v>129</v>
      </c>
    </row>
    <row r="267" spans="2:65" s="11" customFormat="1" ht="44.25" customHeight="1" x14ac:dyDescent="0.3">
      <c r="B267" s="156"/>
      <c r="C267" s="157"/>
      <c r="D267" s="157"/>
      <c r="E267" s="158" t="s">
        <v>3</v>
      </c>
      <c r="F267" s="245" t="s">
        <v>271</v>
      </c>
      <c r="G267" s="241"/>
      <c r="H267" s="241"/>
      <c r="I267" s="241"/>
      <c r="J267" s="157"/>
      <c r="K267" s="159" t="s">
        <v>3</v>
      </c>
      <c r="L267" s="157"/>
      <c r="M267" s="157"/>
      <c r="N267" s="157"/>
      <c r="O267" s="157"/>
      <c r="P267" s="157"/>
      <c r="Q267" s="157"/>
      <c r="R267" s="160"/>
      <c r="T267" s="161"/>
      <c r="U267" s="157"/>
      <c r="V267" s="157"/>
      <c r="W267" s="157"/>
      <c r="X267" s="157"/>
      <c r="Y267" s="157"/>
      <c r="Z267" s="157"/>
      <c r="AA267" s="162"/>
      <c r="AT267" s="163" t="s">
        <v>137</v>
      </c>
      <c r="AU267" s="163" t="s">
        <v>85</v>
      </c>
      <c r="AV267" s="11" t="s">
        <v>20</v>
      </c>
      <c r="AW267" s="11" t="s">
        <v>35</v>
      </c>
      <c r="AX267" s="11" t="s">
        <v>78</v>
      </c>
      <c r="AY267" s="163" t="s">
        <v>129</v>
      </c>
    </row>
    <row r="268" spans="2:65" s="10" customFormat="1" ht="22.5" customHeight="1" x14ac:dyDescent="0.3">
      <c r="B268" s="144"/>
      <c r="C268" s="145"/>
      <c r="D268" s="145"/>
      <c r="E268" s="146" t="s">
        <v>3</v>
      </c>
      <c r="F268" s="242" t="s">
        <v>20</v>
      </c>
      <c r="G268" s="236"/>
      <c r="H268" s="236"/>
      <c r="I268" s="236"/>
      <c r="J268" s="145"/>
      <c r="K268" s="147">
        <v>1</v>
      </c>
      <c r="L268" s="145"/>
      <c r="M268" s="145"/>
      <c r="N268" s="145"/>
      <c r="O268" s="145"/>
      <c r="P268" s="145"/>
      <c r="Q268" s="145"/>
      <c r="R268" s="148"/>
      <c r="T268" s="149"/>
      <c r="U268" s="145"/>
      <c r="V268" s="145"/>
      <c r="W268" s="145"/>
      <c r="X268" s="145"/>
      <c r="Y268" s="145"/>
      <c r="Z268" s="145"/>
      <c r="AA268" s="150"/>
      <c r="AT268" s="151" t="s">
        <v>137</v>
      </c>
      <c r="AU268" s="151" t="s">
        <v>85</v>
      </c>
      <c r="AV268" s="10" t="s">
        <v>85</v>
      </c>
      <c r="AW268" s="10" t="s">
        <v>35</v>
      </c>
      <c r="AX268" s="10" t="s">
        <v>20</v>
      </c>
      <c r="AY268" s="151" t="s">
        <v>129</v>
      </c>
    </row>
    <row r="269" spans="2:65" s="1" customFormat="1" ht="31.5" customHeight="1" x14ac:dyDescent="0.3">
      <c r="B269" s="134"/>
      <c r="C269" s="135" t="s">
        <v>272</v>
      </c>
      <c r="D269" s="135" t="s">
        <v>130</v>
      </c>
      <c r="E269" s="136" t="s">
        <v>273</v>
      </c>
      <c r="F269" s="232" t="s">
        <v>274</v>
      </c>
      <c r="G269" s="233"/>
      <c r="H269" s="233"/>
      <c r="I269" s="233"/>
      <c r="J269" s="137" t="s">
        <v>133</v>
      </c>
      <c r="K269" s="138">
        <v>20</v>
      </c>
      <c r="L269" s="234"/>
      <c r="M269" s="233"/>
      <c r="N269" s="234">
        <f>ROUND(L269*K269,2)</f>
        <v>0</v>
      </c>
      <c r="O269" s="233"/>
      <c r="P269" s="233"/>
      <c r="Q269" s="233"/>
      <c r="R269" s="139"/>
      <c r="T269" s="140" t="s">
        <v>3</v>
      </c>
      <c r="U269" s="39" t="s">
        <v>43</v>
      </c>
      <c r="V269" s="141">
        <v>7.9000000000000001E-2</v>
      </c>
      <c r="W269" s="141">
        <f>V269*K269</f>
        <v>1.58</v>
      </c>
      <c r="X269" s="141">
        <v>0</v>
      </c>
      <c r="Y269" s="141">
        <f>X269*K269</f>
        <v>0</v>
      </c>
      <c r="Z269" s="141">
        <v>0</v>
      </c>
      <c r="AA269" s="142">
        <f>Z269*K269</f>
        <v>0</v>
      </c>
      <c r="AR269" s="16" t="s">
        <v>134</v>
      </c>
      <c r="AT269" s="16" t="s">
        <v>130</v>
      </c>
      <c r="AU269" s="16" t="s">
        <v>85</v>
      </c>
      <c r="AY269" s="16" t="s">
        <v>129</v>
      </c>
      <c r="BE269" s="143">
        <f>IF(U269="základní",N269,0)</f>
        <v>0</v>
      </c>
      <c r="BF269" s="143">
        <f>IF(U269="snížená",N269,0)</f>
        <v>0</v>
      </c>
      <c r="BG269" s="143">
        <f>IF(U269="zákl. přenesená",N269,0)</f>
        <v>0</v>
      </c>
      <c r="BH269" s="143">
        <f>IF(U269="sníž. přenesená",N269,0)</f>
        <v>0</v>
      </c>
      <c r="BI269" s="143">
        <f>IF(U269="nulová",N269,0)</f>
        <v>0</v>
      </c>
      <c r="BJ269" s="16" t="s">
        <v>20</v>
      </c>
      <c r="BK269" s="143">
        <f>ROUND(L269*K269,2)</f>
        <v>0</v>
      </c>
      <c r="BL269" s="16" t="s">
        <v>134</v>
      </c>
      <c r="BM269" s="16" t="s">
        <v>275</v>
      </c>
    </row>
    <row r="270" spans="2:65" s="10" customFormat="1" ht="22.5" customHeight="1" x14ac:dyDescent="0.3">
      <c r="B270" s="144"/>
      <c r="C270" s="145"/>
      <c r="D270" s="145"/>
      <c r="E270" s="146" t="s">
        <v>3</v>
      </c>
      <c r="F270" s="235" t="s">
        <v>252</v>
      </c>
      <c r="G270" s="236"/>
      <c r="H270" s="236"/>
      <c r="I270" s="236"/>
      <c r="J270" s="145"/>
      <c r="K270" s="147">
        <v>20</v>
      </c>
      <c r="L270" s="145"/>
      <c r="M270" s="145"/>
      <c r="N270" s="145"/>
      <c r="O270" s="145"/>
      <c r="P270" s="145"/>
      <c r="Q270" s="145"/>
      <c r="R270" s="148"/>
      <c r="T270" s="149"/>
      <c r="U270" s="145"/>
      <c r="V270" s="145"/>
      <c r="W270" s="145"/>
      <c r="X270" s="145"/>
      <c r="Y270" s="145"/>
      <c r="Z270" s="145"/>
      <c r="AA270" s="150"/>
      <c r="AT270" s="151" t="s">
        <v>137</v>
      </c>
      <c r="AU270" s="151" t="s">
        <v>85</v>
      </c>
      <c r="AV270" s="10" t="s">
        <v>85</v>
      </c>
      <c r="AW270" s="10" t="s">
        <v>35</v>
      </c>
      <c r="AX270" s="10" t="s">
        <v>20</v>
      </c>
      <c r="AY270" s="151" t="s">
        <v>129</v>
      </c>
    </row>
    <row r="271" spans="2:65" s="1" customFormat="1" ht="22.5" customHeight="1" x14ac:dyDescent="0.3">
      <c r="B271" s="134"/>
      <c r="C271" s="135" t="s">
        <v>276</v>
      </c>
      <c r="D271" s="135" t="s">
        <v>130</v>
      </c>
      <c r="E271" s="136" t="s">
        <v>277</v>
      </c>
      <c r="F271" s="232" t="s">
        <v>278</v>
      </c>
      <c r="G271" s="233"/>
      <c r="H271" s="233"/>
      <c r="I271" s="233"/>
      <c r="J271" s="137" t="s">
        <v>189</v>
      </c>
      <c r="K271" s="138">
        <v>3</v>
      </c>
      <c r="L271" s="234"/>
      <c r="M271" s="233"/>
      <c r="N271" s="234">
        <f>ROUND(L271*K271,2)</f>
        <v>0</v>
      </c>
      <c r="O271" s="233"/>
      <c r="P271" s="233"/>
      <c r="Q271" s="233"/>
      <c r="R271" s="139"/>
      <c r="T271" s="140" t="s">
        <v>3</v>
      </c>
      <c r="U271" s="39" t="s">
        <v>43</v>
      </c>
      <c r="V271" s="141">
        <v>7.9000000000000001E-2</v>
      </c>
      <c r="W271" s="141">
        <f>V271*K271</f>
        <v>0.23699999999999999</v>
      </c>
      <c r="X271" s="141">
        <v>0</v>
      </c>
      <c r="Y271" s="141">
        <f>X271*K271</f>
        <v>0</v>
      </c>
      <c r="Z271" s="141">
        <v>0</v>
      </c>
      <c r="AA271" s="142">
        <f>Z271*K271</f>
        <v>0</v>
      </c>
      <c r="AR271" s="16" t="s">
        <v>134</v>
      </c>
      <c r="AT271" s="16" t="s">
        <v>130</v>
      </c>
      <c r="AU271" s="16" t="s">
        <v>85</v>
      </c>
      <c r="AY271" s="16" t="s">
        <v>129</v>
      </c>
      <c r="BE271" s="143">
        <f>IF(U271="základní",N271,0)</f>
        <v>0</v>
      </c>
      <c r="BF271" s="143">
        <f>IF(U271="snížená",N271,0)</f>
        <v>0</v>
      </c>
      <c r="BG271" s="143">
        <f>IF(U271="zákl. přenesená",N271,0)</f>
        <v>0</v>
      </c>
      <c r="BH271" s="143">
        <f>IF(U271="sníž. přenesená",N271,0)</f>
        <v>0</v>
      </c>
      <c r="BI271" s="143">
        <f>IF(U271="nulová",N271,0)</f>
        <v>0</v>
      </c>
      <c r="BJ271" s="16" t="s">
        <v>20</v>
      </c>
      <c r="BK271" s="143">
        <f>ROUND(L271*K271,2)</f>
        <v>0</v>
      </c>
      <c r="BL271" s="16" t="s">
        <v>134</v>
      </c>
      <c r="BM271" s="16" t="s">
        <v>279</v>
      </c>
    </row>
    <row r="272" spans="2:65" s="11" customFormat="1" ht="31.5" customHeight="1" x14ac:dyDescent="0.3">
      <c r="B272" s="156"/>
      <c r="C272" s="157"/>
      <c r="D272" s="157"/>
      <c r="E272" s="158" t="s">
        <v>3</v>
      </c>
      <c r="F272" s="240" t="s">
        <v>280</v>
      </c>
      <c r="G272" s="241"/>
      <c r="H272" s="241"/>
      <c r="I272" s="241"/>
      <c r="J272" s="157"/>
      <c r="K272" s="159" t="s">
        <v>3</v>
      </c>
      <c r="L272" s="157"/>
      <c r="M272" s="157"/>
      <c r="N272" s="157"/>
      <c r="O272" s="157"/>
      <c r="P272" s="157"/>
      <c r="Q272" s="157"/>
      <c r="R272" s="160"/>
      <c r="T272" s="161"/>
      <c r="U272" s="157"/>
      <c r="V272" s="157"/>
      <c r="W272" s="157"/>
      <c r="X272" s="157"/>
      <c r="Y272" s="157"/>
      <c r="Z272" s="157"/>
      <c r="AA272" s="162"/>
      <c r="AT272" s="163" t="s">
        <v>137</v>
      </c>
      <c r="AU272" s="163" t="s">
        <v>85</v>
      </c>
      <c r="AV272" s="11" t="s">
        <v>20</v>
      </c>
      <c r="AW272" s="11" t="s">
        <v>35</v>
      </c>
      <c r="AX272" s="11" t="s">
        <v>78</v>
      </c>
      <c r="AY272" s="163" t="s">
        <v>129</v>
      </c>
    </row>
    <row r="273" spans="2:65" s="10" customFormat="1" ht="22.5" customHeight="1" x14ac:dyDescent="0.3">
      <c r="B273" s="144"/>
      <c r="C273" s="145"/>
      <c r="D273" s="145"/>
      <c r="E273" s="146" t="s">
        <v>3</v>
      </c>
      <c r="F273" s="242" t="s">
        <v>148</v>
      </c>
      <c r="G273" s="236"/>
      <c r="H273" s="236"/>
      <c r="I273" s="236"/>
      <c r="J273" s="145"/>
      <c r="K273" s="147">
        <v>3</v>
      </c>
      <c r="L273" s="145"/>
      <c r="M273" s="145"/>
      <c r="N273" s="145"/>
      <c r="O273" s="145"/>
      <c r="P273" s="145"/>
      <c r="Q273" s="145"/>
      <c r="R273" s="148"/>
      <c r="T273" s="149"/>
      <c r="U273" s="145"/>
      <c r="V273" s="145"/>
      <c r="W273" s="145"/>
      <c r="X273" s="145"/>
      <c r="Y273" s="145"/>
      <c r="Z273" s="145"/>
      <c r="AA273" s="150"/>
      <c r="AT273" s="151" t="s">
        <v>137</v>
      </c>
      <c r="AU273" s="151" t="s">
        <v>85</v>
      </c>
      <c r="AV273" s="10" t="s">
        <v>85</v>
      </c>
      <c r="AW273" s="10" t="s">
        <v>35</v>
      </c>
      <c r="AX273" s="10" t="s">
        <v>20</v>
      </c>
      <c r="AY273" s="151" t="s">
        <v>129</v>
      </c>
    </row>
    <row r="274" spans="2:65" s="1" customFormat="1" ht="31.5" customHeight="1" x14ac:dyDescent="0.3">
      <c r="B274" s="134"/>
      <c r="C274" s="135" t="s">
        <v>281</v>
      </c>
      <c r="D274" s="135" t="s">
        <v>130</v>
      </c>
      <c r="E274" s="136" t="s">
        <v>282</v>
      </c>
      <c r="F274" s="232" t="s">
        <v>283</v>
      </c>
      <c r="G274" s="233"/>
      <c r="H274" s="233"/>
      <c r="I274" s="233"/>
      <c r="J274" s="137" t="s">
        <v>133</v>
      </c>
      <c r="K274" s="138">
        <v>80.5</v>
      </c>
      <c r="L274" s="234"/>
      <c r="M274" s="233"/>
      <c r="N274" s="234">
        <f>ROUND(L274*K274,2)</f>
        <v>0</v>
      </c>
      <c r="O274" s="233"/>
      <c r="P274" s="233"/>
      <c r="Q274" s="233"/>
      <c r="R274" s="139"/>
      <c r="T274" s="140" t="s">
        <v>3</v>
      </c>
      <c r="U274" s="39" t="s">
        <v>45</v>
      </c>
      <c r="V274" s="141">
        <v>5.8999999999999997E-2</v>
      </c>
      <c r="W274" s="141">
        <f>V274*K274</f>
        <v>4.7494999999999994</v>
      </c>
      <c r="X274" s="141">
        <v>0</v>
      </c>
      <c r="Y274" s="141">
        <f>X274*K274</f>
        <v>0</v>
      </c>
      <c r="Z274" s="141">
        <v>0</v>
      </c>
      <c r="AA274" s="142">
        <f>Z274*K274</f>
        <v>0</v>
      </c>
      <c r="AR274" s="16" t="s">
        <v>134</v>
      </c>
      <c r="AT274" s="16" t="s">
        <v>130</v>
      </c>
      <c r="AU274" s="16" t="s">
        <v>85</v>
      </c>
      <c r="AY274" s="16" t="s">
        <v>129</v>
      </c>
      <c r="BE274" s="143">
        <f>IF(U274="základní",N274,0)</f>
        <v>0</v>
      </c>
      <c r="BF274" s="143">
        <f>IF(U274="snížená",N274,0)</f>
        <v>0</v>
      </c>
      <c r="BG274" s="143">
        <f>IF(U274="zákl. přenesená",N274,0)</f>
        <v>0</v>
      </c>
      <c r="BH274" s="143">
        <f>IF(U274="sníž. přenesená",N274,0)</f>
        <v>0</v>
      </c>
      <c r="BI274" s="143">
        <f>IF(U274="nulová",N274,0)</f>
        <v>0</v>
      </c>
      <c r="BJ274" s="16" t="s">
        <v>85</v>
      </c>
      <c r="BK274" s="143">
        <f>ROUND(L274*K274,2)</f>
        <v>0</v>
      </c>
      <c r="BL274" s="16" t="s">
        <v>134</v>
      </c>
      <c r="BM274" s="16" t="s">
        <v>284</v>
      </c>
    </row>
    <row r="275" spans="2:65" s="11" customFormat="1" ht="22.5" customHeight="1" x14ac:dyDescent="0.3">
      <c r="B275" s="156"/>
      <c r="C275" s="157"/>
      <c r="D275" s="157"/>
      <c r="E275" s="158" t="s">
        <v>3</v>
      </c>
      <c r="F275" s="240" t="s">
        <v>285</v>
      </c>
      <c r="G275" s="241"/>
      <c r="H275" s="241"/>
      <c r="I275" s="241"/>
      <c r="J275" s="157"/>
      <c r="K275" s="159" t="s">
        <v>3</v>
      </c>
      <c r="L275" s="157"/>
      <c r="M275" s="157"/>
      <c r="N275" s="157"/>
      <c r="O275" s="157"/>
      <c r="P275" s="157"/>
      <c r="Q275" s="157"/>
      <c r="R275" s="160"/>
      <c r="T275" s="161"/>
      <c r="U275" s="157"/>
      <c r="V275" s="157"/>
      <c r="W275" s="157"/>
      <c r="X275" s="157"/>
      <c r="Y275" s="157"/>
      <c r="Z275" s="157"/>
      <c r="AA275" s="162"/>
      <c r="AT275" s="163" t="s">
        <v>137</v>
      </c>
      <c r="AU275" s="163" t="s">
        <v>85</v>
      </c>
      <c r="AV275" s="11" t="s">
        <v>20</v>
      </c>
      <c r="AW275" s="11" t="s">
        <v>35</v>
      </c>
      <c r="AX275" s="11" t="s">
        <v>78</v>
      </c>
      <c r="AY275" s="163" t="s">
        <v>129</v>
      </c>
    </row>
    <row r="276" spans="2:65" s="10" customFormat="1" ht="22.5" customHeight="1" x14ac:dyDescent="0.3">
      <c r="B276" s="144"/>
      <c r="C276" s="145"/>
      <c r="D276" s="145"/>
      <c r="E276" s="146" t="s">
        <v>3</v>
      </c>
      <c r="F276" s="242" t="s">
        <v>286</v>
      </c>
      <c r="G276" s="236"/>
      <c r="H276" s="236"/>
      <c r="I276" s="236"/>
      <c r="J276" s="145"/>
      <c r="K276" s="147">
        <v>80.5</v>
      </c>
      <c r="L276" s="145"/>
      <c r="M276" s="145"/>
      <c r="N276" s="145"/>
      <c r="O276" s="145"/>
      <c r="P276" s="145"/>
      <c r="Q276" s="145"/>
      <c r="R276" s="148"/>
      <c r="T276" s="149"/>
      <c r="U276" s="145"/>
      <c r="V276" s="145"/>
      <c r="W276" s="145"/>
      <c r="X276" s="145"/>
      <c r="Y276" s="145"/>
      <c r="Z276" s="145"/>
      <c r="AA276" s="150"/>
      <c r="AT276" s="151" t="s">
        <v>137</v>
      </c>
      <c r="AU276" s="151" t="s">
        <v>85</v>
      </c>
      <c r="AV276" s="10" t="s">
        <v>85</v>
      </c>
      <c r="AW276" s="10" t="s">
        <v>35</v>
      </c>
      <c r="AX276" s="10" t="s">
        <v>20</v>
      </c>
      <c r="AY276" s="151" t="s">
        <v>129</v>
      </c>
    </row>
    <row r="277" spans="2:65" s="1" customFormat="1" ht="31.5" customHeight="1" x14ac:dyDescent="0.3">
      <c r="B277" s="134"/>
      <c r="C277" s="152" t="s">
        <v>287</v>
      </c>
      <c r="D277" s="152" t="s">
        <v>138</v>
      </c>
      <c r="E277" s="153" t="s">
        <v>288</v>
      </c>
      <c r="F277" s="237" t="s">
        <v>289</v>
      </c>
      <c r="G277" s="238"/>
      <c r="H277" s="238"/>
      <c r="I277" s="238"/>
      <c r="J277" s="154" t="s">
        <v>189</v>
      </c>
      <c r="K277" s="155">
        <v>1</v>
      </c>
      <c r="L277" s="239"/>
      <c r="M277" s="238"/>
      <c r="N277" s="239">
        <f>ROUND(L277*K277,2)</f>
        <v>0</v>
      </c>
      <c r="O277" s="233"/>
      <c r="P277" s="233"/>
      <c r="Q277" s="233"/>
      <c r="R277" s="139"/>
      <c r="T277" s="140" t="s">
        <v>3</v>
      </c>
      <c r="U277" s="39" t="s">
        <v>45</v>
      </c>
      <c r="V277" s="141">
        <v>0</v>
      </c>
      <c r="W277" s="141">
        <f>V277*K277</f>
        <v>0</v>
      </c>
      <c r="X277" s="141">
        <v>0</v>
      </c>
      <c r="Y277" s="141">
        <f>X277*K277</f>
        <v>0</v>
      </c>
      <c r="Z277" s="141">
        <v>0</v>
      </c>
      <c r="AA277" s="142">
        <f>Z277*K277</f>
        <v>0</v>
      </c>
      <c r="AR277" s="16" t="s">
        <v>141</v>
      </c>
      <c r="AT277" s="16" t="s">
        <v>138</v>
      </c>
      <c r="AU277" s="16" t="s">
        <v>85</v>
      </c>
      <c r="AY277" s="16" t="s">
        <v>129</v>
      </c>
      <c r="BE277" s="143">
        <f>IF(U277="základní",N277,0)</f>
        <v>0</v>
      </c>
      <c r="BF277" s="143">
        <f>IF(U277="snížená",N277,0)</f>
        <v>0</v>
      </c>
      <c r="BG277" s="143">
        <f>IF(U277="zákl. přenesená",N277,0)</f>
        <v>0</v>
      </c>
      <c r="BH277" s="143">
        <f>IF(U277="sníž. přenesená",N277,0)</f>
        <v>0</v>
      </c>
      <c r="BI277" s="143">
        <f>IF(U277="nulová",N277,0)</f>
        <v>0</v>
      </c>
      <c r="BJ277" s="16" t="s">
        <v>85</v>
      </c>
      <c r="BK277" s="143">
        <f>ROUND(L277*K277,2)</f>
        <v>0</v>
      </c>
      <c r="BL277" s="16" t="s">
        <v>134</v>
      </c>
      <c r="BM277" s="16" t="s">
        <v>290</v>
      </c>
    </row>
    <row r="278" spans="2:65" s="10" customFormat="1" ht="22.5" customHeight="1" x14ac:dyDescent="0.3">
      <c r="B278" s="144"/>
      <c r="C278" s="145"/>
      <c r="D278" s="145"/>
      <c r="E278" s="146" t="s">
        <v>3</v>
      </c>
      <c r="F278" s="235" t="s">
        <v>20</v>
      </c>
      <c r="G278" s="236"/>
      <c r="H278" s="236"/>
      <c r="I278" s="236"/>
      <c r="J278" s="145"/>
      <c r="K278" s="147">
        <v>1</v>
      </c>
      <c r="L278" s="145"/>
      <c r="M278" s="145"/>
      <c r="N278" s="145"/>
      <c r="O278" s="145"/>
      <c r="P278" s="145"/>
      <c r="Q278" s="145"/>
      <c r="R278" s="148"/>
      <c r="T278" s="149"/>
      <c r="U278" s="145"/>
      <c r="V278" s="145"/>
      <c r="W278" s="145"/>
      <c r="X278" s="145"/>
      <c r="Y278" s="145"/>
      <c r="Z278" s="145"/>
      <c r="AA278" s="150"/>
      <c r="AT278" s="151" t="s">
        <v>137</v>
      </c>
      <c r="AU278" s="151" t="s">
        <v>85</v>
      </c>
      <c r="AV278" s="10" t="s">
        <v>85</v>
      </c>
      <c r="AW278" s="10" t="s">
        <v>35</v>
      </c>
      <c r="AX278" s="10" t="s">
        <v>20</v>
      </c>
      <c r="AY278" s="151" t="s">
        <v>129</v>
      </c>
    </row>
    <row r="279" spans="2:65" s="1" customFormat="1" ht="44.25" customHeight="1" x14ac:dyDescent="0.3">
      <c r="B279" s="134"/>
      <c r="C279" s="135" t="s">
        <v>291</v>
      </c>
      <c r="D279" s="135" t="s">
        <v>130</v>
      </c>
      <c r="E279" s="136" t="s">
        <v>292</v>
      </c>
      <c r="F279" s="232" t="s">
        <v>293</v>
      </c>
      <c r="G279" s="233"/>
      <c r="H279" s="233"/>
      <c r="I279" s="233"/>
      <c r="J279" s="137" t="s">
        <v>164</v>
      </c>
      <c r="K279" s="138">
        <v>0.59</v>
      </c>
      <c r="L279" s="234"/>
      <c r="M279" s="233"/>
      <c r="N279" s="234">
        <f>ROUND(L279*K279,2)</f>
        <v>0</v>
      </c>
      <c r="O279" s="233"/>
      <c r="P279" s="233"/>
      <c r="Q279" s="233"/>
      <c r="R279" s="139"/>
      <c r="T279" s="140" t="s">
        <v>3</v>
      </c>
      <c r="U279" s="39" t="s">
        <v>45</v>
      </c>
      <c r="V279" s="141">
        <v>4.1550000000000002</v>
      </c>
      <c r="W279" s="141">
        <f>V279*K279</f>
        <v>2.4514499999999999</v>
      </c>
      <c r="X279" s="141">
        <v>0</v>
      </c>
      <c r="Y279" s="141">
        <f>X279*K279</f>
        <v>0</v>
      </c>
      <c r="Z279" s="141">
        <v>0</v>
      </c>
      <c r="AA279" s="142">
        <f>Z279*K279</f>
        <v>0</v>
      </c>
      <c r="AR279" s="16" t="s">
        <v>134</v>
      </c>
      <c r="AT279" s="16" t="s">
        <v>130</v>
      </c>
      <c r="AU279" s="16" t="s">
        <v>85</v>
      </c>
      <c r="AY279" s="16" t="s">
        <v>129</v>
      </c>
      <c r="BE279" s="143">
        <f>IF(U279="základní",N279,0)</f>
        <v>0</v>
      </c>
      <c r="BF279" s="143">
        <f>IF(U279="snížená",N279,0)</f>
        <v>0</v>
      </c>
      <c r="BG279" s="143">
        <f>IF(U279="zákl. přenesená",N279,0)</f>
        <v>0</v>
      </c>
      <c r="BH279" s="143">
        <f>IF(U279="sníž. přenesená",N279,0)</f>
        <v>0</v>
      </c>
      <c r="BI279" s="143">
        <f>IF(U279="nulová",N279,0)</f>
        <v>0</v>
      </c>
      <c r="BJ279" s="16" t="s">
        <v>85</v>
      </c>
      <c r="BK279" s="143">
        <f>ROUND(L279*K279,2)</f>
        <v>0</v>
      </c>
      <c r="BL279" s="16" t="s">
        <v>134</v>
      </c>
      <c r="BM279" s="16" t="s">
        <v>294</v>
      </c>
    </row>
    <row r="280" spans="2:65" s="10" customFormat="1" ht="22.5" customHeight="1" x14ac:dyDescent="0.3">
      <c r="B280" s="144"/>
      <c r="C280" s="145"/>
      <c r="D280" s="145"/>
      <c r="E280" s="146" t="s">
        <v>3</v>
      </c>
      <c r="F280" s="235" t="s">
        <v>295</v>
      </c>
      <c r="G280" s="236"/>
      <c r="H280" s="236"/>
      <c r="I280" s="236"/>
      <c r="J280" s="145"/>
      <c r="K280" s="147">
        <v>0.59</v>
      </c>
      <c r="L280" s="145"/>
      <c r="M280" s="145"/>
      <c r="N280" s="145"/>
      <c r="O280" s="145"/>
      <c r="P280" s="145"/>
      <c r="Q280" s="145"/>
      <c r="R280" s="148"/>
      <c r="T280" s="149"/>
      <c r="U280" s="145"/>
      <c r="V280" s="145"/>
      <c r="W280" s="145"/>
      <c r="X280" s="145"/>
      <c r="Y280" s="145"/>
      <c r="Z280" s="145"/>
      <c r="AA280" s="150"/>
      <c r="AT280" s="151" t="s">
        <v>137</v>
      </c>
      <c r="AU280" s="151" t="s">
        <v>85</v>
      </c>
      <c r="AV280" s="10" t="s">
        <v>85</v>
      </c>
      <c r="AW280" s="10" t="s">
        <v>35</v>
      </c>
      <c r="AX280" s="10" t="s">
        <v>20</v>
      </c>
      <c r="AY280" s="151" t="s">
        <v>129</v>
      </c>
    </row>
    <row r="281" spans="2:65" s="1" customFormat="1" ht="22.5" customHeight="1" x14ac:dyDescent="0.3">
      <c r="B281" s="134"/>
      <c r="C281" s="135" t="s">
        <v>296</v>
      </c>
      <c r="D281" s="135" t="s">
        <v>130</v>
      </c>
      <c r="E281" s="136" t="s">
        <v>297</v>
      </c>
      <c r="F281" s="232" t="s">
        <v>298</v>
      </c>
      <c r="G281" s="233"/>
      <c r="H281" s="233"/>
      <c r="I281" s="233"/>
      <c r="J281" s="137" t="s">
        <v>133</v>
      </c>
      <c r="K281" s="138">
        <v>20</v>
      </c>
      <c r="L281" s="234"/>
      <c r="M281" s="233"/>
      <c r="N281" s="234">
        <f>ROUND(L281*K281,2)</f>
        <v>0</v>
      </c>
      <c r="O281" s="233"/>
      <c r="P281" s="233"/>
      <c r="Q281" s="233"/>
      <c r="R281" s="139"/>
      <c r="T281" s="140" t="s">
        <v>3</v>
      </c>
      <c r="U281" s="39" t="s">
        <v>43</v>
      </c>
      <c r="V281" s="141">
        <v>0.46500000000000002</v>
      </c>
      <c r="W281" s="141">
        <f>V281*K281</f>
        <v>9.3000000000000007</v>
      </c>
      <c r="X281" s="141">
        <v>0</v>
      </c>
      <c r="Y281" s="141">
        <f>X281*K281</f>
        <v>0</v>
      </c>
      <c r="Z281" s="141">
        <v>0</v>
      </c>
      <c r="AA281" s="142">
        <f>Z281*K281</f>
        <v>0</v>
      </c>
      <c r="AR281" s="16" t="s">
        <v>134</v>
      </c>
      <c r="AT281" s="16" t="s">
        <v>130</v>
      </c>
      <c r="AU281" s="16" t="s">
        <v>85</v>
      </c>
      <c r="AY281" s="16" t="s">
        <v>129</v>
      </c>
      <c r="BE281" s="143">
        <f>IF(U281="základní",N281,0)</f>
        <v>0</v>
      </c>
      <c r="BF281" s="143">
        <f>IF(U281="snížená",N281,0)</f>
        <v>0</v>
      </c>
      <c r="BG281" s="143">
        <f>IF(U281="zákl. přenesená",N281,0)</f>
        <v>0</v>
      </c>
      <c r="BH281" s="143">
        <f>IF(U281="sníž. přenesená",N281,0)</f>
        <v>0</v>
      </c>
      <c r="BI281" s="143">
        <f>IF(U281="nulová",N281,0)</f>
        <v>0</v>
      </c>
      <c r="BJ281" s="16" t="s">
        <v>20</v>
      </c>
      <c r="BK281" s="143">
        <f>ROUND(L281*K281,2)</f>
        <v>0</v>
      </c>
      <c r="BL281" s="16" t="s">
        <v>134</v>
      </c>
      <c r="BM281" s="16" t="s">
        <v>299</v>
      </c>
    </row>
    <row r="282" spans="2:65" s="10" customFormat="1" ht="22.5" customHeight="1" x14ac:dyDescent="0.3">
      <c r="B282" s="144"/>
      <c r="C282" s="145"/>
      <c r="D282" s="145"/>
      <c r="E282" s="146" t="s">
        <v>3</v>
      </c>
      <c r="F282" s="235" t="s">
        <v>252</v>
      </c>
      <c r="G282" s="236"/>
      <c r="H282" s="236"/>
      <c r="I282" s="236"/>
      <c r="J282" s="145"/>
      <c r="K282" s="147">
        <v>20</v>
      </c>
      <c r="L282" s="145"/>
      <c r="M282" s="145"/>
      <c r="N282" s="145"/>
      <c r="O282" s="145"/>
      <c r="P282" s="145"/>
      <c r="Q282" s="145"/>
      <c r="R282" s="148"/>
      <c r="T282" s="149"/>
      <c r="U282" s="145"/>
      <c r="V282" s="145"/>
      <c r="W282" s="145"/>
      <c r="X282" s="145"/>
      <c r="Y282" s="145"/>
      <c r="Z282" s="145"/>
      <c r="AA282" s="150"/>
      <c r="AT282" s="151" t="s">
        <v>137</v>
      </c>
      <c r="AU282" s="151" t="s">
        <v>85</v>
      </c>
      <c r="AV282" s="10" t="s">
        <v>85</v>
      </c>
      <c r="AW282" s="10" t="s">
        <v>35</v>
      </c>
      <c r="AX282" s="10" t="s">
        <v>20</v>
      </c>
      <c r="AY282" s="151" t="s">
        <v>129</v>
      </c>
    </row>
    <row r="283" spans="2:65" s="1" customFormat="1" ht="31.5" customHeight="1" x14ac:dyDescent="0.3">
      <c r="B283" s="134"/>
      <c r="C283" s="135" t="s">
        <v>300</v>
      </c>
      <c r="D283" s="135" t="s">
        <v>130</v>
      </c>
      <c r="E283" s="136" t="s">
        <v>301</v>
      </c>
      <c r="F283" s="232" t="s">
        <v>302</v>
      </c>
      <c r="G283" s="233"/>
      <c r="H283" s="233"/>
      <c r="I283" s="233"/>
      <c r="J283" s="137" t="s">
        <v>164</v>
      </c>
      <c r="K283" s="138">
        <v>8.7999999999999995E-2</v>
      </c>
      <c r="L283" s="234"/>
      <c r="M283" s="233"/>
      <c r="N283" s="234">
        <f>ROUND(L283*K283,2)</f>
        <v>0</v>
      </c>
      <c r="O283" s="233"/>
      <c r="P283" s="233"/>
      <c r="Q283" s="233"/>
      <c r="R283" s="139"/>
      <c r="T283" s="140" t="s">
        <v>3</v>
      </c>
      <c r="U283" s="39" t="s">
        <v>45</v>
      </c>
      <c r="V283" s="141">
        <v>1.5229999999999999</v>
      </c>
      <c r="W283" s="141">
        <f>V283*K283</f>
        <v>0.13402399999999998</v>
      </c>
      <c r="X283" s="141">
        <v>0</v>
      </c>
      <c r="Y283" s="141">
        <f>X283*K283</f>
        <v>0</v>
      </c>
      <c r="Z283" s="141">
        <v>0</v>
      </c>
      <c r="AA283" s="142">
        <f>Z283*K283</f>
        <v>0</v>
      </c>
      <c r="AR283" s="16" t="s">
        <v>134</v>
      </c>
      <c r="AT283" s="16" t="s">
        <v>130</v>
      </c>
      <c r="AU283" s="16" t="s">
        <v>85</v>
      </c>
      <c r="AY283" s="16" t="s">
        <v>129</v>
      </c>
      <c r="BE283" s="143">
        <f>IF(U283="základní",N283,0)</f>
        <v>0</v>
      </c>
      <c r="BF283" s="143">
        <f>IF(U283="snížená",N283,0)</f>
        <v>0</v>
      </c>
      <c r="BG283" s="143">
        <f>IF(U283="zákl. přenesená",N283,0)</f>
        <v>0</v>
      </c>
      <c r="BH283" s="143">
        <f>IF(U283="sníž. přenesená",N283,0)</f>
        <v>0</v>
      </c>
      <c r="BI283" s="143">
        <f>IF(U283="nulová",N283,0)</f>
        <v>0</v>
      </c>
      <c r="BJ283" s="16" t="s">
        <v>85</v>
      </c>
      <c r="BK283" s="143">
        <f>ROUND(L283*K283,2)</f>
        <v>0</v>
      </c>
      <c r="BL283" s="16" t="s">
        <v>134</v>
      </c>
      <c r="BM283" s="16" t="s">
        <v>303</v>
      </c>
    </row>
    <row r="284" spans="2:65" s="9" customFormat="1" ht="29.85" customHeight="1" x14ac:dyDescent="0.35">
      <c r="B284" s="123"/>
      <c r="C284" s="124"/>
      <c r="D284" s="133" t="s">
        <v>106</v>
      </c>
      <c r="E284" s="133"/>
      <c r="F284" s="133"/>
      <c r="G284" s="133"/>
      <c r="H284" s="133"/>
      <c r="I284" s="133"/>
      <c r="J284" s="133"/>
      <c r="K284" s="133"/>
      <c r="L284" s="133"/>
      <c r="M284" s="133"/>
      <c r="N284" s="252">
        <f>BK284</f>
        <v>0</v>
      </c>
      <c r="O284" s="253"/>
      <c r="P284" s="253"/>
      <c r="Q284" s="253"/>
      <c r="R284" s="126"/>
      <c r="T284" s="127"/>
      <c r="U284" s="124"/>
      <c r="V284" s="124"/>
      <c r="W284" s="128">
        <f>SUM(W285:W515)</f>
        <v>194.03910999999997</v>
      </c>
      <c r="X284" s="124"/>
      <c r="Y284" s="128">
        <f>SUM(Y285:Y515)</f>
        <v>0.19541900000000006</v>
      </c>
      <c r="Z284" s="124"/>
      <c r="AA284" s="129">
        <f>SUM(AA285:AA515)</f>
        <v>0.47642399999999996</v>
      </c>
      <c r="AR284" s="130" t="s">
        <v>85</v>
      </c>
      <c r="AT284" s="131" t="s">
        <v>77</v>
      </c>
      <c r="AU284" s="131" t="s">
        <v>20</v>
      </c>
      <c r="AY284" s="130" t="s">
        <v>129</v>
      </c>
      <c r="BK284" s="132">
        <f>SUM(BK285:BK515)</f>
        <v>0</v>
      </c>
    </row>
    <row r="285" spans="2:65" s="1" customFormat="1" ht="31.5" customHeight="1" x14ac:dyDescent="0.3">
      <c r="B285" s="134"/>
      <c r="C285" s="135" t="s">
        <v>304</v>
      </c>
      <c r="D285" s="135" t="s">
        <v>130</v>
      </c>
      <c r="E285" s="136" t="s">
        <v>305</v>
      </c>
      <c r="F285" s="232" t="s">
        <v>306</v>
      </c>
      <c r="G285" s="233"/>
      <c r="H285" s="233"/>
      <c r="I285" s="233"/>
      <c r="J285" s="137" t="s">
        <v>189</v>
      </c>
      <c r="K285" s="138">
        <v>10</v>
      </c>
      <c r="L285" s="234"/>
      <c r="M285" s="233"/>
      <c r="N285" s="234">
        <f>ROUND(L285*K285,2)</f>
        <v>0</v>
      </c>
      <c r="O285" s="233"/>
      <c r="P285" s="233"/>
      <c r="Q285" s="233"/>
      <c r="R285" s="139"/>
      <c r="T285" s="140" t="s">
        <v>3</v>
      </c>
      <c r="U285" s="39" t="s">
        <v>43</v>
      </c>
      <c r="V285" s="141">
        <v>0</v>
      </c>
      <c r="W285" s="141">
        <f>V285*K285</f>
        <v>0</v>
      </c>
      <c r="X285" s="141">
        <v>0</v>
      </c>
      <c r="Y285" s="141">
        <f>X285*K285</f>
        <v>0</v>
      </c>
      <c r="Z285" s="141">
        <v>0</v>
      </c>
      <c r="AA285" s="142">
        <f>Z285*K285</f>
        <v>0</v>
      </c>
      <c r="AR285" s="16" t="s">
        <v>146</v>
      </c>
      <c r="AT285" s="16" t="s">
        <v>130</v>
      </c>
      <c r="AU285" s="16" t="s">
        <v>85</v>
      </c>
      <c r="AY285" s="16" t="s">
        <v>129</v>
      </c>
      <c r="BE285" s="143">
        <f>IF(U285="základní",N285,0)</f>
        <v>0</v>
      </c>
      <c r="BF285" s="143">
        <f>IF(U285="snížená",N285,0)</f>
        <v>0</v>
      </c>
      <c r="BG285" s="143">
        <f>IF(U285="zákl. přenesená",N285,0)</f>
        <v>0</v>
      </c>
      <c r="BH285" s="143">
        <f>IF(U285="sníž. přenesená",N285,0)</f>
        <v>0</v>
      </c>
      <c r="BI285" s="143">
        <f>IF(U285="nulová",N285,0)</f>
        <v>0</v>
      </c>
      <c r="BJ285" s="16" t="s">
        <v>20</v>
      </c>
      <c r="BK285" s="143">
        <f>ROUND(L285*K285,2)</f>
        <v>0</v>
      </c>
      <c r="BL285" s="16" t="s">
        <v>146</v>
      </c>
      <c r="BM285" s="16" t="s">
        <v>307</v>
      </c>
    </row>
    <row r="286" spans="2:65" s="10" customFormat="1" ht="22.5" customHeight="1" x14ac:dyDescent="0.3">
      <c r="B286" s="144"/>
      <c r="C286" s="145"/>
      <c r="D286" s="145"/>
      <c r="E286" s="146" t="s">
        <v>3</v>
      </c>
      <c r="F286" s="235" t="s">
        <v>25</v>
      </c>
      <c r="G286" s="236"/>
      <c r="H286" s="236"/>
      <c r="I286" s="236"/>
      <c r="J286" s="145"/>
      <c r="K286" s="147">
        <v>10</v>
      </c>
      <c r="L286" s="145"/>
      <c r="M286" s="145"/>
      <c r="N286" s="145"/>
      <c r="O286" s="145"/>
      <c r="P286" s="145"/>
      <c r="Q286" s="145"/>
      <c r="R286" s="148"/>
      <c r="T286" s="149"/>
      <c r="U286" s="145"/>
      <c r="V286" s="145"/>
      <c r="W286" s="145"/>
      <c r="X286" s="145"/>
      <c r="Y286" s="145"/>
      <c r="Z286" s="145"/>
      <c r="AA286" s="150"/>
      <c r="AT286" s="151" t="s">
        <v>137</v>
      </c>
      <c r="AU286" s="151" t="s">
        <v>85</v>
      </c>
      <c r="AV286" s="10" t="s">
        <v>85</v>
      </c>
      <c r="AW286" s="10" t="s">
        <v>35</v>
      </c>
      <c r="AX286" s="10" t="s">
        <v>20</v>
      </c>
      <c r="AY286" s="151" t="s">
        <v>129</v>
      </c>
    </row>
    <row r="287" spans="2:65" s="1" customFormat="1" ht="31.5" customHeight="1" x14ac:dyDescent="0.3">
      <c r="B287" s="134"/>
      <c r="C287" s="135" t="s">
        <v>141</v>
      </c>
      <c r="D287" s="135" t="s">
        <v>130</v>
      </c>
      <c r="E287" s="136" t="s">
        <v>308</v>
      </c>
      <c r="F287" s="232" t="s">
        <v>309</v>
      </c>
      <c r="G287" s="233"/>
      <c r="H287" s="233"/>
      <c r="I287" s="233"/>
      <c r="J287" s="137" t="s">
        <v>133</v>
      </c>
      <c r="K287" s="138">
        <v>209.8</v>
      </c>
      <c r="L287" s="234"/>
      <c r="M287" s="233"/>
      <c r="N287" s="234">
        <f>ROUND(L287*K287,2)</f>
        <v>0</v>
      </c>
      <c r="O287" s="233"/>
      <c r="P287" s="233"/>
      <c r="Q287" s="233"/>
      <c r="R287" s="139"/>
      <c r="T287" s="140" t="s">
        <v>3</v>
      </c>
      <c r="U287" s="39" t="s">
        <v>45</v>
      </c>
      <c r="V287" s="141">
        <v>0.17299999999999999</v>
      </c>
      <c r="W287" s="141">
        <f>V287*K287</f>
        <v>36.295400000000001</v>
      </c>
      <c r="X287" s="141">
        <v>0</v>
      </c>
      <c r="Y287" s="141">
        <f>X287*K287</f>
        <v>0</v>
      </c>
      <c r="Z287" s="141">
        <v>2.1299999999999999E-3</v>
      </c>
      <c r="AA287" s="142">
        <f>Z287*K287</f>
        <v>0.44687399999999999</v>
      </c>
      <c r="AR287" s="16" t="s">
        <v>134</v>
      </c>
      <c r="AT287" s="16" t="s">
        <v>130</v>
      </c>
      <c r="AU287" s="16" t="s">
        <v>85</v>
      </c>
      <c r="AY287" s="16" t="s">
        <v>129</v>
      </c>
      <c r="BE287" s="143">
        <f>IF(U287="základní",N287,0)</f>
        <v>0</v>
      </c>
      <c r="BF287" s="143">
        <f>IF(U287="snížená",N287,0)</f>
        <v>0</v>
      </c>
      <c r="BG287" s="143">
        <f>IF(U287="zákl. přenesená",N287,0)</f>
        <v>0</v>
      </c>
      <c r="BH287" s="143">
        <f>IF(U287="sníž. přenesená",N287,0)</f>
        <v>0</v>
      </c>
      <c r="BI287" s="143">
        <f>IF(U287="nulová",N287,0)</f>
        <v>0</v>
      </c>
      <c r="BJ287" s="16" t="s">
        <v>85</v>
      </c>
      <c r="BK287" s="143">
        <f>ROUND(L287*K287,2)</f>
        <v>0</v>
      </c>
      <c r="BL287" s="16" t="s">
        <v>134</v>
      </c>
      <c r="BM287" s="16" t="s">
        <v>310</v>
      </c>
    </row>
    <row r="288" spans="2:65" s="11" customFormat="1" ht="22.5" customHeight="1" x14ac:dyDescent="0.3">
      <c r="B288" s="156"/>
      <c r="C288" s="157"/>
      <c r="D288" s="157"/>
      <c r="E288" s="158" t="s">
        <v>3</v>
      </c>
      <c r="F288" s="240" t="s">
        <v>158</v>
      </c>
      <c r="G288" s="241"/>
      <c r="H288" s="241"/>
      <c r="I288" s="241"/>
      <c r="J288" s="157"/>
      <c r="K288" s="159" t="s">
        <v>3</v>
      </c>
      <c r="L288" s="157"/>
      <c r="M288" s="157"/>
      <c r="N288" s="157"/>
      <c r="O288" s="157"/>
      <c r="P288" s="157"/>
      <c r="Q288" s="157"/>
      <c r="R288" s="160"/>
      <c r="T288" s="161"/>
      <c r="U288" s="157"/>
      <c r="V288" s="157"/>
      <c r="W288" s="157"/>
      <c r="X288" s="157"/>
      <c r="Y288" s="157"/>
      <c r="Z288" s="157"/>
      <c r="AA288" s="162"/>
      <c r="AT288" s="163" t="s">
        <v>137</v>
      </c>
      <c r="AU288" s="163" t="s">
        <v>85</v>
      </c>
      <c r="AV288" s="11" t="s">
        <v>20</v>
      </c>
      <c r="AW288" s="11" t="s">
        <v>35</v>
      </c>
      <c r="AX288" s="11" t="s">
        <v>78</v>
      </c>
      <c r="AY288" s="163" t="s">
        <v>129</v>
      </c>
    </row>
    <row r="289" spans="2:65" s="10" customFormat="1" ht="22.5" customHeight="1" x14ac:dyDescent="0.3">
      <c r="B289" s="144"/>
      <c r="C289" s="145"/>
      <c r="D289" s="145"/>
      <c r="E289" s="146" t="s">
        <v>3</v>
      </c>
      <c r="F289" s="242" t="s">
        <v>311</v>
      </c>
      <c r="G289" s="236"/>
      <c r="H289" s="236"/>
      <c r="I289" s="236"/>
      <c r="J289" s="145"/>
      <c r="K289" s="147">
        <v>131.19999999999999</v>
      </c>
      <c r="L289" s="145"/>
      <c r="M289" s="145"/>
      <c r="N289" s="145"/>
      <c r="O289" s="145"/>
      <c r="P289" s="145"/>
      <c r="Q289" s="145"/>
      <c r="R289" s="148"/>
      <c r="T289" s="149"/>
      <c r="U289" s="145"/>
      <c r="V289" s="145"/>
      <c r="W289" s="145"/>
      <c r="X289" s="145"/>
      <c r="Y289" s="145"/>
      <c r="Z289" s="145"/>
      <c r="AA289" s="150"/>
      <c r="AT289" s="151" t="s">
        <v>137</v>
      </c>
      <c r="AU289" s="151" t="s">
        <v>85</v>
      </c>
      <c r="AV289" s="10" t="s">
        <v>85</v>
      </c>
      <c r="AW289" s="10" t="s">
        <v>35</v>
      </c>
      <c r="AX289" s="10" t="s">
        <v>78</v>
      </c>
      <c r="AY289" s="151" t="s">
        <v>129</v>
      </c>
    </row>
    <row r="290" spans="2:65" s="11" customFormat="1" ht="22.5" customHeight="1" x14ac:dyDescent="0.3">
      <c r="B290" s="156"/>
      <c r="C290" s="157"/>
      <c r="D290" s="157"/>
      <c r="E290" s="158" t="s">
        <v>3</v>
      </c>
      <c r="F290" s="245" t="s">
        <v>172</v>
      </c>
      <c r="G290" s="241"/>
      <c r="H290" s="241"/>
      <c r="I290" s="241"/>
      <c r="J290" s="157"/>
      <c r="K290" s="159" t="s">
        <v>3</v>
      </c>
      <c r="L290" s="157"/>
      <c r="M290" s="157"/>
      <c r="N290" s="157"/>
      <c r="O290" s="157"/>
      <c r="P290" s="157"/>
      <c r="Q290" s="157"/>
      <c r="R290" s="160"/>
      <c r="T290" s="161"/>
      <c r="U290" s="157"/>
      <c r="V290" s="157"/>
      <c r="W290" s="157"/>
      <c r="X290" s="157"/>
      <c r="Y290" s="157"/>
      <c r="Z290" s="157"/>
      <c r="AA290" s="162"/>
      <c r="AT290" s="163" t="s">
        <v>137</v>
      </c>
      <c r="AU290" s="163" t="s">
        <v>85</v>
      </c>
      <c r="AV290" s="11" t="s">
        <v>20</v>
      </c>
      <c r="AW290" s="11" t="s">
        <v>35</v>
      </c>
      <c r="AX290" s="11" t="s">
        <v>78</v>
      </c>
      <c r="AY290" s="163" t="s">
        <v>129</v>
      </c>
    </row>
    <row r="291" spans="2:65" s="10" customFormat="1" ht="22.5" customHeight="1" x14ac:dyDescent="0.3">
      <c r="B291" s="144"/>
      <c r="C291" s="145"/>
      <c r="D291" s="145"/>
      <c r="E291" s="146" t="s">
        <v>3</v>
      </c>
      <c r="F291" s="242" t="s">
        <v>312</v>
      </c>
      <c r="G291" s="236"/>
      <c r="H291" s="236"/>
      <c r="I291" s="236"/>
      <c r="J291" s="145"/>
      <c r="K291" s="147">
        <v>50.9</v>
      </c>
      <c r="L291" s="145"/>
      <c r="M291" s="145"/>
      <c r="N291" s="145"/>
      <c r="O291" s="145"/>
      <c r="P291" s="145"/>
      <c r="Q291" s="145"/>
      <c r="R291" s="148"/>
      <c r="T291" s="149"/>
      <c r="U291" s="145"/>
      <c r="V291" s="145"/>
      <c r="W291" s="145"/>
      <c r="X291" s="145"/>
      <c r="Y291" s="145"/>
      <c r="Z291" s="145"/>
      <c r="AA291" s="150"/>
      <c r="AT291" s="151" t="s">
        <v>137</v>
      </c>
      <c r="AU291" s="151" t="s">
        <v>85</v>
      </c>
      <c r="AV291" s="10" t="s">
        <v>85</v>
      </c>
      <c r="AW291" s="10" t="s">
        <v>35</v>
      </c>
      <c r="AX291" s="10" t="s">
        <v>78</v>
      </c>
      <c r="AY291" s="151" t="s">
        <v>129</v>
      </c>
    </row>
    <row r="292" spans="2:65" s="11" customFormat="1" ht="22.5" customHeight="1" x14ac:dyDescent="0.3">
      <c r="B292" s="156"/>
      <c r="C292" s="157"/>
      <c r="D292" s="157"/>
      <c r="E292" s="158" t="s">
        <v>3</v>
      </c>
      <c r="F292" s="245" t="s">
        <v>173</v>
      </c>
      <c r="G292" s="241"/>
      <c r="H292" s="241"/>
      <c r="I292" s="241"/>
      <c r="J292" s="157"/>
      <c r="K292" s="159" t="s">
        <v>3</v>
      </c>
      <c r="L292" s="157"/>
      <c r="M292" s="157"/>
      <c r="N292" s="157"/>
      <c r="O292" s="157"/>
      <c r="P292" s="157"/>
      <c r="Q292" s="157"/>
      <c r="R292" s="160"/>
      <c r="T292" s="161"/>
      <c r="U292" s="157"/>
      <c r="V292" s="157"/>
      <c r="W292" s="157"/>
      <c r="X292" s="157"/>
      <c r="Y292" s="157"/>
      <c r="Z292" s="157"/>
      <c r="AA292" s="162"/>
      <c r="AT292" s="163" t="s">
        <v>137</v>
      </c>
      <c r="AU292" s="163" t="s">
        <v>85</v>
      </c>
      <c r="AV292" s="11" t="s">
        <v>20</v>
      </c>
      <c r="AW292" s="11" t="s">
        <v>35</v>
      </c>
      <c r="AX292" s="11" t="s">
        <v>78</v>
      </c>
      <c r="AY292" s="163" t="s">
        <v>129</v>
      </c>
    </row>
    <row r="293" spans="2:65" s="10" customFormat="1" ht="22.5" customHeight="1" x14ac:dyDescent="0.3">
      <c r="B293" s="144"/>
      <c r="C293" s="145"/>
      <c r="D293" s="145"/>
      <c r="E293" s="146" t="s">
        <v>3</v>
      </c>
      <c r="F293" s="242" t="s">
        <v>313</v>
      </c>
      <c r="G293" s="236"/>
      <c r="H293" s="236"/>
      <c r="I293" s="236"/>
      <c r="J293" s="145"/>
      <c r="K293" s="147">
        <v>27.7</v>
      </c>
      <c r="L293" s="145"/>
      <c r="M293" s="145"/>
      <c r="N293" s="145"/>
      <c r="O293" s="145"/>
      <c r="P293" s="145"/>
      <c r="Q293" s="145"/>
      <c r="R293" s="148"/>
      <c r="T293" s="149"/>
      <c r="U293" s="145"/>
      <c r="V293" s="145"/>
      <c r="W293" s="145"/>
      <c r="X293" s="145"/>
      <c r="Y293" s="145"/>
      <c r="Z293" s="145"/>
      <c r="AA293" s="150"/>
      <c r="AT293" s="151" t="s">
        <v>137</v>
      </c>
      <c r="AU293" s="151" t="s">
        <v>85</v>
      </c>
      <c r="AV293" s="10" t="s">
        <v>85</v>
      </c>
      <c r="AW293" s="10" t="s">
        <v>35</v>
      </c>
      <c r="AX293" s="10" t="s">
        <v>78</v>
      </c>
      <c r="AY293" s="151" t="s">
        <v>129</v>
      </c>
    </row>
    <row r="294" spans="2:65" s="12" customFormat="1" ht="22.5" customHeight="1" x14ac:dyDescent="0.3">
      <c r="B294" s="164"/>
      <c r="C294" s="165"/>
      <c r="D294" s="165"/>
      <c r="E294" s="166" t="s">
        <v>3</v>
      </c>
      <c r="F294" s="243" t="s">
        <v>145</v>
      </c>
      <c r="G294" s="244"/>
      <c r="H294" s="244"/>
      <c r="I294" s="244"/>
      <c r="J294" s="165"/>
      <c r="K294" s="167">
        <v>209.8</v>
      </c>
      <c r="L294" s="165"/>
      <c r="M294" s="165"/>
      <c r="N294" s="165"/>
      <c r="O294" s="165"/>
      <c r="P294" s="165"/>
      <c r="Q294" s="165"/>
      <c r="R294" s="168"/>
      <c r="T294" s="169"/>
      <c r="U294" s="165"/>
      <c r="V294" s="165"/>
      <c r="W294" s="165"/>
      <c r="X294" s="165"/>
      <c r="Y294" s="165"/>
      <c r="Z294" s="165"/>
      <c r="AA294" s="170"/>
      <c r="AT294" s="171" t="s">
        <v>137</v>
      </c>
      <c r="AU294" s="171" t="s">
        <v>85</v>
      </c>
      <c r="AV294" s="12" t="s">
        <v>146</v>
      </c>
      <c r="AW294" s="12" t="s">
        <v>35</v>
      </c>
      <c r="AX294" s="12" t="s">
        <v>20</v>
      </c>
      <c r="AY294" s="171" t="s">
        <v>129</v>
      </c>
    </row>
    <row r="295" spans="2:65" s="1" customFormat="1" ht="22.5" customHeight="1" x14ac:dyDescent="0.3">
      <c r="B295" s="134"/>
      <c r="C295" s="135" t="s">
        <v>314</v>
      </c>
      <c r="D295" s="135" t="s">
        <v>130</v>
      </c>
      <c r="E295" s="136" t="s">
        <v>315</v>
      </c>
      <c r="F295" s="232" t="s">
        <v>316</v>
      </c>
      <c r="G295" s="233"/>
      <c r="H295" s="233"/>
      <c r="I295" s="233"/>
      <c r="J295" s="137" t="s">
        <v>189</v>
      </c>
      <c r="K295" s="138">
        <v>1</v>
      </c>
      <c r="L295" s="234"/>
      <c r="M295" s="233"/>
      <c r="N295" s="234">
        <f>ROUND(L295*K295,2)</f>
        <v>0</v>
      </c>
      <c r="O295" s="233"/>
      <c r="P295" s="233"/>
      <c r="Q295" s="233"/>
      <c r="R295" s="139"/>
      <c r="T295" s="140" t="s">
        <v>3</v>
      </c>
      <c r="U295" s="39" t="s">
        <v>45</v>
      </c>
      <c r="V295" s="141">
        <v>0.54100000000000004</v>
      </c>
      <c r="W295" s="141">
        <f>V295*K295</f>
        <v>0.54100000000000004</v>
      </c>
      <c r="X295" s="141">
        <v>4.2999999999999999E-4</v>
      </c>
      <c r="Y295" s="141">
        <f>X295*K295</f>
        <v>4.2999999999999999E-4</v>
      </c>
      <c r="Z295" s="141">
        <v>0</v>
      </c>
      <c r="AA295" s="142">
        <f>Z295*K295</f>
        <v>0</v>
      </c>
      <c r="AR295" s="16" t="s">
        <v>134</v>
      </c>
      <c r="AT295" s="16" t="s">
        <v>130</v>
      </c>
      <c r="AU295" s="16" t="s">
        <v>85</v>
      </c>
      <c r="AY295" s="16" t="s">
        <v>129</v>
      </c>
      <c r="BE295" s="143">
        <f>IF(U295="základní",N295,0)</f>
        <v>0</v>
      </c>
      <c r="BF295" s="143">
        <f>IF(U295="snížená",N295,0)</f>
        <v>0</v>
      </c>
      <c r="BG295" s="143">
        <f>IF(U295="zákl. přenesená",N295,0)</f>
        <v>0</v>
      </c>
      <c r="BH295" s="143">
        <f>IF(U295="sníž. přenesená",N295,0)</f>
        <v>0</v>
      </c>
      <c r="BI295" s="143">
        <f>IF(U295="nulová",N295,0)</f>
        <v>0</v>
      </c>
      <c r="BJ295" s="16" t="s">
        <v>85</v>
      </c>
      <c r="BK295" s="143">
        <f>ROUND(L295*K295,2)</f>
        <v>0</v>
      </c>
      <c r="BL295" s="16" t="s">
        <v>134</v>
      </c>
      <c r="BM295" s="16" t="s">
        <v>317</v>
      </c>
    </row>
    <row r="296" spans="2:65" s="11" customFormat="1" ht="31.5" customHeight="1" x14ac:dyDescent="0.3">
      <c r="B296" s="156"/>
      <c r="C296" s="157"/>
      <c r="D296" s="157"/>
      <c r="E296" s="158" t="s">
        <v>3</v>
      </c>
      <c r="F296" s="240" t="s">
        <v>318</v>
      </c>
      <c r="G296" s="241"/>
      <c r="H296" s="241"/>
      <c r="I296" s="241"/>
      <c r="J296" s="157"/>
      <c r="K296" s="159" t="s">
        <v>3</v>
      </c>
      <c r="L296" s="157"/>
      <c r="M296" s="157"/>
      <c r="N296" s="157"/>
      <c r="O296" s="157"/>
      <c r="P296" s="157"/>
      <c r="Q296" s="157"/>
      <c r="R296" s="160"/>
      <c r="T296" s="161"/>
      <c r="U296" s="157"/>
      <c r="V296" s="157"/>
      <c r="W296" s="157"/>
      <c r="X296" s="157"/>
      <c r="Y296" s="157"/>
      <c r="Z296" s="157"/>
      <c r="AA296" s="162"/>
      <c r="AT296" s="163" t="s">
        <v>137</v>
      </c>
      <c r="AU296" s="163" t="s">
        <v>85</v>
      </c>
      <c r="AV296" s="11" t="s">
        <v>20</v>
      </c>
      <c r="AW296" s="11" t="s">
        <v>35</v>
      </c>
      <c r="AX296" s="11" t="s">
        <v>78</v>
      </c>
      <c r="AY296" s="163" t="s">
        <v>129</v>
      </c>
    </row>
    <row r="297" spans="2:65" s="10" customFormat="1" ht="22.5" customHeight="1" x14ac:dyDescent="0.3">
      <c r="B297" s="144"/>
      <c r="C297" s="145"/>
      <c r="D297" s="145"/>
      <c r="E297" s="146" t="s">
        <v>3</v>
      </c>
      <c r="F297" s="242" t="s">
        <v>20</v>
      </c>
      <c r="G297" s="236"/>
      <c r="H297" s="236"/>
      <c r="I297" s="236"/>
      <c r="J297" s="145"/>
      <c r="K297" s="147">
        <v>1</v>
      </c>
      <c r="L297" s="145"/>
      <c r="M297" s="145"/>
      <c r="N297" s="145"/>
      <c r="O297" s="145"/>
      <c r="P297" s="145"/>
      <c r="Q297" s="145"/>
      <c r="R297" s="148"/>
      <c r="T297" s="149"/>
      <c r="U297" s="145"/>
      <c r="V297" s="145"/>
      <c r="W297" s="145"/>
      <c r="X297" s="145"/>
      <c r="Y297" s="145"/>
      <c r="Z297" s="145"/>
      <c r="AA297" s="150"/>
      <c r="AT297" s="151" t="s">
        <v>137</v>
      </c>
      <c r="AU297" s="151" t="s">
        <v>85</v>
      </c>
      <c r="AV297" s="10" t="s">
        <v>85</v>
      </c>
      <c r="AW297" s="10" t="s">
        <v>35</v>
      </c>
      <c r="AX297" s="10" t="s">
        <v>20</v>
      </c>
      <c r="AY297" s="151" t="s">
        <v>129</v>
      </c>
    </row>
    <row r="298" spans="2:65" s="1" customFormat="1" ht="31.5" customHeight="1" x14ac:dyDescent="0.3">
      <c r="B298" s="134"/>
      <c r="C298" s="135" t="s">
        <v>319</v>
      </c>
      <c r="D298" s="135" t="s">
        <v>130</v>
      </c>
      <c r="E298" s="136" t="s">
        <v>320</v>
      </c>
      <c r="F298" s="232" t="s">
        <v>321</v>
      </c>
      <c r="G298" s="233"/>
      <c r="H298" s="233"/>
      <c r="I298" s="233"/>
      <c r="J298" s="137" t="s">
        <v>133</v>
      </c>
      <c r="K298" s="138">
        <v>38</v>
      </c>
      <c r="L298" s="234"/>
      <c r="M298" s="233"/>
      <c r="N298" s="234">
        <f>ROUND(L298*K298,2)</f>
        <v>0</v>
      </c>
      <c r="O298" s="233"/>
      <c r="P298" s="233"/>
      <c r="Q298" s="233"/>
      <c r="R298" s="139"/>
      <c r="T298" s="140" t="s">
        <v>3</v>
      </c>
      <c r="U298" s="39" t="s">
        <v>43</v>
      </c>
      <c r="V298" s="141">
        <v>0.52900000000000003</v>
      </c>
      <c r="W298" s="141">
        <f>V298*K298</f>
        <v>20.102</v>
      </c>
      <c r="X298" s="141">
        <v>6.6E-4</v>
      </c>
      <c r="Y298" s="141">
        <f>X298*K298</f>
        <v>2.5079999999999998E-2</v>
      </c>
      <c r="Z298" s="141">
        <v>0</v>
      </c>
      <c r="AA298" s="142">
        <f>Z298*K298</f>
        <v>0</v>
      </c>
      <c r="AR298" s="16" t="s">
        <v>134</v>
      </c>
      <c r="AT298" s="16" t="s">
        <v>130</v>
      </c>
      <c r="AU298" s="16" t="s">
        <v>85</v>
      </c>
      <c r="AY298" s="16" t="s">
        <v>129</v>
      </c>
      <c r="BE298" s="143">
        <f>IF(U298="základní",N298,0)</f>
        <v>0</v>
      </c>
      <c r="BF298" s="143">
        <f>IF(U298="snížená",N298,0)</f>
        <v>0</v>
      </c>
      <c r="BG298" s="143">
        <f>IF(U298="zákl. přenesená",N298,0)</f>
        <v>0</v>
      </c>
      <c r="BH298" s="143">
        <f>IF(U298="sníž. přenesená",N298,0)</f>
        <v>0</v>
      </c>
      <c r="BI298" s="143">
        <f>IF(U298="nulová",N298,0)</f>
        <v>0</v>
      </c>
      <c r="BJ298" s="16" t="s">
        <v>20</v>
      </c>
      <c r="BK298" s="143">
        <f>ROUND(L298*K298,2)</f>
        <v>0</v>
      </c>
      <c r="BL298" s="16" t="s">
        <v>134</v>
      </c>
      <c r="BM298" s="16" t="s">
        <v>322</v>
      </c>
    </row>
    <row r="299" spans="2:65" s="11" customFormat="1" ht="22.5" customHeight="1" x14ac:dyDescent="0.3">
      <c r="B299" s="156"/>
      <c r="C299" s="157"/>
      <c r="D299" s="157"/>
      <c r="E299" s="158" t="s">
        <v>3</v>
      </c>
      <c r="F299" s="240" t="s">
        <v>323</v>
      </c>
      <c r="G299" s="241"/>
      <c r="H299" s="241"/>
      <c r="I299" s="241"/>
      <c r="J299" s="157"/>
      <c r="K299" s="159" t="s">
        <v>3</v>
      </c>
      <c r="L299" s="157"/>
      <c r="M299" s="157"/>
      <c r="N299" s="157"/>
      <c r="O299" s="157"/>
      <c r="P299" s="157"/>
      <c r="Q299" s="157"/>
      <c r="R299" s="160"/>
      <c r="T299" s="161"/>
      <c r="U299" s="157"/>
      <c r="V299" s="157"/>
      <c r="W299" s="157"/>
      <c r="X299" s="157"/>
      <c r="Y299" s="157"/>
      <c r="Z299" s="157"/>
      <c r="AA299" s="162"/>
      <c r="AT299" s="163" t="s">
        <v>137</v>
      </c>
      <c r="AU299" s="163" t="s">
        <v>85</v>
      </c>
      <c r="AV299" s="11" t="s">
        <v>20</v>
      </c>
      <c r="AW299" s="11" t="s">
        <v>35</v>
      </c>
      <c r="AX299" s="11" t="s">
        <v>78</v>
      </c>
      <c r="AY299" s="163" t="s">
        <v>129</v>
      </c>
    </row>
    <row r="300" spans="2:65" s="11" customFormat="1" ht="22.5" customHeight="1" x14ac:dyDescent="0.3">
      <c r="B300" s="156"/>
      <c r="C300" s="157"/>
      <c r="D300" s="157"/>
      <c r="E300" s="158" t="s">
        <v>3</v>
      </c>
      <c r="F300" s="245" t="s">
        <v>158</v>
      </c>
      <c r="G300" s="241"/>
      <c r="H300" s="241"/>
      <c r="I300" s="241"/>
      <c r="J300" s="157"/>
      <c r="K300" s="159" t="s">
        <v>3</v>
      </c>
      <c r="L300" s="157"/>
      <c r="M300" s="157"/>
      <c r="N300" s="157"/>
      <c r="O300" s="157"/>
      <c r="P300" s="157"/>
      <c r="Q300" s="157"/>
      <c r="R300" s="160"/>
      <c r="T300" s="161"/>
      <c r="U300" s="157"/>
      <c r="V300" s="157"/>
      <c r="W300" s="157"/>
      <c r="X300" s="157"/>
      <c r="Y300" s="157"/>
      <c r="Z300" s="157"/>
      <c r="AA300" s="162"/>
      <c r="AT300" s="163" t="s">
        <v>137</v>
      </c>
      <c r="AU300" s="163" t="s">
        <v>85</v>
      </c>
      <c r="AV300" s="11" t="s">
        <v>20</v>
      </c>
      <c r="AW300" s="11" t="s">
        <v>35</v>
      </c>
      <c r="AX300" s="11" t="s">
        <v>78</v>
      </c>
      <c r="AY300" s="163" t="s">
        <v>129</v>
      </c>
    </row>
    <row r="301" spans="2:65" s="10" customFormat="1" ht="22.5" customHeight="1" x14ac:dyDescent="0.3">
      <c r="B301" s="144"/>
      <c r="C301" s="145"/>
      <c r="D301" s="145"/>
      <c r="E301" s="146" t="s">
        <v>3</v>
      </c>
      <c r="F301" s="242" t="s">
        <v>324</v>
      </c>
      <c r="G301" s="236"/>
      <c r="H301" s="236"/>
      <c r="I301" s="236"/>
      <c r="J301" s="145"/>
      <c r="K301" s="147">
        <v>10.7</v>
      </c>
      <c r="L301" s="145"/>
      <c r="M301" s="145"/>
      <c r="N301" s="145"/>
      <c r="O301" s="145"/>
      <c r="P301" s="145"/>
      <c r="Q301" s="145"/>
      <c r="R301" s="148"/>
      <c r="T301" s="149"/>
      <c r="U301" s="145"/>
      <c r="V301" s="145"/>
      <c r="W301" s="145"/>
      <c r="X301" s="145"/>
      <c r="Y301" s="145"/>
      <c r="Z301" s="145"/>
      <c r="AA301" s="150"/>
      <c r="AT301" s="151" t="s">
        <v>137</v>
      </c>
      <c r="AU301" s="151" t="s">
        <v>85</v>
      </c>
      <c r="AV301" s="10" t="s">
        <v>85</v>
      </c>
      <c r="AW301" s="10" t="s">
        <v>35</v>
      </c>
      <c r="AX301" s="10" t="s">
        <v>78</v>
      </c>
      <c r="AY301" s="151" t="s">
        <v>129</v>
      </c>
    </row>
    <row r="302" spans="2:65" s="11" customFormat="1" ht="22.5" customHeight="1" x14ac:dyDescent="0.3">
      <c r="B302" s="156"/>
      <c r="C302" s="157"/>
      <c r="D302" s="157"/>
      <c r="E302" s="158" t="s">
        <v>3</v>
      </c>
      <c r="F302" s="245" t="s">
        <v>172</v>
      </c>
      <c r="G302" s="241"/>
      <c r="H302" s="241"/>
      <c r="I302" s="241"/>
      <c r="J302" s="157"/>
      <c r="K302" s="159" t="s">
        <v>3</v>
      </c>
      <c r="L302" s="157"/>
      <c r="M302" s="157"/>
      <c r="N302" s="157"/>
      <c r="O302" s="157"/>
      <c r="P302" s="157"/>
      <c r="Q302" s="157"/>
      <c r="R302" s="160"/>
      <c r="T302" s="161"/>
      <c r="U302" s="157"/>
      <c r="V302" s="157"/>
      <c r="W302" s="157"/>
      <c r="X302" s="157"/>
      <c r="Y302" s="157"/>
      <c r="Z302" s="157"/>
      <c r="AA302" s="162"/>
      <c r="AT302" s="163" t="s">
        <v>137</v>
      </c>
      <c r="AU302" s="163" t="s">
        <v>85</v>
      </c>
      <c r="AV302" s="11" t="s">
        <v>20</v>
      </c>
      <c r="AW302" s="11" t="s">
        <v>35</v>
      </c>
      <c r="AX302" s="11" t="s">
        <v>78</v>
      </c>
      <c r="AY302" s="163" t="s">
        <v>129</v>
      </c>
    </row>
    <row r="303" spans="2:65" s="10" customFormat="1" ht="22.5" customHeight="1" x14ac:dyDescent="0.3">
      <c r="B303" s="144"/>
      <c r="C303" s="145"/>
      <c r="D303" s="145"/>
      <c r="E303" s="146" t="s">
        <v>3</v>
      </c>
      <c r="F303" s="242" t="s">
        <v>325</v>
      </c>
      <c r="G303" s="236"/>
      <c r="H303" s="236"/>
      <c r="I303" s="236"/>
      <c r="J303" s="145"/>
      <c r="K303" s="147">
        <v>13.8</v>
      </c>
      <c r="L303" s="145"/>
      <c r="M303" s="145"/>
      <c r="N303" s="145"/>
      <c r="O303" s="145"/>
      <c r="P303" s="145"/>
      <c r="Q303" s="145"/>
      <c r="R303" s="148"/>
      <c r="T303" s="149"/>
      <c r="U303" s="145"/>
      <c r="V303" s="145"/>
      <c r="W303" s="145"/>
      <c r="X303" s="145"/>
      <c r="Y303" s="145"/>
      <c r="Z303" s="145"/>
      <c r="AA303" s="150"/>
      <c r="AT303" s="151" t="s">
        <v>137</v>
      </c>
      <c r="AU303" s="151" t="s">
        <v>85</v>
      </c>
      <c r="AV303" s="10" t="s">
        <v>85</v>
      </c>
      <c r="AW303" s="10" t="s">
        <v>35</v>
      </c>
      <c r="AX303" s="10" t="s">
        <v>78</v>
      </c>
      <c r="AY303" s="151" t="s">
        <v>129</v>
      </c>
    </row>
    <row r="304" spans="2:65" s="11" customFormat="1" ht="22.5" customHeight="1" x14ac:dyDescent="0.3">
      <c r="B304" s="156"/>
      <c r="C304" s="157"/>
      <c r="D304" s="157"/>
      <c r="E304" s="158" t="s">
        <v>3</v>
      </c>
      <c r="F304" s="245" t="s">
        <v>173</v>
      </c>
      <c r="G304" s="241"/>
      <c r="H304" s="241"/>
      <c r="I304" s="241"/>
      <c r="J304" s="157"/>
      <c r="K304" s="159" t="s">
        <v>3</v>
      </c>
      <c r="L304" s="157"/>
      <c r="M304" s="157"/>
      <c r="N304" s="157"/>
      <c r="O304" s="157"/>
      <c r="P304" s="157"/>
      <c r="Q304" s="157"/>
      <c r="R304" s="160"/>
      <c r="T304" s="161"/>
      <c r="U304" s="157"/>
      <c r="V304" s="157"/>
      <c r="W304" s="157"/>
      <c r="X304" s="157"/>
      <c r="Y304" s="157"/>
      <c r="Z304" s="157"/>
      <c r="AA304" s="162"/>
      <c r="AT304" s="163" t="s">
        <v>137</v>
      </c>
      <c r="AU304" s="163" t="s">
        <v>85</v>
      </c>
      <c r="AV304" s="11" t="s">
        <v>20</v>
      </c>
      <c r="AW304" s="11" t="s">
        <v>35</v>
      </c>
      <c r="AX304" s="11" t="s">
        <v>78</v>
      </c>
      <c r="AY304" s="163" t="s">
        <v>129</v>
      </c>
    </row>
    <row r="305" spans="2:65" s="10" customFormat="1" ht="22.5" customHeight="1" x14ac:dyDescent="0.3">
      <c r="B305" s="144"/>
      <c r="C305" s="145"/>
      <c r="D305" s="145"/>
      <c r="E305" s="146" t="s">
        <v>3</v>
      </c>
      <c r="F305" s="242" t="s">
        <v>326</v>
      </c>
      <c r="G305" s="236"/>
      <c r="H305" s="236"/>
      <c r="I305" s="236"/>
      <c r="J305" s="145"/>
      <c r="K305" s="147">
        <v>8.1</v>
      </c>
      <c r="L305" s="145"/>
      <c r="M305" s="145"/>
      <c r="N305" s="145"/>
      <c r="O305" s="145"/>
      <c r="P305" s="145"/>
      <c r="Q305" s="145"/>
      <c r="R305" s="148"/>
      <c r="T305" s="149"/>
      <c r="U305" s="145"/>
      <c r="V305" s="145"/>
      <c r="W305" s="145"/>
      <c r="X305" s="145"/>
      <c r="Y305" s="145"/>
      <c r="Z305" s="145"/>
      <c r="AA305" s="150"/>
      <c r="AT305" s="151" t="s">
        <v>137</v>
      </c>
      <c r="AU305" s="151" t="s">
        <v>85</v>
      </c>
      <c r="AV305" s="10" t="s">
        <v>85</v>
      </c>
      <c r="AW305" s="10" t="s">
        <v>35</v>
      </c>
      <c r="AX305" s="10" t="s">
        <v>78</v>
      </c>
      <c r="AY305" s="151" t="s">
        <v>129</v>
      </c>
    </row>
    <row r="306" spans="2:65" s="12" customFormat="1" ht="22.5" customHeight="1" x14ac:dyDescent="0.3">
      <c r="B306" s="164"/>
      <c r="C306" s="165"/>
      <c r="D306" s="165"/>
      <c r="E306" s="166" t="s">
        <v>3</v>
      </c>
      <c r="F306" s="243" t="s">
        <v>145</v>
      </c>
      <c r="G306" s="244"/>
      <c r="H306" s="244"/>
      <c r="I306" s="244"/>
      <c r="J306" s="165"/>
      <c r="K306" s="167">
        <v>32.6</v>
      </c>
      <c r="L306" s="165"/>
      <c r="M306" s="165"/>
      <c r="N306" s="165"/>
      <c r="O306" s="165"/>
      <c r="P306" s="165"/>
      <c r="Q306" s="165"/>
      <c r="R306" s="168"/>
      <c r="T306" s="169"/>
      <c r="U306" s="165"/>
      <c r="V306" s="165"/>
      <c r="W306" s="165"/>
      <c r="X306" s="165"/>
      <c r="Y306" s="165"/>
      <c r="Z306" s="165"/>
      <c r="AA306" s="170"/>
      <c r="AT306" s="171" t="s">
        <v>137</v>
      </c>
      <c r="AU306" s="171" t="s">
        <v>85</v>
      </c>
      <c r="AV306" s="12" t="s">
        <v>146</v>
      </c>
      <c r="AW306" s="12" t="s">
        <v>35</v>
      </c>
      <c r="AX306" s="12" t="s">
        <v>78</v>
      </c>
      <c r="AY306" s="171" t="s">
        <v>129</v>
      </c>
    </row>
    <row r="307" spans="2:65" s="10" customFormat="1" ht="22.5" customHeight="1" x14ac:dyDescent="0.3">
      <c r="B307" s="144"/>
      <c r="C307" s="145"/>
      <c r="D307" s="145"/>
      <c r="E307" s="146" t="s">
        <v>3</v>
      </c>
      <c r="F307" s="242" t="s">
        <v>327</v>
      </c>
      <c r="G307" s="236"/>
      <c r="H307" s="236"/>
      <c r="I307" s="236"/>
      <c r="J307" s="145"/>
      <c r="K307" s="147">
        <v>37.49</v>
      </c>
      <c r="L307" s="145"/>
      <c r="M307" s="145"/>
      <c r="N307" s="145"/>
      <c r="O307" s="145"/>
      <c r="P307" s="145"/>
      <c r="Q307" s="145"/>
      <c r="R307" s="148"/>
      <c r="T307" s="149"/>
      <c r="U307" s="145"/>
      <c r="V307" s="145"/>
      <c r="W307" s="145"/>
      <c r="X307" s="145"/>
      <c r="Y307" s="145"/>
      <c r="Z307" s="145"/>
      <c r="AA307" s="150"/>
      <c r="AT307" s="151" t="s">
        <v>137</v>
      </c>
      <c r="AU307" s="151" t="s">
        <v>85</v>
      </c>
      <c r="AV307" s="10" t="s">
        <v>85</v>
      </c>
      <c r="AW307" s="10" t="s">
        <v>35</v>
      </c>
      <c r="AX307" s="10" t="s">
        <v>78</v>
      </c>
      <c r="AY307" s="151" t="s">
        <v>129</v>
      </c>
    </row>
    <row r="308" spans="2:65" s="12" customFormat="1" ht="22.5" customHeight="1" x14ac:dyDescent="0.3">
      <c r="B308" s="164"/>
      <c r="C308" s="165"/>
      <c r="D308" s="165"/>
      <c r="E308" s="166" t="s">
        <v>3</v>
      </c>
      <c r="F308" s="243" t="s">
        <v>145</v>
      </c>
      <c r="G308" s="244"/>
      <c r="H308" s="244"/>
      <c r="I308" s="244"/>
      <c r="J308" s="165"/>
      <c r="K308" s="167">
        <v>37.49</v>
      </c>
      <c r="L308" s="165"/>
      <c r="M308" s="165"/>
      <c r="N308" s="165"/>
      <c r="O308" s="165"/>
      <c r="P308" s="165"/>
      <c r="Q308" s="165"/>
      <c r="R308" s="168"/>
      <c r="T308" s="169"/>
      <c r="U308" s="165"/>
      <c r="V308" s="165"/>
      <c r="W308" s="165"/>
      <c r="X308" s="165"/>
      <c r="Y308" s="165"/>
      <c r="Z308" s="165"/>
      <c r="AA308" s="170"/>
      <c r="AT308" s="171" t="s">
        <v>137</v>
      </c>
      <c r="AU308" s="171" t="s">
        <v>85</v>
      </c>
      <c r="AV308" s="12" t="s">
        <v>146</v>
      </c>
      <c r="AW308" s="12" t="s">
        <v>35</v>
      </c>
      <c r="AX308" s="12" t="s">
        <v>78</v>
      </c>
      <c r="AY308" s="171" t="s">
        <v>129</v>
      </c>
    </row>
    <row r="309" spans="2:65" s="10" customFormat="1" ht="22.5" customHeight="1" x14ac:dyDescent="0.3">
      <c r="B309" s="144"/>
      <c r="C309" s="145"/>
      <c r="D309" s="145"/>
      <c r="E309" s="146" t="s">
        <v>3</v>
      </c>
      <c r="F309" s="242" t="s">
        <v>328</v>
      </c>
      <c r="G309" s="236"/>
      <c r="H309" s="236"/>
      <c r="I309" s="236"/>
      <c r="J309" s="145"/>
      <c r="K309" s="147">
        <v>38</v>
      </c>
      <c r="L309" s="145"/>
      <c r="M309" s="145"/>
      <c r="N309" s="145"/>
      <c r="O309" s="145"/>
      <c r="P309" s="145"/>
      <c r="Q309" s="145"/>
      <c r="R309" s="148"/>
      <c r="T309" s="149"/>
      <c r="U309" s="145"/>
      <c r="V309" s="145"/>
      <c r="W309" s="145"/>
      <c r="X309" s="145"/>
      <c r="Y309" s="145"/>
      <c r="Z309" s="145"/>
      <c r="AA309" s="150"/>
      <c r="AT309" s="151" t="s">
        <v>137</v>
      </c>
      <c r="AU309" s="151" t="s">
        <v>85</v>
      </c>
      <c r="AV309" s="10" t="s">
        <v>85</v>
      </c>
      <c r="AW309" s="10" t="s">
        <v>35</v>
      </c>
      <c r="AX309" s="10" t="s">
        <v>20</v>
      </c>
      <c r="AY309" s="151" t="s">
        <v>129</v>
      </c>
    </row>
    <row r="310" spans="2:65" s="1" customFormat="1" ht="31.5" customHeight="1" x14ac:dyDescent="0.3">
      <c r="B310" s="134"/>
      <c r="C310" s="135" t="s">
        <v>329</v>
      </c>
      <c r="D310" s="135" t="s">
        <v>130</v>
      </c>
      <c r="E310" s="136" t="s">
        <v>330</v>
      </c>
      <c r="F310" s="232" t="s">
        <v>331</v>
      </c>
      <c r="G310" s="233"/>
      <c r="H310" s="233"/>
      <c r="I310" s="233"/>
      <c r="J310" s="137" t="s">
        <v>133</v>
      </c>
      <c r="K310" s="138">
        <v>35</v>
      </c>
      <c r="L310" s="234"/>
      <c r="M310" s="233"/>
      <c r="N310" s="234">
        <f>ROUND(L310*K310,2)</f>
        <v>0</v>
      </c>
      <c r="O310" s="233"/>
      <c r="P310" s="233"/>
      <c r="Q310" s="233"/>
      <c r="R310" s="139"/>
      <c r="T310" s="140" t="s">
        <v>3</v>
      </c>
      <c r="U310" s="39" t="s">
        <v>43</v>
      </c>
      <c r="V310" s="141">
        <v>0.61599999999999999</v>
      </c>
      <c r="W310" s="141">
        <f>V310*K310</f>
        <v>21.56</v>
      </c>
      <c r="X310" s="141">
        <v>9.1E-4</v>
      </c>
      <c r="Y310" s="141">
        <f>X310*K310</f>
        <v>3.1850000000000003E-2</v>
      </c>
      <c r="Z310" s="141">
        <v>0</v>
      </c>
      <c r="AA310" s="142">
        <f>Z310*K310</f>
        <v>0</v>
      </c>
      <c r="AR310" s="16" t="s">
        <v>134</v>
      </c>
      <c r="AT310" s="16" t="s">
        <v>130</v>
      </c>
      <c r="AU310" s="16" t="s">
        <v>85</v>
      </c>
      <c r="AY310" s="16" t="s">
        <v>129</v>
      </c>
      <c r="BE310" s="143">
        <f>IF(U310="základní",N310,0)</f>
        <v>0</v>
      </c>
      <c r="BF310" s="143">
        <f>IF(U310="snížená",N310,0)</f>
        <v>0</v>
      </c>
      <c r="BG310" s="143">
        <f>IF(U310="zákl. přenesená",N310,0)</f>
        <v>0</v>
      </c>
      <c r="BH310" s="143">
        <f>IF(U310="sníž. přenesená",N310,0)</f>
        <v>0</v>
      </c>
      <c r="BI310" s="143">
        <f>IF(U310="nulová",N310,0)</f>
        <v>0</v>
      </c>
      <c r="BJ310" s="16" t="s">
        <v>20</v>
      </c>
      <c r="BK310" s="143">
        <f>ROUND(L310*K310,2)</f>
        <v>0</v>
      </c>
      <c r="BL310" s="16" t="s">
        <v>134</v>
      </c>
      <c r="BM310" s="16" t="s">
        <v>332</v>
      </c>
    </row>
    <row r="311" spans="2:65" s="11" customFormat="1" ht="22.5" customHeight="1" x14ac:dyDescent="0.3">
      <c r="B311" s="156"/>
      <c r="C311" s="157"/>
      <c r="D311" s="157"/>
      <c r="E311" s="158" t="s">
        <v>3</v>
      </c>
      <c r="F311" s="240" t="s">
        <v>323</v>
      </c>
      <c r="G311" s="241"/>
      <c r="H311" s="241"/>
      <c r="I311" s="241"/>
      <c r="J311" s="157"/>
      <c r="K311" s="159" t="s">
        <v>3</v>
      </c>
      <c r="L311" s="157"/>
      <c r="M311" s="157"/>
      <c r="N311" s="157"/>
      <c r="O311" s="157"/>
      <c r="P311" s="157"/>
      <c r="Q311" s="157"/>
      <c r="R311" s="160"/>
      <c r="T311" s="161"/>
      <c r="U311" s="157"/>
      <c r="V311" s="157"/>
      <c r="W311" s="157"/>
      <c r="X311" s="157"/>
      <c r="Y311" s="157"/>
      <c r="Z311" s="157"/>
      <c r="AA311" s="162"/>
      <c r="AT311" s="163" t="s">
        <v>137</v>
      </c>
      <c r="AU311" s="163" t="s">
        <v>85</v>
      </c>
      <c r="AV311" s="11" t="s">
        <v>20</v>
      </c>
      <c r="AW311" s="11" t="s">
        <v>35</v>
      </c>
      <c r="AX311" s="11" t="s">
        <v>78</v>
      </c>
      <c r="AY311" s="163" t="s">
        <v>129</v>
      </c>
    </row>
    <row r="312" spans="2:65" s="11" customFormat="1" ht="22.5" customHeight="1" x14ac:dyDescent="0.3">
      <c r="B312" s="156"/>
      <c r="C312" s="157"/>
      <c r="D312" s="157"/>
      <c r="E312" s="158" t="s">
        <v>3</v>
      </c>
      <c r="F312" s="245" t="s">
        <v>170</v>
      </c>
      <c r="G312" s="241"/>
      <c r="H312" s="241"/>
      <c r="I312" s="241"/>
      <c r="J312" s="157"/>
      <c r="K312" s="159" t="s">
        <v>3</v>
      </c>
      <c r="L312" s="157"/>
      <c r="M312" s="157"/>
      <c r="N312" s="157"/>
      <c r="O312" s="157"/>
      <c r="P312" s="157"/>
      <c r="Q312" s="157"/>
      <c r="R312" s="160"/>
      <c r="T312" s="161"/>
      <c r="U312" s="157"/>
      <c r="V312" s="157"/>
      <c r="W312" s="157"/>
      <c r="X312" s="157"/>
      <c r="Y312" s="157"/>
      <c r="Z312" s="157"/>
      <c r="AA312" s="162"/>
      <c r="AT312" s="163" t="s">
        <v>137</v>
      </c>
      <c r="AU312" s="163" t="s">
        <v>85</v>
      </c>
      <c r="AV312" s="11" t="s">
        <v>20</v>
      </c>
      <c r="AW312" s="11" t="s">
        <v>35</v>
      </c>
      <c r="AX312" s="11" t="s">
        <v>78</v>
      </c>
      <c r="AY312" s="163" t="s">
        <v>129</v>
      </c>
    </row>
    <row r="313" spans="2:65" s="10" customFormat="1" ht="22.5" customHeight="1" x14ac:dyDescent="0.3">
      <c r="B313" s="144"/>
      <c r="C313" s="145"/>
      <c r="D313" s="145"/>
      <c r="E313" s="146" t="s">
        <v>3</v>
      </c>
      <c r="F313" s="242" t="s">
        <v>333</v>
      </c>
      <c r="G313" s="236"/>
      <c r="H313" s="236"/>
      <c r="I313" s="236"/>
      <c r="J313" s="145"/>
      <c r="K313" s="147">
        <v>6.5</v>
      </c>
      <c r="L313" s="145"/>
      <c r="M313" s="145"/>
      <c r="N313" s="145"/>
      <c r="O313" s="145"/>
      <c r="P313" s="145"/>
      <c r="Q313" s="145"/>
      <c r="R313" s="148"/>
      <c r="T313" s="149"/>
      <c r="U313" s="145"/>
      <c r="V313" s="145"/>
      <c r="W313" s="145"/>
      <c r="X313" s="145"/>
      <c r="Y313" s="145"/>
      <c r="Z313" s="145"/>
      <c r="AA313" s="150"/>
      <c r="AT313" s="151" t="s">
        <v>137</v>
      </c>
      <c r="AU313" s="151" t="s">
        <v>85</v>
      </c>
      <c r="AV313" s="10" t="s">
        <v>85</v>
      </c>
      <c r="AW313" s="10" t="s">
        <v>35</v>
      </c>
      <c r="AX313" s="10" t="s">
        <v>78</v>
      </c>
      <c r="AY313" s="151" t="s">
        <v>129</v>
      </c>
    </row>
    <row r="314" spans="2:65" s="11" customFormat="1" ht="22.5" customHeight="1" x14ac:dyDescent="0.3">
      <c r="B314" s="156"/>
      <c r="C314" s="157"/>
      <c r="D314" s="157"/>
      <c r="E314" s="158" t="s">
        <v>3</v>
      </c>
      <c r="F314" s="245" t="s">
        <v>172</v>
      </c>
      <c r="G314" s="241"/>
      <c r="H314" s="241"/>
      <c r="I314" s="241"/>
      <c r="J314" s="157"/>
      <c r="K314" s="159" t="s">
        <v>3</v>
      </c>
      <c r="L314" s="157"/>
      <c r="M314" s="157"/>
      <c r="N314" s="157"/>
      <c r="O314" s="157"/>
      <c r="P314" s="157"/>
      <c r="Q314" s="157"/>
      <c r="R314" s="160"/>
      <c r="T314" s="161"/>
      <c r="U314" s="157"/>
      <c r="V314" s="157"/>
      <c r="W314" s="157"/>
      <c r="X314" s="157"/>
      <c r="Y314" s="157"/>
      <c r="Z314" s="157"/>
      <c r="AA314" s="162"/>
      <c r="AT314" s="163" t="s">
        <v>137</v>
      </c>
      <c r="AU314" s="163" t="s">
        <v>85</v>
      </c>
      <c r="AV314" s="11" t="s">
        <v>20</v>
      </c>
      <c r="AW314" s="11" t="s">
        <v>35</v>
      </c>
      <c r="AX314" s="11" t="s">
        <v>78</v>
      </c>
      <c r="AY314" s="163" t="s">
        <v>129</v>
      </c>
    </row>
    <row r="315" spans="2:65" s="10" customFormat="1" ht="22.5" customHeight="1" x14ac:dyDescent="0.3">
      <c r="B315" s="144"/>
      <c r="C315" s="145"/>
      <c r="D315" s="145"/>
      <c r="E315" s="146" t="s">
        <v>3</v>
      </c>
      <c r="F315" s="242" t="s">
        <v>232</v>
      </c>
      <c r="G315" s="236"/>
      <c r="H315" s="236"/>
      <c r="I315" s="236"/>
      <c r="J315" s="145"/>
      <c r="K315" s="147">
        <v>16.5</v>
      </c>
      <c r="L315" s="145"/>
      <c r="M315" s="145"/>
      <c r="N315" s="145"/>
      <c r="O315" s="145"/>
      <c r="P315" s="145"/>
      <c r="Q315" s="145"/>
      <c r="R315" s="148"/>
      <c r="T315" s="149"/>
      <c r="U315" s="145"/>
      <c r="V315" s="145"/>
      <c r="W315" s="145"/>
      <c r="X315" s="145"/>
      <c r="Y315" s="145"/>
      <c r="Z315" s="145"/>
      <c r="AA315" s="150"/>
      <c r="AT315" s="151" t="s">
        <v>137</v>
      </c>
      <c r="AU315" s="151" t="s">
        <v>85</v>
      </c>
      <c r="AV315" s="10" t="s">
        <v>85</v>
      </c>
      <c r="AW315" s="10" t="s">
        <v>35</v>
      </c>
      <c r="AX315" s="10" t="s">
        <v>78</v>
      </c>
      <c r="AY315" s="151" t="s">
        <v>129</v>
      </c>
    </row>
    <row r="316" spans="2:65" s="11" customFormat="1" ht="22.5" customHeight="1" x14ac:dyDescent="0.3">
      <c r="B316" s="156"/>
      <c r="C316" s="157"/>
      <c r="D316" s="157"/>
      <c r="E316" s="158" t="s">
        <v>3</v>
      </c>
      <c r="F316" s="245" t="s">
        <v>173</v>
      </c>
      <c r="G316" s="241"/>
      <c r="H316" s="241"/>
      <c r="I316" s="241"/>
      <c r="J316" s="157"/>
      <c r="K316" s="159" t="s">
        <v>3</v>
      </c>
      <c r="L316" s="157"/>
      <c r="M316" s="157"/>
      <c r="N316" s="157"/>
      <c r="O316" s="157"/>
      <c r="P316" s="157"/>
      <c r="Q316" s="157"/>
      <c r="R316" s="160"/>
      <c r="T316" s="161"/>
      <c r="U316" s="157"/>
      <c r="V316" s="157"/>
      <c r="W316" s="157"/>
      <c r="X316" s="157"/>
      <c r="Y316" s="157"/>
      <c r="Z316" s="157"/>
      <c r="AA316" s="162"/>
      <c r="AT316" s="163" t="s">
        <v>137</v>
      </c>
      <c r="AU316" s="163" t="s">
        <v>85</v>
      </c>
      <c r="AV316" s="11" t="s">
        <v>20</v>
      </c>
      <c r="AW316" s="11" t="s">
        <v>35</v>
      </c>
      <c r="AX316" s="11" t="s">
        <v>78</v>
      </c>
      <c r="AY316" s="163" t="s">
        <v>129</v>
      </c>
    </row>
    <row r="317" spans="2:65" s="10" customFormat="1" ht="22.5" customHeight="1" x14ac:dyDescent="0.3">
      <c r="B317" s="144"/>
      <c r="C317" s="145"/>
      <c r="D317" s="145"/>
      <c r="E317" s="146" t="s">
        <v>3</v>
      </c>
      <c r="F317" s="242" t="s">
        <v>334</v>
      </c>
      <c r="G317" s="236"/>
      <c r="H317" s="236"/>
      <c r="I317" s="236"/>
      <c r="J317" s="145"/>
      <c r="K317" s="147">
        <v>7.1</v>
      </c>
      <c r="L317" s="145"/>
      <c r="M317" s="145"/>
      <c r="N317" s="145"/>
      <c r="O317" s="145"/>
      <c r="P317" s="145"/>
      <c r="Q317" s="145"/>
      <c r="R317" s="148"/>
      <c r="T317" s="149"/>
      <c r="U317" s="145"/>
      <c r="V317" s="145"/>
      <c r="W317" s="145"/>
      <c r="X317" s="145"/>
      <c r="Y317" s="145"/>
      <c r="Z317" s="145"/>
      <c r="AA317" s="150"/>
      <c r="AT317" s="151" t="s">
        <v>137</v>
      </c>
      <c r="AU317" s="151" t="s">
        <v>85</v>
      </c>
      <c r="AV317" s="10" t="s">
        <v>85</v>
      </c>
      <c r="AW317" s="10" t="s">
        <v>35</v>
      </c>
      <c r="AX317" s="10" t="s">
        <v>78</v>
      </c>
      <c r="AY317" s="151" t="s">
        <v>129</v>
      </c>
    </row>
    <row r="318" spans="2:65" s="12" customFormat="1" ht="22.5" customHeight="1" x14ac:dyDescent="0.3">
      <c r="B318" s="164"/>
      <c r="C318" s="165"/>
      <c r="D318" s="165"/>
      <c r="E318" s="166" t="s">
        <v>3</v>
      </c>
      <c r="F318" s="243" t="s">
        <v>145</v>
      </c>
      <c r="G318" s="244"/>
      <c r="H318" s="244"/>
      <c r="I318" s="244"/>
      <c r="J318" s="165"/>
      <c r="K318" s="167">
        <v>30.1</v>
      </c>
      <c r="L318" s="165"/>
      <c r="M318" s="165"/>
      <c r="N318" s="165"/>
      <c r="O318" s="165"/>
      <c r="P318" s="165"/>
      <c r="Q318" s="165"/>
      <c r="R318" s="168"/>
      <c r="T318" s="169"/>
      <c r="U318" s="165"/>
      <c r="V318" s="165"/>
      <c r="W318" s="165"/>
      <c r="X318" s="165"/>
      <c r="Y318" s="165"/>
      <c r="Z318" s="165"/>
      <c r="AA318" s="170"/>
      <c r="AT318" s="171" t="s">
        <v>137</v>
      </c>
      <c r="AU318" s="171" t="s">
        <v>85</v>
      </c>
      <c r="AV318" s="12" t="s">
        <v>146</v>
      </c>
      <c r="AW318" s="12" t="s">
        <v>35</v>
      </c>
      <c r="AX318" s="12" t="s">
        <v>78</v>
      </c>
      <c r="AY318" s="171" t="s">
        <v>129</v>
      </c>
    </row>
    <row r="319" spans="2:65" s="10" customFormat="1" ht="22.5" customHeight="1" x14ac:dyDescent="0.3">
      <c r="B319" s="144"/>
      <c r="C319" s="145"/>
      <c r="D319" s="145"/>
      <c r="E319" s="146" t="s">
        <v>3</v>
      </c>
      <c r="F319" s="242" t="s">
        <v>335</v>
      </c>
      <c r="G319" s="236"/>
      <c r="H319" s="236"/>
      <c r="I319" s="236"/>
      <c r="J319" s="145"/>
      <c r="K319" s="147">
        <v>34.615000000000002</v>
      </c>
      <c r="L319" s="145"/>
      <c r="M319" s="145"/>
      <c r="N319" s="145"/>
      <c r="O319" s="145"/>
      <c r="P319" s="145"/>
      <c r="Q319" s="145"/>
      <c r="R319" s="148"/>
      <c r="T319" s="149"/>
      <c r="U319" s="145"/>
      <c r="V319" s="145"/>
      <c r="W319" s="145"/>
      <c r="X319" s="145"/>
      <c r="Y319" s="145"/>
      <c r="Z319" s="145"/>
      <c r="AA319" s="150"/>
      <c r="AT319" s="151" t="s">
        <v>137</v>
      </c>
      <c r="AU319" s="151" t="s">
        <v>85</v>
      </c>
      <c r="AV319" s="10" t="s">
        <v>85</v>
      </c>
      <c r="AW319" s="10" t="s">
        <v>35</v>
      </c>
      <c r="AX319" s="10" t="s">
        <v>78</v>
      </c>
      <c r="AY319" s="151" t="s">
        <v>129</v>
      </c>
    </row>
    <row r="320" spans="2:65" s="12" customFormat="1" ht="22.5" customHeight="1" x14ac:dyDescent="0.3">
      <c r="B320" s="164"/>
      <c r="C320" s="165"/>
      <c r="D320" s="165"/>
      <c r="E320" s="166" t="s">
        <v>3</v>
      </c>
      <c r="F320" s="243" t="s">
        <v>145</v>
      </c>
      <c r="G320" s="244"/>
      <c r="H320" s="244"/>
      <c r="I320" s="244"/>
      <c r="J320" s="165"/>
      <c r="K320" s="167">
        <v>34.615000000000002</v>
      </c>
      <c r="L320" s="165"/>
      <c r="M320" s="165"/>
      <c r="N320" s="165"/>
      <c r="O320" s="165"/>
      <c r="P320" s="165"/>
      <c r="Q320" s="165"/>
      <c r="R320" s="168"/>
      <c r="T320" s="169"/>
      <c r="U320" s="165"/>
      <c r="V320" s="165"/>
      <c r="W320" s="165"/>
      <c r="X320" s="165"/>
      <c r="Y320" s="165"/>
      <c r="Z320" s="165"/>
      <c r="AA320" s="170"/>
      <c r="AT320" s="171" t="s">
        <v>137</v>
      </c>
      <c r="AU320" s="171" t="s">
        <v>85</v>
      </c>
      <c r="AV320" s="12" t="s">
        <v>146</v>
      </c>
      <c r="AW320" s="12" t="s">
        <v>35</v>
      </c>
      <c r="AX320" s="12" t="s">
        <v>78</v>
      </c>
      <c r="AY320" s="171" t="s">
        <v>129</v>
      </c>
    </row>
    <row r="321" spans="2:65" s="10" customFormat="1" ht="22.5" customHeight="1" x14ac:dyDescent="0.3">
      <c r="B321" s="144"/>
      <c r="C321" s="145"/>
      <c r="D321" s="145"/>
      <c r="E321" s="146" t="s">
        <v>3</v>
      </c>
      <c r="F321" s="242" t="s">
        <v>329</v>
      </c>
      <c r="G321" s="236"/>
      <c r="H321" s="236"/>
      <c r="I321" s="236"/>
      <c r="J321" s="145"/>
      <c r="K321" s="147">
        <v>35</v>
      </c>
      <c r="L321" s="145"/>
      <c r="M321" s="145"/>
      <c r="N321" s="145"/>
      <c r="O321" s="145"/>
      <c r="P321" s="145"/>
      <c r="Q321" s="145"/>
      <c r="R321" s="148"/>
      <c r="T321" s="149"/>
      <c r="U321" s="145"/>
      <c r="V321" s="145"/>
      <c r="W321" s="145"/>
      <c r="X321" s="145"/>
      <c r="Y321" s="145"/>
      <c r="Z321" s="145"/>
      <c r="AA321" s="150"/>
      <c r="AT321" s="151" t="s">
        <v>137</v>
      </c>
      <c r="AU321" s="151" t="s">
        <v>85</v>
      </c>
      <c r="AV321" s="10" t="s">
        <v>85</v>
      </c>
      <c r="AW321" s="10" t="s">
        <v>35</v>
      </c>
      <c r="AX321" s="10" t="s">
        <v>20</v>
      </c>
      <c r="AY321" s="151" t="s">
        <v>129</v>
      </c>
    </row>
    <row r="322" spans="2:65" s="1" customFormat="1" ht="31.5" customHeight="1" x14ac:dyDescent="0.3">
      <c r="B322" s="134"/>
      <c r="C322" s="135" t="s">
        <v>336</v>
      </c>
      <c r="D322" s="135" t="s">
        <v>130</v>
      </c>
      <c r="E322" s="136" t="s">
        <v>337</v>
      </c>
      <c r="F322" s="232" t="s">
        <v>338</v>
      </c>
      <c r="G322" s="233"/>
      <c r="H322" s="233"/>
      <c r="I322" s="233"/>
      <c r="J322" s="137" t="s">
        <v>133</v>
      </c>
      <c r="K322" s="138">
        <v>10.5</v>
      </c>
      <c r="L322" s="234"/>
      <c r="M322" s="233"/>
      <c r="N322" s="234">
        <f>ROUND(L322*K322,2)</f>
        <v>0</v>
      </c>
      <c r="O322" s="233"/>
      <c r="P322" s="233"/>
      <c r="Q322" s="233"/>
      <c r="R322" s="139"/>
      <c r="T322" s="140" t="s">
        <v>3</v>
      </c>
      <c r="U322" s="39" t="s">
        <v>43</v>
      </c>
      <c r="V322" s="141">
        <v>0.69599999999999995</v>
      </c>
      <c r="W322" s="141">
        <f>V322*K322</f>
        <v>7.3079999999999998</v>
      </c>
      <c r="X322" s="141">
        <v>1.1900000000000001E-3</v>
      </c>
      <c r="Y322" s="141">
        <f>X322*K322</f>
        <v>1.2495000000000001E-2</v>
      </c>
      <c r="Z322" s="141">
        <v>0</v>
      </c>
      <c r="AA322" s="142">
        <f>Z322*K322</f>
        <v>0</v>
      </c>
      <c r="AR322" s="16" t="s">
        <v>134</v>
      </c>
      <c r="AT322" s="16" t="s">
        <v>130</v>
      </c>
      <c r="AU322" s="16" t="s">
        <v>85</v>
      </c>
      <c r="AY322" s="16" t="s">
        <v>129</v>
      </c>
      <c r="BE322" s="143">
        <f>IF(U322="základní",N322,0)</f>
        <v>0</v>
      </c>
      <c r="BF322" s="143">
        <f>IF(U322="snížená",N322,0)</f>
        <v>0</v>
      </c>
      <c r="BG322" s="143">
        <f>IF(U322="zákl. přenesená",N322,0)</f>
        <v>0</v>
      </c>
      <c r="BH322" s="143">
        <f>IF(U322="sníž. přenesená",N322,0)</f>
        <v>0</v>
      </c>
      <c r="BI322" s="143">
        <f>IF(U322="nulová",N322,0)</f>
        <v>0</v>
      </c>
      <c r="BJ322" s="16" t="s">
        <v>20</v>
      </c>
      <c r="BK322" s="143">
        <f>ROUND(L322*K322,2)</f>
        <v>0</v>
      </c>
      <c r="BL322" s="16" t="s">
        <v>134</v>
      </c>
      <c r="BM322" s="16" t="s">
        <v>339</v>
      </c>
    </row>
    <row r="323" spans="2:65" s="11" customFormat="1" ht="22.5" customHeight="1" x14ac:dyDescent="0.3">
      <c r="B323" s="156"/>
      <c r="C323" s="157"/>
      <c r="D323" s="157"/>
      <c r="E323" s="158" t="s">
        <v>3</v>
      </c>
      <c r="F323" s="240" t="s">
        <v>323</v>
      </c>
      <c r="G323" s="241"/>
      <c r="H323" s="241"/>
      <c r="I323" s="241"/>
      <c r="J323" s="157"/>
      <c r="K323" s="159" t="s">
        <v>3</v>
      </c>
      <c r="L323" s="157"/>
      <c r="M323" s="157"/>
      <c r="N323" s="157"/>
      <c r="O323" s="157"/>
      <c r="P323" s="157"/>
      <c r="Q323" s="157"/>
      <c r="R323" s="160"/>
      <c r="T323" s="161"/>
      <c r="U323" s="157"/>
      <c r="V323" s="157"/>
      <c r="W323" s="157"/>
      <c r="X323" s="157"/>
      <c r="Y323" s="157"/>
      <c r="Z323" s="157"/>
      <c r="AA323" s="162"/>
      <c r="AT323" s="163" t="s">
        <v>137</v>
      </c>
      <c r="AU323" s="163" t="s">
        <v>85</v>
      </c>
      <c r="AV323" s="11" t="s">
        <v>20</v>
      </c>
      <c r="AW323" s="11" t="s">
        <v>35</v>
      </c>
      <c r="AX323" s="11" t="s">
        <v>78</v>
      </c>
      <c r="AY323" s="163" t="s">
        <v>129</v>
      </c>
    </row>
    <row r="324" spans="2:65" s="11" customFormat="1" ht="22.5" customHeight="1" x14ac:dyDescent="0.3">
      <c r="B324" s="156"/>
      <c r="C324" s="157"/>
      <c r="D324" s="157"/>
      <c r="E324" s="158" t="s">
        <v>3</v>
      </c>
      <c r="F324" s="245" t="s">
        <v>158</v>
      </c>
      <c r="G324" s="241"/>
      <c r="H324" s="241"/>
      <c r="I324" s="241"/>
      <c r="J324" s="157"/>
      <c r="K324" s="159" t="s">
        <v>3</v>
      </c>
      <c r="L324" s="157"/>
      <c r="M324" s="157"/>
      <c r="N324" s="157"/>
      <c r="O324" s="157"/>
      <c r="P324" s="157"/>
      <c r="Q324" s="157"/>
      <c r="R324" s="160"/>
      <c r="T324" s="161"/>
      <c r="U324" s="157"/>
      <c r="V324" s="157"/>
      <c r="W324" s="157"/>
      <c r="X324" s="157"/>
      <c r="Y324" s="157"/>
      <c r="Z324" s="157"/>
      <c r="AA324" s="162"/>
      <c r="AT324" s="163" t="s">
        <v>137</v>
      </c>
      <c r="AU324" s="163" t="s">
        <v>85</v>
      </c>
      <c r="AV324" s="11" t="s">
        <v>20</v>
      </c>
      <c r="AW324" s="11" t="s">
        <v>35</v>
      </c>
      <c r="AX324" s="11" t="s">
        <v>78</v>
      </c>
      <c r="AY324" s="163" t="s">
        <v>129</v>
      </c>
    </row>
    <row r="325" spans="2:65" s="10" customFormat="1" ht="22.5" customHeight="1" x14ac:dyDescent="0.3">
      <c r="B325" s="144"/>
      <c r="C325" s="145"/>
      <c r="D325" s="145"/>
      <c r="E325" s="146" t="s">
        <v>3</v>
      </c>
      <c r="F325" s="242" t="s">
        <v>340</v>
      </c>
      <c r="G325" s="236"/>
      <c r="H325" s="236"/>
      <c r="I325" s="236"/>
      <c r="J325" s="145"/>
      <c r="K325" s="147">
        <v>4.7</v>
      </c>
      <c r="L325" s="145"/>
      <c r="M325" s="145"/>
      <c r="N325" s="145"/>
      <c r="O325" s="145"/>
      <c r="P325" s="145"/>
      <c r="Q325" s="145"/>
      <c r="R325" s="148"/>
      <c r="T325" s="149"/>
      <c r="U325" s="145"/>
      <c r="V325" s="145"/>
      <c r="W325" s="145"/>
      <c r="X325" s="145"/>
      <c r="Y325" s="145"/>
      <c r="Z325" s="145"/>
      <c r="AA325" s="150"/>
      <c r="AT325" s="151" t="s">
        <v>137</v>
      </c>
      <c r="AU325" s="151" t="s">
        <v>85</v>
      </c>
      <c r="AV325" s="10" t="s">
        <v>85</v>
      </c>
      <c r="AW325" s="10" t="s">
        <v>35</v>
      </c>
      <c r="AX325" s="10" t="s">
        <v>78</v>
      </c>
      <c r="AY325" s="151" t="s">
        <v>129</v>
      </c>
    </row>
    <row r="326" spans="2:65" s="11" customFormat="1" ht="22.5" customHeight="1" x14ac:dyDescent="0.3">
      <c r="B326" s="156"/>
      <c r="C326" s="157"/>
      <c r="D326" s="157"/>
      <c r="E326" s="158" t="s">
        <v>3</v>
      </c>
      <c r="F326" s="245" t="s">
        <v>172</v>
      </c>
      <c r="G326" s="241"/>
      <c r="H326" s="241"/>
      <c r="I326" s="241"/>
      <c r="J326" s="157"/>
      <c r="K326" s="159" t="s">
        <v>3</v>
      </c>
      <c r="L326" s="157"/>
      <c r="M326" s="157"/>
      <c r="N326" s="157"/>
      <c r="O326" s="157"/>
      <c r="P326" s="157"/>
      <c r="Q326" s="157"/>
      <c r="R326" s="160"/>
      <c r="T326" s="161"/>
      <c r="U326" s="157"/>
      <c r="V326" s="157"/>
      <c r="W326" s="157"/>
      <c r="X326" s="157"/>
      <c r="Y326" s="157"/>
      <c r="Z326" s="157"/>
      <c r="AA326" s="162"/>
      <c r="AT326" s="163" t="s">
        <v>137</v>
      </c>
      <c r="AU326" s="163" t="s">
        <v>85</v>
      </c>
      <c r="AV326" s="11" t="s">
        <v>20</v>
      </c>
      <c r="AW326" s="11" t="s">
        <v>35</v>
      </c>
      <c r="AX326" s="11" t="s">
        <v>78</v>
      </c>
      <c r="AY326" s="163" t="s">
        <v>129</v>
      </c>
    </row>
    <row r="327" spans="2:65" s="10" customFormat="1" ht="22.5" customHeight="1" x14ac:dyDescent="0.3">
      <c r="B327" s="144"/>
      <c r="C327" s="145"/>
      <c r="D327" s="145"/>
      <c r="E327" s="146" t="s">
        <v>3</v>
      </c>
      <c r="F327" s="242" t="s">
        <v>341</v>
      </c>
      <c r="G327" s="236"/>
      <c r="H327" s="236"/>
      <c r="I327" s="236"/>
      <c r="J327" s="145"/>
      <c r="K327" s="147">
        <v>4.0999999999999996</v>
      </c>
      <c r="L327" s="145"/>
      <c r="M327" s="145"/>
      <c r="N327" s="145"/>
      <c r="O327" s="145"/>
      <c r="P327" s="145"/>
      <c r="Q327" s="145"/>
      <c r="R327" s="148"/>
      <c r="T327" s="149"/>
      <c r="U327" s="145"/>
      <c r="V327" s="145"/>
      <c r="W327" s="145"/>
      <c r="X327" s="145"/>
      <c r="Y327" s="145"/>
      <c r="Z327" s="145"/>
      <c r="AA327" s="150"/>
      <c r="AT327" s="151" t="s">
        <v>137</v>
      </c>
      <c r="AU327" s="151" t="s">
        <v>85</v>
      </c>
      <c r="AV327" s="10" t="s">
        <v>85</v>
      </c>
      <c r="AW327" s="10" t="s">
        <v>35</v>
      </c>
      <c r="AX327" s="10" t="s">
        <v>78</v>
      </c>
      <c r="AY327" s="151" t="s">
        <v>129</v>
      </c>
    </row>
    <row r="328" spans="2:65" s="12" customFormat="1" ht="22.5" customHeight="1" x14ac:dyDescent="0.3">
      <c r="B328" s="164"/>
      <c r="C328" s="165"/>
      <c r="D328" s="165"/>
      <c r="E328" s="166" t="s">
        <v>3</v>
      </c>
      <c r="F328" s="243" t="s">
        <v>145</v>
      </c>
      <c r="G328" s="244"/>
      <c r="H328" s="244"/>
      <c r="I328" s="244"/>
      <c r="J328" s="165"/>
      <c r="K328" s="167">
        <v>8.8000000000000007</v>
      </c>
      <c r="L328" s="165"/>
      <c r="M328" s="165"/>
      <c r="N328" s="165"/>
      <c r="O328" s="165"/>
      <c r="P328" s="165"/>
      <c r="Q328" s="165"/>
      <c r="R328" s="168"/>
      <c r="T328" s="169"/>
      <c r="U328" s="165"/>
      <c r="V328" s="165"/>
      <c r="W328" s="165"/>
      <c r="X328" s="165"/>
      <c r="Y328" s="165"/>
      <c r="Z328" s="165"/>
      <c r="AA328" s="170"/>
      <c r="AT328" s="171" t="s">
        <v>137</v>
      </c>
      <c r="AU328" s="171" t="s">
        <v>85</v>
      </c>
      <c r="AV328" s="12" t="s">
        <v>146</v>
      </c>
      <c r="AW328" s="12" t="s">
        <v>35</v>
      </c>
      <c r="AX328" s="12" t="s">
        <v>78</v>
      </c>
      <c r="AY328" s="171" t="s">
        <v>129</v>
      </c>
    </row>
    <row r="329" spans="2:65" s="10" customFormat="1" ht="22.5" customHeight="1" x14ac:dyDescent="0.3">
      <c r="B329" s="144"/>
      <c r="C329" s="145"/>
      <c r="D329" s="145"/>
      <c r="E329" s="146" t="s">
        <v>3</v>
      </c>
      <c r="F329" s="242" t="s">
        <v>342</v>
      </c>
      <c r="G329" s="236"/>
      <c r="H329" s="236"/>
      <c r="I329" s="236"/>
      <c r="J329" s="145"/>
      <c r="K329" s="147">
        <v>10.119999999999999</v>
      </c>
      <c r="L329" s="145"/>
      <c r="M329" s="145"/>
      <c r="N329" s="145"/>
      <c r="O329" s="145"/>
      <c r="P329" s="145"/>
      <c r="Q329" s="145"/>
      <c r="R329" s="148"/>
      <c r="T329" s="149"/>
      <c r="U329" s="145"/>
      <c r="V329" s="145"/>
      <c r="W329" s="145"/>
      <c r="X329" s="145"/>
      <c r="Y329" s="145"/>
      <c r="Z329" s="145"/>
      <c r="AA329" s="150"/>
      <c r="AT329" s="151" t="s">
        <v>137</v>
      </c>
      <c r="AU329" s="151" t="s">
        <v>85</v>
      </c>
      <c r="AV329" s="10" t="s">
        <v>85</v>
      </c>
      <c r="AW329" s="10" t="s">
        <v>35</v>
      </c>
      <c r="AX329" s="10" t="s">
        <v>78</v>
      </c>
      <c r="AY329" s="151" t="s">
        <v>129</v>
      </c>
    </row>
    <row r="330" spans="2:65" s="12" customFormat="1" ht="22.5" customHeight="1" x14ac:dyDescent="0.3">
      <c r="B330" s="164"/>
      <c r="C330" s="165"/>
      <c r="D330" s="165"/>
      <c r="E330" s="166" t="s">
        <v>3</v>
      </c>
      <c r="F330" s="243" t="s">
        <v>145</v>
      </c>
      <c r="G330" s="244"/>
      <c r="H330" s="244"/>
      <c r="I330" s="244"/>
      <c r="J330" s="165"/>
      <c r="K330" s="167">
        <v>10.119999999999999</v>
      </c>
      <c r="L330" s="165"/>
      <c r="M330" s="165"/>
      <c r="N330" s="165"/>
      <c r="O330" s="165"/>
      <c r="P330" s="165"/>
      <c r="Q330" s="165"/>
      <c r="R330" s="168"/>
      <c r="T330" s="169"/>
      <c r="U330" s="165"/>
      <c r="V330" s="165"/>
      <c r="W330" s="165"/>
      <c r="X330" s="165"/>
      <c r="Y330" s="165"/>
      <c r="Z330" s="165"/>
      <c r="AA330" s="170"/>
      <c r="AT330" s="171" t="s">
        <v>137</v>
      </c>
      <c r="AU330" s="171" t="s">
        <v>85</v>
      </c>
      <c r="AV330" s="12" t="s">
        <v>146</v>
      </c>
      <c r="AW330" s="12" t="s">
        <v>35</v>
      </c>
      <c r="AX330" s="12" t="s">
        <v>78</v>
      </c>
      <c r="AY330" s="171" t="s">
        <v>129</v>
      </c>
    </row>
    <row r="331" spans="2:65" s="10" customFormat="1" ht="22.5" customHeight="1" x14ac:dyDescent="0.3">
      <c r="B331" s="144"/>
      <c r="C331" s="145"/>
      <c r="D331" s="145"/>
      <c r="E331" s="146" t="s">
        <v>3</v>
      </c>
      <c r="F331" s="242" t="s">
        <v>343</v>
      </c>
      <c r="G331" s="236"/>
      <c r="H331" s="236"/>
      <c r="I331" s="236"/>
      <c r="J331" s="145"/>
      <c r="K331" s="147">
        <v>10.5</v>
      </c>
      <c r="L331" s="145"/>
      <c r="M331" s="145"/>
      <c r="N331" s="145"/>
      <c r="O331" s="145"/>
      <c r="P331" s="145"/>
      <c r="Q331" s="145"/>
      <c r="R331" s="148"/>
      <c r="T331" s="149"/>
      <c r="U331" s="145"/>
      <c r="V331" s="145"/>
      <c r="W331" s="145"/>
      <c r="X331" s="145"/>
      <c r="Y331" s="145"/>
      <c r="Z331" s="145"/>
      <c r="AA331" s="150"/>
      <c r="AT331" s="151" t="s">
        <v>137</v>
      </c>
      <c r="AU331" s="151" t="s">
        <v>85</v>
      </c>
      <c r="AV331" s="10" t="s">
        <v>85</v>
      </c>
      <c r="AW331" s="10" t="s">
        <v>35</v>
      </c>
      <c r="AX331" s="10" t="s">
        <v>20</v>
      </c>
      <c r="AY331" s="151" t="s">
        <v>129</v>
      </c>
    </row>
    <row r="332" spans="2:65" s="1" customFormat="1" ht="31.5" customHeight="1" x14ac:dyDescent="0.3">
      <c r="B332" s="134"/>
      <c r="C332" s="135" t="s">
        <v>344</v>
      </c>
      <c r="D332" s="135" t="s">
        <v>130</v>
      </c>
      <c r="E332" s="136" t="s">
        <v>345</v>
      </c>
      <c r="F332" s="232" t="s">
        <v>346</v>
      </c>
      <c r="G332" s="233"/>
      <c r="H332" s="233"/>
      <c r="I332" s="233"/>
      <c r="J332" s="137" t="s">
        <v>133</v>
      </c>
      <c r="K332" s="138">
        <v>2.5</v>
      </c>
      <c r="L332" s="234"/>
      <c r="M332" s="233"/>
      <c r="N332" s="234">
        <f>ROUND(L332*K332,2)</f>
        <v>0</v>
      </c>
      <c r="O332" s="233"/>
      <c r="P332" s="233"/>
      <c r="Q332" s="233"/>
      <c r="R332" s="139"/>
      <c r="T332" s="140" t="s">
        <v>3</v>
      </c>
      <c r="U332" s="39" t="s">
        <v>43</v>
      </c>
      <c r="V332" s="141">
        <v>0.74299999999999999</v>
      </c>
      <c r="W332" s="141">
        <f>V332*K332</f>
        <v>1.8574999999999999</v>
      </c>
      <c r="X332" s="141">
        <v>2.5200000000000001E-3</v>
      </c>
      <c r="Y332" s="141">
        <f>X332*K332</f>
        <v>6.3E-3</v>
      </c>
      <c r="Z332" s="141">
        <v>0</v>
      </c>
      <c r="AA332" s="142">
        <f>Z332*K332</f>
        <v>0</v>
      </c>
      <c r="AR332" s="16" t="s">
        <v>134</v>
      </c>
      <c r="AT332" s="16" t="s">
        <v>130</v>
      </c>
      <c r="AU332" s="16" t="s">
        <v>85</v>
      </c>
      <c r="AY332" s="16" t="s">
        <v>129</v>
      </c>
      <c r="BE332" s="143">
        <f>IF(U332="základní",N332,0)</f>
        <v>0</v>
      </c>
      <c r="BF332" s="143">
        <f>IF(U332="snížená",N332,0)</f>
        <v>0</v>
      </c>
      <c r="BG332" s="143">
        <f>IF(U332="zákl. přenesená",N332,0)</f>
        <v>0</v>
      </c>
      <c r="BH332" s="143">
        <f>IF(U332="sníž. přenesená",N332,0)</f>
        <v>0</v>
      </c>
      <c r="BI332" s="143">
        <f>IF(U332="nulová",N332,0)</f>
        <v>0</v>
      </c>
      <c r="BJ332" s="16" t="s">
        <v>20</v>
      </c>
      <c r="BK332" s="143">
        <f>ROUND(L332*K332,2)</f>
        <v>0</v>
      </c>
      <c r="BL332" s="16" t="s">
        <v>134</v>
      </c>
      <c r="BM332" s="16" t="s">
        <v>347</v>
      </c>
    </row>
    <row r="333" spans="2:65" s="11" customFormat="1" ht="22.5" customHeight="1" x14ac:dyDescent="0.3">
      <c r="B333" s="156"/>
      <c r="C333" s="157"/>
      <c r="D333" s="157"/>
      <c r="E333" s="158" t="s">
        <v>3</v>
      </c>
      <c r="F333" s="240" t="s">
        <v>323</v>
      </c>
      <c r="G333" s="241"/>
      <c r="H333" s="241"/>
      <c r="I333" s="241"/>
      <c r="J333" s="157"/>
      <c r="K333" s="159" t="s">
        <v>3</v>
      </c>
      <c r="L333" s="157"/>
      <c r="M333" s="157"/>
      <c r="N333" s="157"/>
      <c r="O333" s="157"/>
      <c r="P333" s="157"/>
      <c r="Q333" s="157"/>
      <c r="R333" s="160"/>
      <c r="T333" s="161"/>
      <c r="U333" s="157"/>
      <c r="V333" s="157"/>
      <c r="W333" s="157"/>
      <c r="X333" s="157"/>
      <c r="Y333" s="157"/>
      <c r="Z333" s="157"/>
      <c r="AA333" s="162"/>
      <c r="AT333" s="163" t="s">
        <v>137</v>
      </c>
      <c r="AU333" s="163" t="s">
        <v>85</v>
      </c>
      <c r="AV333" s="11" t="s">
        <v>20</v>
      </c>
      <c r="AW333" s="11" t="s">
        <v>35</v>
      </c>
      <c r="AX333" s="11" t="s">
        <v>78</v>
      </c>
      <c r="AY333" s="163" t="s">
        <v>129</v>
      </c>
    </row>
    <row r="334" spans="2:65" s="11" customFormat="1" ht="22.5" customHeight="1" x14ac:dyDescent="0.3">
      <c r="B334" s="156"/>
      <c r="C334" s="157"/>
      <c r="D334" s="157"/>
      <c r="E334" s="158" t="s">
        <v>3</v>
      </c>
      <c r="F334" s="245" t="s">
        <v>158</v>
      </c>
      <c r="G334" s="241"/>
      <c r="H334" s="241"/>
      <c r="I334" s="241"/>
      <c r="J334" s="157"/>
      <c r="K334" s="159" t="s">
        <v>3</v>
      </c>
      <c r="L334" s="157"/>
      <c r="M334" s="157"/>
      <c r="N334" s="157"/>
      <c r="O334" s="157"/>
      <c r="P334" s="157"/>
      <c r="Q334" s="157"/>
      <c r="R334" s="160"/>
      <c r="T334" s="161"/>
      <c r="U334" s="157"/>
      <c r="V334" s="157"/>
      <c r="W334" s="157"/>
      <c r="X334" s="157"/>
      <c r="Y334" s="157"/>
      <c r="Z334" s="157"/>
      <c r="AA334" s="162"/>
      <c r="AT334" s="163" t="s">
        <v>137</v>
      </c>
      <c r="AU334" s="163" t="s">
        <v>85</v>
      </c>
      <c r="AV334" s="11" t="s">
        <v>20</v>
      </c>
      <c r="AW334" s="11" t="s">
        <v>35</v>
      </c>
      <c r="AX334" s="11" t="s">
        <v>78</v>
      </c>
      <c r="AY334" s="163" t="s">
        <v>129</v>
      </c>
    </row>
    <row r="335" spans="2:65" s="10" customFormat="1" ht="22.5" customHeight="1" x14ac:dyDescent="0.3">
      <c r="B335" s="144"/>
      <c r="C335" s="145"/>
      <c r="D335" s="145"/>
      <c r="E335" s="146" t="s">
        <v>3</v>
      </c>
      <c r="F335" s="242" t="s">
        <v>159</v>
      </c>
      <c r="G335" s="236"/>
      <c r="H335" s="236"/>
      <c r="I335" s="236"/>
      <c r="J335" s="145"/>
      <c r="K335" s="147">
        <v>2.2999999999999998</v>
      </c>
      <c r="L335" s="145"/>
      <c r="M335" s="145"/>
      <c r="N335" s="145"/>
      <c r="O335" s="145"/>
      <c r="P335" s="145"/>
      <c r="Q335" s="145"/>
      <c r="R335" s="148"/>
      <c r="T335" s="149"/>
      <c r="U335" s="145"/>
      <c r="V335" s="145"/>
      <c r="W335" s="145"/>
      <c r="X335" s="145"/>
      <c r="Y335" s="145"/>
      <c r="Z335" s="145"/>
      <c r="AA335" s="150"/>
      <c r="AT335" s="151" t="s">
        <v>137</v>
      </c>
      <c r="AU335" s="151" t="s">
        <v>85</v>
      </c>
      <c r="AV335" s="10" t="s">
        <v>85</v>
      </c>
      <c r="AW335" s="10" t="s">
        <v>35</v>
      </c>
      <c r="AX335" s="10" t="s">
        <v>78</v>
      </c>
      <c r="AY335" s="151" t="s">
        <v>129</v>
      </c>
    </row>
    <row r="336" spans="2:65" s="12" customFormat="1" ht="22.5" customHeight="1" x14ac:dyDescent="0.3">
      <c r="B336" s="164"/>
      <c r="C336" s="165"/>
      <c r="D336" s="165"/>
      <c r="E336" s="166" t="s">
        <v>3</v>
      </c>
      <c r="F336" s="243" t="s">
        <v>145</v>
      </c>
      <c r="G336" s="244"/>
      <c r="H336" s="244"/>
      <c r="I336" s="244"/>
      <c r="J336" s="165"/>
      <c r="K336" s="167">
        <v>2.2999999999999998</v>
      </c>
      <c r="L336" s="165"/>
      <c r="M336" s="165"/>
      <c r="N336" s="165"/>
      <c r="O336" s="165"/>
      <c r="P336" s="165"/>
      <c r="Q336" s="165"/>
      <c r="R336" s="168"/>
      <c r="T336" s="169"/>
      <c r="U336" s="165"/>
      <c r="V336" s="165"/>
      <c r="W336" s="165"/>
      <c r="X336" s="165"/>
      <c r="Y336" s="165"/>
      <c r="Z336" s="165"/>
      <c r="AA336" s="170"/>
      <c r="AT336" s="171" t="s">
        <v>137</v>
      </c>
      <c r="AU336" s="171" t="s">
        <v>85</v>
      </c>
      <c r="AV336" s="12" t="s">
        <v>146</v>
      </c>
      <c r="AW336" s="12" t="s">
        <v>35</v>
      </c>
      <c r="AX336" s="12" t="s">
        <v>78</v>
      </c>
      <c r="AY336" s="171" t="s">
        <v>129</v>
      </c>
    </row>
    <row r="337" spans="2:65" s="10" customFormat="1" ht="22.5" customHeight="1" x14ac:dyDescent="0.3">
      <c r="B337" s="144"/>
      <c r="C337" s="145"/>
      <c r="D337" s="145"/>
      <c r="E337" s="146" t="s">
        <v>3</v>
      </c>
      <c r="F337" s="242" t="s">
        <v>160</v>
      </c>
      <c r="G337" s="236"/>
      <c r="H337" s="236"/>
      <c r="I337" s="236"/>
      <c r="J337" s="145"/>
      <c r="K337" s="147">
        <v>2.5</v>
      </c>
      <c r="L337" s="145"/>
      <c r="M337" s="145"/>
      <c r="N337" s="145"/>
      <c r="O337" s="145"/>
      <c r="P337" s="145"/>
      <c r="Q337" s="145"/>
      <c r="R337" s="148"/>
      <c r="T337" s="149"/>
      <c r="U337" s="145"/>
      <c r="V337" s="145"/>
      <c r="W337" s="145"/>
      <c r="X337" s="145"/>
      <c r="Y337" s="145"/>
      <c r="Z337" s="145"/>
      <c r="AA337" s="150"/>
      <c r="AT337" s="151" t="s">
        <v>137</v>
      </c>
      <c r="AU337" s="151" t="s">
        <v>85</v>
      </c>
      <c r="AV337" s="10" t="s">
        <v>85</v>
      </c>
      <c r="AW337" s="10" t="s">
        <v>35</v>
      </c>
      <c r="AX337" s="10" t="s">
        <v>20</v>
      </c>
      <c r="AY337" s="151" t="s">
        <v>129</v>
      </c>
    </row>
    <row r="338" spans="2:65" s="1" customFormat="1" ht="31.5" customHeight="1" x14ac:dyDescent="0.3">
      <c r="B338" s="134"/>
      <c r="C338" s="135" t="s">
        <v>328</v>
      </c>
      <c r="D338" s="135" t="s">
        <v>130</v>
      </c>
      <c r="E338" s="136" t="s">
        <v>348</v>
      </c>
      <c r="F338" s="232" t="s">
        <v>349</v>
      </c>
      <c r="G338" s="233"/>
      <c r="H338" s="233"/>
      <c r="I338" s="233"/>
      <c r="J338" s="137" t="s">
        <v>133</v>
      </c>
      <c r="K338" s="138">
        <v>12</v>
      </c>
      <c r="L338" s="234"/>
      <c r="M338" s="233"/>
      <c r="N338" s="234">
        <f>ROUND(L338*K338,2)</f>
        <v>0</v>
      </c>
      <c r="O338" s="233"/>
      <c r="P338" s="233"/>
      <c r="Q338" s="233"/>
      <c r="R338" s="139"/>
      <c r="T338" s="140" t="s">
        <v>3</v>
      </c>
      <c r="U338" s="39" t="s">
        <v>45</v>
      </c>
      <c r="V338" s="141">
        <v>0.52900000000000003</v>
      </c>
      <c r="W338" s="141">
        <f>V338*K338</f>
        <v>6.3480000000000008</v>
      </c>
      <c r="X338" s="141">
        <v>7.7999999999999999E-4</v>
      </c>
      <c r="Y338" s="141">
        <f>X338*K338</f>
        <v>9.3600000000000003E-3</v>
      </c>
      <c r="Z338" s="141">
        <v>0</v>
      </c>
      <c r="AA338" s="142">
        <f>Z338*K338</f>
        <v>0</v>
      </c>
      <c r="AR338" s="16" t="s">
        <v>134</v>
      </c>
      <c r="AT338" s="16" t="s">
        <v>130</v>
      </c>
      <c r="AU338" s="16" t="s">
        <v>85</v>
      </c>
      <c r="AY338" s="16" t="s">
        <v>129</v>
      </c>
      <c r="BE338" s="143">
        <f>IF(U338="základní",N338,0)</f>
        <v>0</v>
      </c>
      <c r="BF338" s="143">
        <f>IF(U338="snížená",N338,0)</f>
        <v>0</v>
      </c>
      <c r="BG338" s="143">
        <f>IF(U338="zákl. přenesená",N338,0)</f>
        <v>0</v>
      </c>
      <c r="BH338" s="143">
        <f>IF(U338="sníž. přenesená",N338,0)</f>
        <v>0</v>
      </c>
      <c r="BI338" s="143">
        <f>IF(U338="nulová",N338,0)</f>
        <v>0</v>
      </c>
      <c r="BJ338" s="16" t="s">
        <v>85</v>
      </c>
      <c r="BK338" s="143">
        <f>ROUND(L338*K338,2)</f>
        <v>0</v>
      </c>
      <c r="BL338" s="16" t="s">
        <v>134</v>
      </c>
      <c r="BM338" s="16" t="s">
        <v>350</v>
      </c>
    </row>
    <row r="339" spans="2:65" s="11" customFormat="1" ht="22.5" customHeight="1" x14ac:dyDescent="0.3">
      <c r="B339" s="156"/>
      <c r="C339" s="157"/>
      <c r="D339" s="157"/>
      <c r="E339" s="158" t="s">
        <v>3</v>
      </c>
      <c r="F339" s="240" t="s">
        <v>351</v>
      </c>
      <c r="G339" s="241"/>
      <c r="H339" s="241"/>
      <c r="I339" s="241"/>
      <c r="J339" s="157"/>
      <c r="K339" s="159" t="s">
        <v>3</v>
      </c>
      <c r="L339" s="157"/>
      <c r="M339" s="157"/>
      <c r="N339" s="157"/>
      <c r="O339" s="157"/>
      <c r="P339" s="157"/>
      <c r="Q339" s="157"/>
      <c r="R339" s="160"/>
      <c r="T339" s="161"/>
      <c r="U339" s="157"/>
      <c r="V339" s="157"/>
      <c r="W339" s="157"/>
      <c r="X339" s="157"/>
      <c r="Y339" s="157"/>
      <c r="Z339" s="157"/>
      <c r="AA339" s="162"/>
      <c r="AT339" s="163" t="s">
        <v>137</v>
      </c>
      <c r="AU339" s="163" t="s">
        <v>85</v>
      </c>
      <c r="AV339" s="11" t="s">
        <v>20</v>
      </c>
      <c r="AW339" s="11" t="s">
        <v>35</v>
      </c>
      <c r="AX339" s="11" t="s">
        <v>78</v>
      </c>
      <c r="AY339" s="163" t="s">
        <v>129</v>
      </c>
    </row>
    <row r="340" spans="2:65" s="11" customFormat="1" ht="22.5" customHeight="1" x14ac:dyDescent="0.3">
      <c r="B340" s="156"/>
      <c r="C340" s="157"/>
      <c r="D340" s="157"/>
      <c r="E340" s="158" t="s">
        <v>3</v>
      </c>
      <c r="F340" s="245" t="s">
        <v>158</v>
      </c>
      <c r="G340" s="241"/>
      <c r="H340" s="241"/>
      <c r="I340" s="241"/>
      <c r="J340" s="157"/>
      <c r="K340" s="159" t="s">
        <v>3</v>
      </c>
      <c r="L340" s="157"/>
      <c r="M340" s="157"/>
      <c r="N340" s="157"/>
      <c r="O340" s="157"/>
      <c r="P340" s="157"/>
      <c r="Q340" s="157"/>
      <c r="R340" s="160"/>
      <c r="T340" s="161"/>
      <c r="U340" s="157"/>
      <c r="V340" s="157"/>
      <c r="W340" s="157"/>
      <c r="X340" s="157"/>
      <c r="Y340" s="157"/>
      <c r="Z340" s="157"/>
      <c r="AA340" s="162"/>
      <c r="AT340" s="163" t="s">
        <v>137</v>
      </c>
      <c r="AU340" s="163" t="s">
        <v>85</v>
      </c>
      <c r="AV340" s="11" t="s">
        <v>20</v>
      </c>
      <c r="AW340" s="11" t="s">
        <v>35</v>
      </c>
      <c r="AX340" s="11" t="s">
        <v>78</v>
      </c>
      <c r="AY340" s="163" t="s">
        <v>129</v>
      </c>
    </row>
    <row r="341" spans="2:65" s="10" customFormat="1" ht="22.5" customHeight="1" x14ac:dyDescent="0.3">
      <c r="B341" s="144"/>
      <c r="C341" s="145"/>
      <c r="D341" s="145"/>
      <c r="E341" s="146" t="s">
        <v>3</v>
      </c>
      <c r="F341" s="242" t="s">
        <v>229</v>
      </c>
      <c r="G341" s="236"/>
      <c r="H341" s="236"/>
      <c r="I341" s="236"/>
      <c r="J341" s="145"/>
      <c r="K341" s="147">
        <v>3.6</v>
      </c>
      <c r="L341" s="145"/>
      <c r="M341" s="145"/>
      <c r="N341" s="145"/>
      <c r="O341" s="145"/>
      <c r="P341" s="145"/>
      <c r="Q341" s="145"/>
      <c r="R341" s="148"/>
      <c r="T341" s="149"/>
      <c r="U341" s="145"/>
      <c r="V341" s="145"/>
      <c r="W341" s="145"/>
      <c r="X341" s="145"/>
      <c r="Y341" s="145"/>
      <c r="Z341" s="145"/>
      <c r="AA341" s="150"/>
      <c r="AT341" s="151" t="s">
        <v>137</v>
      </c>
      <c r="AU341" s="151" t="s">
        <v>85</v>
      </c>
      <c r="AV341" s="10" t="s">
        <v>85</v>
      </c>
      <c r="AW341" s="10" t="s">
        <v>35</v>
      </c>
      <c r="AX341" s="10" t="s">
        <v>78</v>
      </c>
      <c r="AY341" s="151" t="s">
        <v>129</v>
      </c>
    </row>
    <row r="342" spans="2:65" s="11" customFormat="1" ht="22.5" customHeight="1" x14ac:dyDescent="0.3">
      <c r="B342" s="156"/>
      <c r="C342" s="157"/>
      <c r="D342" s="157"/>
      <c r="E342" s="158" t="s">
        <v>3</v>
      </c>
      <c r="F342" s="245" t="s">
        <v>172</v>
      </c>
      <c r="G342" s="241"/>
      <c r="H342" s="241"/>
      <c r="I342" s="241"/>
      <c r="J342" s="157"/>
      <c r="K342" s="159" t="s">
        <v>3</v>
      </c>
      <c r="L342" s="157"/>
      <c r="M342" s="157"/>
      <c r="N342" s="157"/>
      <c r="O342" s="157"/>
      <c r="P342" s="157"/>
      <c r="Q342" s="157"/>
      <c r="R342" s="160"/>
      <c r="T342" s="161"/>
      <c r="U342" s="157"/>
      <c r="V342" s="157"/>
      <c r="W342" s="157"/>
      <c r="X342" s="157"/>
      <c r="Y342" s="157"/>
      <c r="Z342" s="157"/>
      <c r="AA342" s="162"/>
      <c r="AT342" s="163" t="s">
        <v>137</v>
      </c>
      <c r="AU342" s="163" t="s">
        <v>85</v>
      </c>
      <c r="AV342" s="11" t="s">
        <v>20</v>
      </c>
      <c r="AW342" s="11" t="s">
        <v>35</v>
      </c>
      <c r="AX342" s="11" t="s">
        <v>78</v>
      </c>
      <c r="AY342" s="163" t="s">
        <v>129</v>
      </c>
    </row>
    <row r="343" spans="2:65" s="10" customFormat="1" ht="22.5" customHeight="1" x14ac:dyDescent="0.3">
      <c r="B343" s="144"/>
      <c r="C343" s="145"/>
      <c r="D343" s="145"/>
      <c r="E343" s="146" t="s">
        <v>3</v>
      </c>
      <c r="F343" s="242" t="s">
        <v>352</v>
      </c>
      <c r="G343" s="236"/>
      <c r="H343" s="236"/>
      <c r="I343" s="236"/>
      <c r="J343" s="145"/>
      <c r="K343" s="147">
        <v>4.74</v>
      </c>
      <c r="L343" s="145"/>
      <c r="M343" s="145"/>
      <c r="N343" s="145"/>
      <c r="O343" s="145"/>
      <c r="P343" s="145"/>
      <c r="Q343" s="145"/>
      <c r="R343" s="148"/>
      <c r="T343" s="149"/>
      <c r="U343" s="145"/>
      <c r="V343" s="145"/>
      <c r="W343" s="145"/>
      <c r="X343" s="145"/>
      <c r="Y343" s="145"/>
      <c r="Z343" s="145"/>
      <c r="AA343" s="150"/>
      <c r="AT343" s="151" t="s">
        <v>137</v>
      </c>
      <c r="AU343" s="151" t="s">
        <v>85</v>
      </c>
      <c r="AV343" s="10" t="s">
        <v>85</v>
      </c>
      <c r="AW343" s="10" t="s">
        <v>35</v>
      </c>
      <c r="AX343" s="10" t="s">
        <v>78</v>
      </c>
      <c r="AY343" s="151" t="s">
        <v>129</v>
      </c>
    </row>
    <row r="344" spans="2:65" s="11" customFormat="1" ht="22.5" customHeight="1" x14ac:dyDescent="0.3">
      <c r="B344" s="156"/>
      <c r="C344" s="157"/>
      <c r="D344" s="157"/>
      <c r="E344" s="158" t="s">
        <v>3</v>
      </c>
      <c r="F344" s="245" t="s">
        <v>173</v>
      </c>
      <c r="G344" s="241"/>
      <c r="H344" s="241"/>
      <c r="I344" s="241"/>
      <c r="J344" s="157"/>
      <c r="K344" s="159" t="s">
        <v>3</v>
      </c>
      <c r="L344" s="157"/>
      <c r="M344" s="157"/>
      <c r="N344" s="157"/>
      <c r="O344" s="157"/>
      <c r="P344" s="157"/>
      <c r="Q344" s="157"/>
      <c r="R344" s="160"/>
      <c r="T344" s="161"/>
      <c r="U344" s="157"/>
      <c r="V344" s="157"/>
      <c r="W344" s="157"/>
      <c r="X344" s="157"/>
      <c r="Y344" s="157"/>
      <c r="Z344" s="157"/>
      <c r="AA344" s="162"/>
      <c r="AT344" s="163" t="s">
        <v>137</v>
      </c>
      <c r="AU344" s="163" t="s">
        <v>85</v>
      </c>
      <c r="AV344" s="11" t="s">
        <v>20</v>
      </c>
      <c r="AW344" s="11" t="s">
        <v>35</v>
      </c>
      <c r="AX344" s="11" t="s">
        <v>78</v>
      </c>
      <c r="AY344" s="163" t="s">
        <v>129</v>
      </c>
    </row>
    <row r="345" spans="2:65" s="10" customFormat="1" ht="22.5" customHeight="1" x14ac:dyDescent="0.3">
      <c r="B345" s="144"/>
      <c r="C345" s="145"/>
      <c r="D345" s="145"/>
      <c r="E345" s="146" t="s">
        <v>3</v>
      </c>
      <c r="F345" s="242" t="s">
        <v>216</v>
      </c>
      <c r="G345" s="236"/>
      <c r="H345" s="236"/>
      <c r="I345" s="236"/>
      <c r="J345" s="145"/>
      <c r="K345" s="147">
        <v>1.5</v>
      </c>
      <c r="L345" s="145"/>
      <c r="M345" s="145"/>
      <c r="N345" s="145"/>
      <c r="O345" s="145"/>
      <c r="P345" s="145"/>
      <c r="Q345" s="145"/>
      <c r="R345" s="148"/>
      <c r="T345" s="149"/>
      <c r="U345" s="145"/>
      <c r="V345" s="145"/>
      <c r="W345" s="145"/>
      <c r="X345" s="145"/>
      <c r="Y345" s="145"/>
      <c r="Z345" s="145"/>
      <c r="AA345" s="150"/>
      <c r="AT345" s="151" t="s">
        <v>137</v>
      </c>
      <c r="AU345" s="151" t="s">
        <v>85</v>
      </c>
      <c r="AV345" s="10" t="s">
        <v>85</v>
      </c>
      <c r="AW345" s="10" t="s">
        <v>35</v>
      </c>
      <c r="AX345" s="10" t="s">
        <v>78</v>
      </c>
      <c r="AY345" s="151" t="s">
        <v>129</v>
      </c>
    </row>
    <row r="346" spans="2:65" s="12" customFormat="1" ht="22.5" customHeight="1" x14ac:dyDescent="0.3">
      <c r="B346" s="164"/>
      <c r="C346" s="165"/>
      <c r="D346" s="165"/>
      <c r="E346" s="166" t="s">
        <v>3</v>
      </c>
      <c r="F346" s="243" t="s">
        <v>145</v>
      </c>
      <c r="G346" s="244"/>
      <c r="H346" s="244"/>
      <c r="I346" s="244"/>
      <c r="J346" s="165"/>
      <c r="K346" s="167">
        <v>9.84</v>
      </c>
      <c r="L346" s="165"/>
      <c r="M346" s="165"/>
      <c r="N346" s="165"/>
      <c r="O346" s="165"/>
      <c r="P346" s="165"/>
      <c r="Q346" s="165"/>
      <c r="R346" s="168"/>
      <c r="T346" s="169"/>
      <c r="U346" s="165"/>
      <c r="V346" s="165"/>
      <c r="W346" s="165"/>
      <c r="X346" s="165"/>
      <c r="Y346" s="165"/>
      <c r="Z346" s="165"/>
      <c r="AA346" s="170"/>
      <c r="AT346" s="171" t="s">
        <v>137</v>
      </c>
      <c r="AU346" s="171" t="s">
        <v>85</v>
      </c>
      <c r="AV346" s="12" t="s">
        <v>146</v>
      </c>
      <c r="AW346" s="12" t="s">
        <v>35</v>
      </c>
      <c r="AX346" s="12" t="s">
        <v>78</v>
      </c>
      <c r="AY346" s="171" t="s">
        <v>129</v>
      </c>
    </row>
    <row r="347" spans="2:65" s="10" customFormat="1" ht="22.5" customHeight="1" x14ac:dyDescent="0.3">
      <c r="B347" s="144"/>
      <c r="C347" s="145"/>
      <c r="D347" s="145"/>
      <c r="E347" s="146" t="s">
        <v>3</v>
      </c>
      <c r="F347" s="242" t="s">
        <v>353</v>
      </c>
      <c r="G347" s="236"/>
      <c r="H347" s="236"/>
      <c r="I347" s="236"/>
      <c r="J347" s="145"/>
      <c r="K347" s="147">
        <v>11.316000000000001</v>
      </c>
      <c r="L347" s="145"/>
      <c r="M347" s="145"/>
      <c r="N347" s="145"/>
      <c r="O347" s="145"/>
      <c r="P347" s="145"/>
      <c r="Q347" s="145"/>
      <c r="R347" s="148"/>
      <c r="T347" s="149"/>
      <c r="U347" s="145"/>
      <c r="V347" s="145"/>
      <c r="W347" s="145"/>
      <c r="X347" s="145"/>
      <c r="Y347" s="145"/>
      <c r="Z347" s="145"/>
      <c r="AA347" s="150"/>
      <c r="AT347" s="151" t="s">
        <v>137</v>
      </c>
      <c r="AU347" s="151" t="s">
        <v>85</v>
      </c>
      <c r="AV347" s="10" t="s">
        <v>85</v>
      </c>
      <c r="AW347" s="10" t="s">
        <v>35</v>
      </c>
      <c r="AX347" s="10" t="s">
        <v>78</v>
      </c>
      <c r="AY347" s="151" t="s">
        <v>129</v>
      </c>
    </row>
    <row r="348" spans="2:65" s="12" customFormat="1" ht="22.5" customHeight="1" x14ac:dyDescent="0.3">
      <c r="B348" s="164"/>
      <c r="C348" s="165"/>
      <c r="D348" s="165"/>
      <c r="E348" s="166" t="s">
        <v>3</v>
      </c>
      <c r="F348" s="243" t="s">
        <v>145</v>
      </c>
      <c r="G348" s="244"/>
      <c r="H348" s="244"/>
      <c r="I348" s="244"/>
      <c r="J348" s="165"/>
      <c r="K348" s="167">
        <v>11.316000000000001</v>
      </c>
      <c r="L348" s="165"/>
      <c r="M348" s="165"/>
      <c r="N348" s="165"/>
      <c r="O348" s="165"/>
      <c r="P348" s="165"/>
      <c r="Q348" s="165"/>
      <c r="R348" s="168"/>
      <c r="T348" s="169"/>
      <c r="U348" s="165"/>
      <c r="V348" s="165"/>
      <c r="W348" s="165"/>
      <c r="X348" s="165"/>
      <c r="Y348" s="165"/>
      <c r="Z348" s="165"/>
      <c r="AA348" s="170"/>
      <c r="AT348" s="171" t="s">
        <v>137</v>
      </c>
      <c r="AU348" s="171" t="s">
        <v>85</v>
      </c>
      <c r="AV348" s="12" t="s">
        <v>146</v>
      </c>
      <c r="AW348" s="12" t="s">
        <v>35</v>
      </c>
      <c r="AX348" s="12" t="s">
        <v>78</v>
      </c>
      <c r="AY348" s="171" t="s">
        <v>129</v>
      </c>
    </row>
    <row r="349" spans="2:65" s="10" customFormat="1" ht="22.5" customHeight="1" x14ac:dyDescent="0.3">
      <c r="B349" s="144"/>
      <c r="C349" s="145"/>
      <c r="D349" s="145"/>
      <c r="E349" s="146" t="s">
        <v>3</v>
      </c>
      <c r="F349" s="242" t="s">
        <v>203</v>
      </c>
      <c r="G349" s="236"/>
      <c r="H349" s="236"/>
      <c r="I349" s="236"/>
      <c r="J349" s="145"/>
      <c r="K349" s="147">
        <v>12</v>
      </c>
      <c r="L349" s="145"/>
      <c r="M349" s="145"/>
      <c r="N349" s="145"/>
      <c r="O349" s="145"/>
      <c r="P349" s="145"/>
      <c r="Q349" s="145"/>
      <c r="R349" s="148"/>
      <c r="T349" s="149"/>
      <c r="U349" s="145"/>
      <c r="V349" s="145"/>
      <c r="W349" s="145"/>
      <c r="X349" s="145"/>
      <c r="Y349" s="145"/>
      <c r="Z349" s="145"/>
      <c r="AA349" s="150"/>
      <c r="AT349" s="151" t="s">
        <v>137</v>
      </c>
      <c r="AU349" s="151" t="s">
        <v>85</v>
      </c>
      <c r="AV349" s="10" t="s">
        <v>85</v>
      </c>
      <c r="AW349" s="10" t="s">
        <v>35</v>
      </c>
      <c r="AX349" s="10" t="s">
        <v>20</v>
      </c>
      <c r="AY349" s="151" t="s">
        <v>129</v>
      </c>
    </row>
    <row r="350" spans="2:65" s="1" customFormat="1" ht="31.5" customHeight="1" x14ac:dyDescent="0.3">
      <c r="B350" s="134"/>
      <c r="C350" s="135" t="s">
        <v>354</v>
      </c>
      <c r="D350" s="135" t="s">
        <v>130</v>
      </c>
      <c r="E350" s="136" t="s">
        <v>355</v>
      </c>
      <c r="F350" s="232" t="s">
        <v>356</v>
      </c>
      <c r="G350" s="233"/>
      <c r="H350" s="233"/>
      <c r="I350" s="233"/>
      <c r="J350" s="137" t="s">
        <v>133</v>
      </c>
      <c r="K350" s="138">
        <v>37.5</v>
      </c>
      <c r="L350" s="234"/>
      <c r="M350" s="233"/>
      <c r="N350" s="234">
        <f>ROUND(L350*K350,2)</f>
        <v>0</v>
      </c>
      <c r="O350" s="233"/>
      <c r="P350" s="233"/>
      <c r="Q350" s="233"/>
      <c r="R350" s="139"/>
      <c r="T350" s="140" t="s">
        <v>3</v>
      </c>
      <c r="U350" s="39" t="s">
        <v>45</v>
      </c>
      <c r="V350" s="141">
        <v>0.61599999999999999</v>
      </c>
      <c r="W350" s="141">
        <f>V350*K350</f>
        <v>23.1</v>
      </c>
      <c r="X350" s="141">
        <v>9.6000000000000002E-4</v>
      </c>
      <c r="Y350" s="141">
        <f>X350*K350</f>
        <v>3.6000000000000004E-2</v>
      </c>
      <c r="Z350" s="141">
        <v>0</v>
      </c>
      <c r="AA350" s="142">
        <f>Z350*K350</f>
        <v>0</v>
      </c>
      <c r="AR350" s="16" t="s">
        <v>134</v>
      </c>
      <c r="AT350" s="16" t="s">
        <v>130</v>
      </c>
      <c r="AU350" s="16" t="s">
        <v>85</v>
      </c>
      <c r="AY350" s="16" t="s">
        <v>129</v>
      </c>
      <c r="BE350" s="143">
        <f>IF(U350="základní",N350,0)</f>
        <v>0</v>
      </c>
      <c r="BF350" s="143">
        <f>IF(U350="snížená",N350,0)</f>
        <v>0</v>
      </c>
      <c r="BG350" s="143">
        <f>IF(U350="zákl. přenesená",N350,0)</f>
        <v>0</v>
      </c>
      <c r="BH350" s="143">
        <f>IF(U350="sníž. přenesená",N350,0)</f>
        <v>0</v>
      </c>
      <c r="BI350" s="143">
        <f>IF(U350="nulová",N350,0)</f>
        <v>0</v>
      </c>
      <c r="BJ350" s="16" t="s">
        <v>85</v>
      </c>
      <c r="BK350" s="143">
        <f>ROUND(L350*K350,2)</f>
        <v>0</v>
      </c>
      <c r="BL350" s="16" t="s">
        <v>134</v>
      </c>
      <c r="BM350" s="16" t="s">
        <v>357</v>
      </c>
    </row>
    <row r="351" spans="2:65" s="11" customFormat="1" ht="22.5" customHeight="1" x14ac:dyDescent="0.3">
      <c r="B351" s="156"/>
      <c r="C351" s="157"/>
      <c r="D351" s="157"/>
      <c r="E351" s="158" t="s">
        <v>3</v>
      </c>
      <c r="F351" s="240" t="s">
        <v>358</v>
      </c>
      <c r="G351" s="241"/>
      <c r="H351" s="241"/>
      <c r="I351" s="241"/>
      <c r="J351" s="157"/>
      <c r="K351" s="159" t="s">
        <v>3</v>
      </c>
      <c r="L351" s="157"/>
      <c r="M351" s="157"/>
      <c r="N351" s="157"/>
      <c r="O351" s="157"/>
      <c r="P351" s="157"/>
      <c r="Q351" s="157"/>
      <c r="R351" s="160"/>
      <c r="T351" s="161"/>
      <c r="U351" s="157"/>
      <c r="V351" s="157"/>
      <c r="W351" s="157"/>
      <c r="X351" s="157"/>
      <c r="Y351" s="157"/>
      <c r="Z351" s="157"/>
      <c r="AA351" s="162"/>
      <c r="AT351" s="163" t="s">
        <v>137</v>
      </c>
      <c r="AU351" s="163" t="s">
        <v>85</v>
      </c>
      <c r="AV351" s="11" t="s">
        <v>20</v>
      </c>
      <c r="AW351" s="11" t="s">
        <v>35</v>
      </c>
      <c r="AX351" s="11" t="s">
        <v>78</v>
      </c>
      <c r="AY351" s="163" t="s">
        <v>129</v>
      </c>
    </row>
    <row r="352" spans="2:65" s="11" customFormat="1" ht="22.5" customHeight="1" x14ac:dyDescent="0.3">
      <c r="B352" s="156"/>
      <c r="C352" s="157"/>
      <c r="D352" s="157"/>
      <c r="E352" s="158" t="s">
        <v>3</v>
      </c>
      <c r="F352" s="245" t="s">
        <v>158</v>
      </c>
      <c r="G352" s="241"/>
      <c r="H352" s="241"/>
      <c r="I352" s="241"/>
      <c r="J352" s="157"/>
      <c r="K352" s="159" t="s">
        <v>3</v>
      </c>
      <c r="L352" s="157"/>
      <c r="M352" s="157"/>
      <c r="N352" s="157"/>
      <c r="O352" s="157"/>
      <c r="P352" s="157"/>
      <c r="Q352" s="157"/>
      <c r="R352" s="160"/>
      <c r="T352" s="161"/>
      <c r="U352" s="157"/>
      <c r="V352" s="157"/>
      <c r="W352" s="157"/>
      <c r="X352" s="157"/>
      <c r="Y352" s="157"/>
      <c r="Z352" s="157"/>
      <c r="AA352" s="162"/>
      <c r="AT352" s="163" t="s">
        <v>137</v>
      </c>
      <c r="AU352" s="163" t="s">
        <v>85</v>
      </c>
      <c r="AV352" s="11" t="s">
        <v>20</v>
      </c>
      <c r="AW352" s="11" t="s">
        <v>35</v>
      </c>
      <c r="AX352" s="11" t="s">
        <v>78</v>
      </c>
      <c r="AY352" s="163" t="s">
        <v>129</v>
      </c>
    </row>
    <row r="353" spans="2:65" s="10" customFormat="1" ht="22.5" customHeight="1" x14ac:dyDescent="0.3">
      <c r="B353" s="144"/>
      <c r="C353" s="145"/>
      <c r="D353" s="145"/>
      <c r="E353" s="146" t="s">
        <v>3</v>
      </c>
      <c r="F353" s="242" t="s">
        <v>359</v>
      </c>
      <c r="G353" s="236"/>
      <c r="H353" s="236"/>
      <c r="I353" s="236"/>
      <c r="J353" s="145"/>
      <c r="K353" s="147">
        <v>9.4</v>
      </c>
      <c r="L353" s="145"/>
      <c r="M353" s="145"/>
      <c r="N353" s="145"/>
      <c r="O353" s="145"/>
      <c r="P353" s="145"/>
      <c r="Q353" s="145"/>
      <c r="R353" s="148"/>
      <c r="T353" s="149"/>
      <c r="U353" s="145"/>
      <c r="V353" s="145"/>
      <c r="W353" s="145"/>
      <c r="X353" s="145"/>
      <c r="Y353" s="145"/>
      <c r="Z353" s="145"/>
      <c r="AA353" s="150"/>
      <c r="AT353" s="151" t="s">
        <v>137</v>
      </c>
      <c r="AU353" s="151" t="s">
        <v>85</v>
      </c>
      <c r="AV353" s="10" t="s">
        <v>85</v>
      </c>
      <c r="AW353" s="10" t="s">
        <v>35</v>
      </c>
      <c r="AX353" s="10" t="s">
        <v>78</v>
      </c>
      <c r="AY353" s="151" t="s">
        <v>129</v>
      </c>
    </row>
    <row r="354" spans="2:65" s="11" customFormat="1" ht="22.5" customHeight="1" x14ac:dyDescent="0.3">
      <c r="B354" s="156"/>
      <c r="C354" s="157"/>
      <c r="D354" s="157"/>
      <c r="E354" s="158" t="s">
        <v>3</v>
      </c>
      <c r="F354" s="245" t="s">
        <v>172</v>
      </c>
      <c r="G354" s="241"/>
      <c r="H354" s="241"/>
      <c r="I354" s="241"/>
      <c r="J354" s="157"/>
      <c r="K354" s="159" t="s">
        <v>3</v>
      </c>
      <c r="L354" s="157"/>
      <c r="M354" s="157"/>
      <c r="N354" s="157"/>
      <c r="O354" s="157"/>
      <c r="P354" s="157"/>
      <c r="Q354" s="157"/>
      <c r="R354" s="160"/>
      <c r="T354" s="161"/>
      <c r="U354" s="157"/>
      <c r="V354" s="157"/>
      <c r="W354" s="157"/>
      <c r="X354" s="157"/>
      <c r="Y354" s="157"/>
      <c r="Z354" s="157"/>
      <c r="AA354" s="162"/>
      <c r="AT354" s="163" t="s">
        <v>137</v>
      </c>
      <c r="AU354" s="163" t="s">
        <v>85</v>
      </c>
      <c r="AV354" s="11" t="s">
        <v>20</v>
      </c>
      <c r="AW354" s="11" t="s">
        <v>35</v>
      </c>
      <c r="AX354" s="11" t="s">
        <v>78</v>
      </c>
      <c r="AY354" s="163" t="s">
        <v>129</v>
      </c>
    </row>
    <row r="355" spans="2:65" s="10" customFormat="1" ht="22.5" customHeight="1" x14ac:dyDescent="0.3">
      <c r="B355" s="144"/>
      <c r="C355" s="145"/>
      <c r="D355" s="145"/>
      <c r="E355" s="146" t="s">
        <v>3</v>
      </c>
      <c r="F355" s="242" t="s">
        <v>360</v>
      </c>
      <c r="G355" s="236"/>
      <c r="H355" s="236"/>
      <c r="I355" s="236"/>
      <c r="J355" s="145"/>
      <c r="K355" s="147">
        <v>12.1</v>
      </c>
      <c r="L355" s="145"/>
      <c r="M355" s="145"/>
      <c r="N355" s="145"/>
      <c r="O355" s="145"/>
      <c r="P355" s="145"/>
      <c r="Q355" s="145"/>
      <c r="R355" s="148"/>
      <c r="T355" s="149"/>
      <c r="U355" s="145"/>
      <c r="V355" s="145"/>
      <c r="W355" s="145"/>
      <c r="X355" s="145"/>
      <c r="Y355" s="145"/>
      <c r="Z355" s="145"/>
      <c r="AA355" s="150"/>
      <c r="AT355" s="151" t="s">
        <v>137</v>
      </c>
      <c r="AU355" s="151" t="s">
        <v>85</v>
      </c>
      <c r="AV355" s="10" t="s">
        <v>85</v>
      </c>
      <c r="AW355" s="10" t="s">
        <v>35</v>
      </c>
      <c r="AX355" s="10" t="s">
        <v>78</v>
      </c>
      <c r="AY355" s="151" t="s">
        <v>129</v>
      </c>
    </row>
    <row r="356" spans="2:65" s="11" customFormat="1" ht="22.5" customHeight="1" x14ac:dyDescent="0.3">
      <c r="B356" s="156"/>
      <c r="C356" s="157"/>
      <c r="D356" s="157"/>
      <c r="E356" s="158" t="s">
        <v>3</v>
      </c>
      <c r="F356" s="245" t="s">
        <v>173</v>
      </c>
      <c r="G356" s="241"/>
      <c r="H356" s="241"/>
      <c r="I356" s="241"/>
      <c r="J356" s="157"/>
      <c r="K356" s="159" t="s">
        <v>3</v>
      </c>
      <c r="L356" s="157"/>
      <c r="M356" s="157"/>
      <c r="N356" s="157"/>
      <c r="O356" s="157"/>
      <c r="P356" s="157"/>
      <c r="Q356" s="157"/>
      <c r="R356" s="160"/>
      <c r="T356" s="161"/>
      <c r="U356" s="157"/>
      <c r="V356" s="157"/>
      <c r="W356" s="157"/>
      <c r="X356" s="157"/>
      <c r="Y356" s="157"/>
      <c r="Z356" s="157"/>
      <c r="AA356" s="162"/>
      <c r="AT356" s="163" t="s">
        <v>137</v>
      </c>
      <c r="AU356" s="163" t="s">
        <v>85</v>
      </c>
      <c r="AV356" s="11" t="s">
        <v>20</v>
      </c>
      <c r="AW356" s="11" t="s">
        <v>35</v>
      </c>
      <c r="AX356" s="11" t="s">
        <v>78</v>
      </c>
      <c r="AY356" s="163" t="s">
        <v>129</v>
      </c>
    </row>
    <row r="357" spans="2:65" s="10" customFormat="1" ht="22.5" customHeight="1" x14ac:dyDescent="0.3">
      <c r="B357" s="144"/>
      <c r="C357" s="145"/>
      <c r="D357" s="145"/>
      <c r="E357" s="146" t="s">
        <v>3</v>
      </c>
      <c r="F357" s="242" t="s">
        <v>195</v>
      </c>
      <c r="G357" s="236"/>
      <c r="H357" s="236"/>
      <c r="I357" s="236"/>
      <c r="J357" s="145"/>
      <c r="K357" s="147">
        <v>11</v>
      </c>
      <c r="L357" s="145"/>
      <c r="M357" s="145"/>
      <c r="N357" s="145"/>
      <c r="O357" s="145"/>
      <c r="P357" s="145"/>
      <c r="Q357" s="145"/>
      <c r="R357" s="148"/>
      <c r="T357" s="149"/>
      <c r="U357" s="145"/>
      <c r="V357" s="145"/>
      <c r="W357" s="145"/>
      <c r="X357" s="145"/>
      <c r="Y357" s="145"/>
      <c r="Z357" s="145"/>
      <c r="AA357" s="150"/>
      <c r="AT357" s="151" t="s">
        <v>137</v>
      </c>
      <c r="AU357" s="151" t="s">
        <v>85</v>
      </c>
      <c r="AV357" s="10" t="s">
        <v>85</v>
      </c>
      <c r="AW357" s="10" t="s">
        <v>35</v>
      </c>
      <c r="AX357" s="10" t="s">
        <v>78</v>
      </c>
      <c r="AY357" s="151" t="s">
        <v>129</v>
      </c>
    </row>
    <row r="358" spans="2:65" s="12" customFormat="1" ht="22.5" customHeight="1" x14ac:dyDescent="0.3">
      <c r="B358" s="164"/>
      <c r="C358" s="165"/>
      <c r="D358" s="165"/>
      <c r="E358" s="166" t="s">
        <v>3</v>
      </c>
      <c r="F358" s="243" t="s">
        <v>145</v>
      </c>
      <c r="G358" s="244"/>
      <c r="H358" s="244"/>
      <c r="I358" s="244"/>
      <c r="J358" s="165"/>
      <c r="K358" s="167">
        <v>32.5</v>
      </c>
      <c r="L358" s="165"/>
      <c r="M358" s="165"/>
      <c r="N358" s="165"/>
      <c r="O358" s="165"/>
      <c r="P358" s="165"/>
      <c r="Q358" s="165"/>
      <c r="R358" s="168"/>
      <c r="T358" s="169"/>
      <c r="U358" s="165"/>
      <c r="V358" s="165"/>
      <c r="W358" s="165"/>
      <c r="X358" s="165"/>
      <c r="Y358" s="165"/>
      <c r="Z358" s="165"/>
      <c r="AA358" s="170"/>
      <c r="AT358" s="171" t="s">
        <v>137</v>
      </c>
      <c r="AU358" s="171" t="s">
        <v>85</v>
      </c>
      <c r="AV358" s="12" t="s">
        <v>146</v>
      </c>
      <c r="AW358" s="12" t="s">
        <v>35</v>
      </c>
      <c r="AX358" s="12" t="s">
        <v>78</v>
      </c>
      <c r="AY358" s="171" t="s">
        <v>129</v>
      </c>
    </row>
    <row r="359" spans="2:65" s="10" customFormat="1" ht="22.5" customHeight="1" x14ac:dyDescent="0.3">
      <c r="B359" s="144"/>
      <c r="C359" s="145"/>
      <c r="D359" s="145"/>
      <c r="E359" s="146" t="s">
        <v>3</v>
      </c>
      <c r="F359" s="242" t="s">
        <v>361</v>
      </c>
      <c r="G359" s="236"/>
      <c r="H359" s="236"/>
      <c r="I359" s="236"/>
      <c r="J359" s="145"/>
      <c r="K359" s="147">
        <v>37.375</v>
      </c>
      <c r="L359" s="145"/>
      <c r="M359" s="145"/>
      <c r="N359" s="145"/>
      <c r="O359" s="145"/>
      <c r="P359" s="145"/>
      <c r="Q359" s="145"/>
      <c r="R359" s="148"/>
      <c r="T359" s="149"/>
      <c r="U359" s="145"/>
      <c r="V359" s="145"/>
      <c r="W359" s="145"/>
      <c r="X359" s="145"/>
      <c r="Y359" s="145"/>
      <c r="Z359" s="145"/>
      <c r="AA359" s="150"/>
      <c r="AT359" s="151" t="s">
        <v>137</v>
      </c>
      <c r="AU359" s="151" t="s">
        <v>85</v>
      </c>
      <c r="AV359" s="10" t="s">
        <v>85</v>
      </c>
      <c r="AW359" s="10" t="s">
        <v>35</v>
      </c>
      <c r="AX359" s="10" t="s">
        <v>78</v>
      </c>
      <c r="AY359" s="151" t="s">
        <v>129</v>
      </c>
    </row>
    <row r="360" spans="2:65" s="12" customFormat="1" ht="22.5" customHeight="1" x14ac:dyDescent="0.3">
      <c r="B360" s="164"/>
      <c r="C360" s="165"/>
      <c r="D360" s="165"/>
      <c r="E360" s="166" t="s">
        <v>3</v>
      </c>
      <c r="F360" s="243" t="s">
        <v>145</v>
      </c>
      <c r="G360" s="244"/>
      <c r="H360" s="244"/>
      <c r="I360" s="244"/>
      <c r="J360" s="165"/>
      <c r="K360" s="167">
        <v>37.375</v>
      </c>
      <c r="L360" s="165"/>
      <c r="M360" s="165"/>
      <c r="N360" s="165"/>
      <c r="O360" s="165"/>
      <c r="P360" s="165"/>
      <c r="Q360" s="165"/>
      <c r="R360" s="168"/>
      <c r="T360" s="169"/>
      <c r="U360" s="165"/>
      <c r="V360" s="165"/>
      <c r="W360" s="165"/>
      <c r="X360" s="165"/>
      <c r="Y360" s="165"/>
      <c r="Z360" s="165"/>
      <c r="AA360" s="170"/>
      <c r="AT360" s="171" t="s">
        <v>137</v>
      </c>
      <c r="AU360" s="171" t="s">
        <v>85</v>
      </c>
      <c r="AV360" s="12" t="s">
        <v>146</v>
      </c>
      <c r="AW360" s="12" t="s">
        <v>35</v>
      </c>
      <c r="AX360" s="12" t="s">
        <v>78</v>
      </c>
      <c r="AY360" s="171" t="s">
        <v>129</v>
      </c>
    </row>
    <row r="361" spans="2:65" s="10" customFormat="1" ht="22.5" customHeight="1" x14ac:dyDescent="0.3">
      <c r="B361" s="144"/>
      <c r="C361" s="145"/>
      <c r="D361" s="145"/>
      <c r="E361" s="146" t="s">
        <v>3</v>
      </c>
      <c r="F361" s="242" t="s">
        <v>362</v>
      </c>
      <c r="G361" s="236"/>
      <c r="H361" s="236"/>
      <c r="I361" s="236"/>
      <c r="J361" s="145"/>
      <c r="K361" s="147">
        <v>37.5</v>
      </c>
      <c r="L361" s="145"/>
      <c r="M361" s="145"/>
      <c r="N361" s="145"/>
      <c r="O361" s="145"/>
      <c r="P361" s="145"/>
      <c r="Q361" s="145"/>
      <c r="R361" s="148"/>
      <c r="T361" s="149"/>
      <c r="U361" s="145"/>
      <c r="V361" s="145"/>
      <c r="W361" s="145"/>
      <c r="X361" s="145"/>
      <c r="Y361" s="145"/>
      <c r="Z361" s="145"/>
      <c r="AA361" s="150"/>
      <c r="AT361" s="151" t="s">
        <v>137</v>
      </c>
      <c r="AU361" s="151" t="s">
        <v>85</v>
      </c>
      <c r="AV361" s="10" t="s">
        <v>85</v>
      </c>
      <c r="AW361" s="10" t="s">
        <v>35</v>
      </c>
      <c r="AX361" s="10" t="s">
        <v>20</v>
      </c>
      <c r="AY361" s="151" t="s">
        <v>129</v>
      </c>
    </row>
    <row r="362" spans="2:65" s="1" customFormat="1" ht="31.5" customHeight="1" x14ac:dyDescent="0.3">
      <c r="B362" s="134"/>
      <c r="C362" s="135" t="s">
        <v>363</v>
      </c>
      <c r="D362" s="135" t="s">
        <v>130</v>
      </c>
      <c r="E362" s="136" t="s">
        <v>364</v>
      </c>
      <c r="F362" s="232" t="s">
        <v>365</v>
      </c>
      <c r="G362" s="233"/>
      <c r="H362" s="233"/>
      <c r="I362" s="233"/>
      <c r="J362" s="137" t="s">
        <v>133</v>
      </c>
      <c r="K362" s="138">
        <v>5</v>
      </c>
      <c r="L362" s="234"/>
      <c r="M362" s="233"/>
      <c r="N362" s="234">
        <f>ROUND(L362*K362,2)</f>
        <v>0</v>
      </c>
      <c r="O362" s="233"/>
      <c r="P362" s="233"/>
      <c r="Q362" s="233"/>
      <c r="R362" s="139"/>
      <c r="T362" s="140" t="s">
        <v>3</v>
      </c>
      <c r="U362" s="39" t="s">
        <v>43</v>
      </c>
      <c r="V362" s="141">
        <v>0.69599999999999995</v>
      </c>
      <c r="W362" s="141">
        <f>V362*K362</f>
        <v>3.4799999999999995</v>
      </c>
      <c r="X362" s="141">
        <v>1.25E-3</v>
      </c>
      <c r="Y362" s="141">
        <f>X362*K362</f>
        <v>6.2500000000000003E-3</v>
      </c>
      <c r="Z362" s="141">
        <v>0</v>
      </c>
      <c r="AA362" s="142">
        <f>Z362*K362</f>
        <v>0</v>
      </c>
      <c r="AR362" s="16" t="s">
        <v>134</v>
      </c>
      <c r="AT362" s="16" t="s">
        <v>130</v>
      </c>
      <c r="AU362" s="16" t="s">
        <v>85</v>
      </c>
      <c r="AY362" s="16" t="s">
        <v>129</v>
      </c>
      <c r="BE362" s="143">
        <f>IF(U362="základní",N362,0)</f>
        <v>0</v>
      </c>
      <c r="BF362" s="143">
        <f>IF(U362="snížená",N362,0)</f>
        <v>0</v>
      </c>
      <c r="BG362" s="143">
        <f>IF(U362="zákl. přenesená",N362,0)</f>
        <v>0</v>
      </c>
      <c r="BH362" s="143">
        <f>IF(U362="sníž. přenesená",N362,0)</f>
        <v>0</v>
      </c>
      <c r="BI362" s="143">
        <f>IF(U362="nulová",N362,0)</f>
        <v>0</v>
      </c>
      <c r="BJ362" s="16" t="s">
        <v>20</v>
      </c>
      <c r="BK362" s="143">
        <f>ROUND(L362*K362,2)</f>
        <v>0</v>
      </c>
      <c r="BL362" s="16" t="s">
        <v>134</v>
      </c>
      <c r="BM362" s="16" t="s">
        <v>366</v>
      </c>
    </row>
    <row r="363" spans="2:65" s="11" customFormat="1" ht="22.5" customHeight="1" x14ac:dyDescent="0.3">
      <c r="B363" s="156"/>
      <c r="C363" s="157"/>
      <c r="D363" s="157"/>
      <c r="E363" s="158" t="s">
        <v>3</v>
      </c>
      <c r="F363" s="240" t="s">
        <v>358</v>
      </c>
      <c r="G363" s="241"/>
      <c r="H363" s="241"/>
      <c r="I363" s="241"/>
      <c r="J363" s="157"/>
      <c r="K363" s="159" t="s">
        <v>3</v>
      </c>
      <c r="L363" s="157"/>
      <c r="M363" s="157"/>
      <c r="N363" s="157"/>
      <c r="O363" s="157"/>
      <c r="P363" s="157"/>
      <c r="Q363" s="157"/>
      <c r="R363" s="160"/>
      <c r="T363" s="161"/>
      <c r="U363" s="157"/>
      <c r="V363" s="157"/>
      <c r="W363" s="157"/>
      <c r="X363" s="157"/>
      <c r="Y363" s="157"/>
      <c r="Z363" s="157"/>
      <c r="AA363" s="162"/>
      <c r="AT363" s="163" t="s">
        <v>137</v>
      </c>
      <c r="AU363" s="163" t="s">
        <v>85</v>
      </c>
      <c r="AV363" s="11" t="s">
        <v>20</v>
      </c>
      <c r="AW363" s="11" t="s">
        <v>35</v>
      </c>
      <c r="AX363" s="11" t="s">
        <v>78</v>
      </c>
      <c r="AY363" s="163" t="s">
        <v>129</v>
      </c>
    </row>
    <row r="364" spans="2:65" s="11" customFormat="1" ht="22.5" customHeight="1" x14ac:dyDescent="0.3">
      <c r="B364" s="156"/>
      <c r="C364" s="157"/>
      <c r="D364" s="157"/>
      <c r="E364" s="158" t="s">
        <v>3</v>
      </c>
      <c r="F364" s="245" t="s">
        <v>172</v>
      </c>
      <c r="G364" s="241"/>
      <c r="H364" s="241"/>
      <c r="I364" s="241"/>
      <c r="J364" s="157"/>
      <c r="K364" s="159" t="s">
        <v>3</v>
      </c>
      <c r="L364" s="157"/>
      <c r="M364" s="157"/>
      <c r="N364" s="157"/>
      <c r="O364" s="157"/>
      <c r="P364" s="157"/>
      <c r="Q364" s="157"/>
      <c r="R364" s="160"/>
      <c r="T364" s="161"/>
      <c r="U364" s="157"/>
      <c r="V364" s="157"/>
      <c r="W364" s="157"/>
      <c r="X364" s="157"/>
      <c r="Y364" s="157"/>
      <c r="Z364" s="157"/>
      <c r="AA364" s="162"/>
      <c r="AT364" s="163" t="s">
        <v>137</v>
      </c>
      <c r="AU364" s="163" t="s">
        <v>85</v>
      </c>
      <c r="AV364" s="11" t="s">
        <v>20</v>
      </c>
      <c r="AW364" s="11" t="s">
        <v>35</v>
      </c>
      <c r="AX364" s="11" t="s">
        <v>78</v>
      </c>
      <c r="AY364" s="163" t="s">
        <v>129</v>
      </c>
    </row>
    <row r="365" spans="2:65" s="10" customFormat="1" ht="22.5" customHeight="1" x14ac:dyDescent="0.3">
      <c r="B365" s="144"/>
      <c r="C365" s="145"/>
      <c r="D365" s="145"/>
      <c r="E365" s="146" t="s">
        <v>3</v>
      </c>
      <c r="F365" s="242" t="s">
        <v>367</v>
      </c>
      <c r="G365" s="236"/>
      <c r="H365" s="236"/>
      <c r="I365" s="236"/>
      <c r="J365" s="145"/>
      <c r="K365" s="147">
        <v>4.5999999999999996</v>
      </c>
      <c r="L365" s="145"/>
      <c r="M365" s="145"/>
      <c r="N365" s="145"/>
      <c r="O365" s="145"/>
      <c r="P365" s="145"/>
      <c r="Q365" s="145"/>
      <c r="R365" s="148"/>
      <c r="T365" s="149"/>
      <c r="U365" s="145"/>
      <c r="V365" s="145"/>
      <c r="W365" s="145"/>
      <c r="X365" s="145"/>
      <c r="Y365" s="145"/>
      <c r="Z365" s="145"/>
      <c r="AA365" s="150"/>
      <c r="AT365" s="151" t="s">
        <v>137</v>
      </c>
      <c r="AU365" s="151" t="s">
        <v>85</v>
      </c>
      <c r="AV365" s="10" t="s">
        <v>85</v>
      </c>
      <c r="AW365" s="10" t="s">
        <v>35</v>
      </c>
      <c r="AX365" s="10" t="s">
        <v>78</v>
      </c>
      <c r="AY365" s="151" t="s">
        <v>129</v>
      </c>
    </row>
    <row r="366" spans="2:65" s="12" customFormat="1" ht="22.5" customHeight="1" x14ac:dyDescent="0.3">
      <c r="B366" s="164"/>
      <c r="C366" s="165"/>
      <c r="D366" s="165"/>
      <c r="E366" s="166" t="s">
        <v>3</v>
      </c>
      <c r="F366" s="243" t="s">
        <v>145</v>
      </c>
      <c r="G366" s="244"/>
      <c r="H366" s="244"/>
      <c r="I366" s="244"/>
      <c r="J366" s="165"/>
      <c r="K366" s="167">
        <v>4.5999999999999996</v>
      </c>
      <c r="L366" s="165"/>
      <c r="M366" s="165"/>
      <c r="N366" s="165"/>
      <c r="O366" s="165"/>
      <c r="P366" s="165"/>
      <c r="Q366" s="165"/>
      <c r="R366" s="168"/>
      <c r="T366" s="169"/>
      <c r="U366" s="165"/>
      <c r="V366" s="165"/>
      <c r="W366" s="165"/>
      <c r="X366" s="165"/>
      <c r="Y366" s="165"/>
      <c r="Z366" s="165"/>
      <c r="AA366" s="170"/>
      <c r="AT366" s="171" t="s">
        <v>137</v>
      </c>
      <c r="AU366" s="171" t="s">
        <v>85</v>
      </c>
      <c r="AV366" s="12" t="s">
        <v>146</v>
      </c>
      <c r="AW366" s="12" t="s">
        <v>35</v>
      </c>
      <c r="AX366" s="12" t="s">
        <v>78</v>
      </c>
      <c r="AY366" s="171" t="s">
        <v>129</v>
      </c>
    </row>
    <row r="367" spans="2:65" s="10" customFormat="1" ht="22.5" customHeight="1" x14ac:dyDescent="0.3">
      <c r="B367" s="144"/>
      <c r="C367" s="145"/>
      <c r="D367" s="145"/>
      <c r="E367" s="146" t="s">
        <v>3</v>
      </c>
      <c r="F367" s="242" t="s">
        <v>161</v>
      </c>
      <c r="G367" s="236"/>
      <c r="H367" s="236"/>
      <c r="I367" s="236"/>
      <c r="J367" s="145"/>
      <c r="K367" s="147">
        <v>5</v>
      </c>
      <c r="L367" s="145"/>
      <c r="M367" s="145"/>
      <c r="N367" s="145"/>
      <c r="O367" s="145"/>
      <c r="P367" s="145"/>
      <c r="Q367" s="145"/>
      <c r="R367" s="148"/>
      <c r="T367" s="149"/>
      <c r="U367" s="145"/>
      <c r="V367" s="145"/>
      <c r="W367" s="145"/>
      <c r="X367" s="145"/>
      <c r="Y367" s="145"/>
      <c r="Z367" s="145"/>
      <c r="AA367" s="150"/>
      <c r="AT367" s="151" t="s">
        <v>137</v>
      </c>
      <c r="AU367" s="151" t="s">
        <v>85</v>
      </c>
      <c r="AV367" s="10" t="s">
        <v>85</v>
      </c>
      <c r="AW367" s="10" t="s">
        <v>35</v>
      </c>
      <c r="AX367" s="10" t="s">
        <v>20</v>
      </c>
      <c r="AY367" s="151" t="s">
        <v>129</v>
      </c>
    </row>
    <row r="368" spans="2:65" s="1" customFormat="1" ht="44.25" customHeight="1" x14ac:dyDescent="0.3">
      <c r="B368" s="134"/>
      <c r="C368" s="135" t="s">
        <v>202</v>
      </c>
      <c r="D368" s="135" t="s">
        <v>130</v>
      </c>
      <c r="E368" s="136" t="s">
        <v>368</v>
      </c>
      <c r="F368" s="232" t="s">
        <v>369</v>
      </c>
      <c r="G368" s="233"/>
      <c r="H368" s="233"/>
      <c r="I368" s="233"/>
      <c r="J368" s="137" t="s">
        <v>133</v>
      </c>
      <c r="K368" s="138">
        <v>38</v>
      </c>
      <c r="L368" s="234"/>
      <c r="M368" s="233"/>
      <c r="N368" s="234">
        <f>ROUND(L368*K368,2)</f>
        <v>0</v>
      </c>
      <c r="O368" s="233"/>
      <c r="P368" s="233"/>
      <c r="Q368" s="233"/>
      <c r="R368" s="139"/>
      <c r="T368" s="140" t="s">
        <v>3</v>
      </c>
      <c r="U368" s="39" t="s">
        <v>45</v>
      </c>
      <c r="V368" s="141">
        <v>0.10299999999999999</v>
      </c>
      <c r="W368" s="141">
        <f>V368*K368</f>
        <v>3.9139999999999997</v>
      </c>
      <c r="X368" s="141">
        <v>5.0000000000000002E-5</v>
      </c>
      <c r="Y368" s="141">
        <f>X368*K368</f>
        <v>1.9E-3</v>
      </c>
      <c r="Z368" s="141">
        <v>0</v>
      </c>
      <c r="AA368" s="142">
        <f>Z368*K368</f>
        <v>0</v>
      </c>
      <c r="AR368" s="16" t="s">
        <v>134</v>
      </c>
      <c r="AT368" s="16" t="s">
        <v>130</v>
      </c>
      <c r="AU368" s="16" t="s">
        <v>85</v>
      </c>
      <c r="AY368" s="16" t="s">
        <v>129</v>
      </c>
      <c r="BE368" s="143">
        <f>IF(U368="základní",N368,0)</f>
        <v>0</v>
      </c>
      <c r="BF368" s="143">
        <f>IF(U368="snížená",N368,0)</f>
        <v>0</v>
      </c>
      <c r="BG368" s="143">
        <f>IF(U368="zákl. přenesená",N368,0)</f>
        <v>0</v>
      </c>
      <c r="BH368" s="143">
        <f>IF(U368="sníž. přenesená",N368,0)</f>
        <v>0</v>
      </c>
      <c r="BI368" s="143">
        <f>IF(U368="nulová",N368,0)</f>
        <v>0</v>
      </c>
      <c r="BJ368" s="16" t="s">
        <v>85</v>
      </c>
      <c r="BK368" s="143">
        <f>ROUND(L368*K368,2)</f>
        <v>0</v>
      </c>
      <c r="BL368" s="16" t="s">
        <v>134</v>
      </c>
      <c r="BM368" s="16" t="s">
        <v>370</v>
      </c>
    </row>
    <row r="369" spans="2:65" s="11" customFormat="1" ht="22.5" customHeight="1" x14ac:dyDescent="0.3">
      <c r="B369" s="156"/>
      <c r="C369" s="157"/>
      <c r="D369" s="157"/>
      <c r="E369" s="158" t="s">
        <v>3</v>
      </c>
      <c r="F369" s="240" t="s">
        <v>371</v>
      </c>
      <c r="G369" s="241"/>
      <c r="H369" s="241"/>
      <c r="I369" s="241"/>
      <c r="J369" s="157"/>
      <c r="K369" s="159" t="s">
        <v>3</v>
      </c>
      <c r="L369" s="157"/>
      <c r="M369" s="157"/>
      <c r="N369" s="157"/>
      <c r="O369" s="157"/>
      <c r="P369" s="157"/>
      <c r="Q369" s="157"/>
      <c r="R369" s="160"/>
      <c r="T369" s="161"/>
      <c r="U369" s="157"/>
      <c r="V369" s="157"/>
      <c r="W369" s="157"/>
      <c r="X369" s="157"/>
      <c r="Y369" s="157"/>
      <c r="Z369" s="157"/>
      <c r="AA369" s="162"/>
      <c r="AT369" s="163" t="s">
        <v>137</v>
      </c>
      <c r="AU369" s="163" t="s">
        <v>85</v>
      </c>
      <c r="AV369" s="11" t="s">
        <v>20</v>
      </c>
      <c r="AW369" s="11" t="s">
        <v>35</v>
      </c>
      <c r="AX369" s="11" t="s">
        <v>78</v>
      </c>
      <c r="AY369" s="163" t="s">
        <v>129</v>
      </c>
    </row>
    <row r="370" spans="2:65" s="11" customFormat="1" ht="22.5" customHeight="1" x14ac:dyDescent="0.3">
      <c r="B370" s="156"/>
      <c r="C370" s="157"/>
      <c r="D370" s="157"/>
      <c r="E370" s="158" t="s">
        <v>3</v>
      </c>
      <c r="F370" s="245" t="s">
        <v>158</v>
      </c>
      <c r="G370" s="241"/>
      <c r="H370" s="241"/>
      <c r="I370" s="241"/>
      <c r="J370" s="157"/>
      <c r="K370" s="159" t="s">
        <v>3</v>
      </c>
      <c r="L370" s="157"/>
      <c r="M370" s="157"/>
      <c r="N370" s="157"/>
      <c r="O370" s="157"/>
      <c r="P370" s="157"/>
      <c r="Q370" s="157"/>
      <c r="R370" s="160"/>
      <c r="T370" s="161"/>
      <c r="U370" s="157"/>
      <c r="V370" s="157"/>
      <c r="W370" s="157"/>
      <c r="X370" s="157"/>
      <c r="Y370" s="157"/>
      <c r="Z370" s="157"/>
      <c r="AA370" s="162"/>
      <c r="AT370" s="163" t="s">
        <v>137</v>
      </c>
      <c r="AU370" s="163" t="s">
        <v>85</v>
      </c>
      <c r="AV370" s="11" t="s">
        <v>20</v>
      </c>
      <c r="AW370" s="11" t="s">
        <v>35</v>
      </c>
      <c r="AX370" s="11" t="s">
        <v>78</v>
      </c>
      <c r="AY370" s="163" t="s">
        <v>129</v>
      </c>
    </row>
    <row r="371" spans="2:65" s="10" customFormat="1" ht="22.5" customHeight="1" x14ac:dyDescent="0.3">
      <c r="B371" s="144"/>
      <c r="C371" s="145"/>
      <c r="D371" s="145"/>
      <c r="E371" s="146" t="s">
        <v>3</v>
      </c>
      <c r="F371" s="242" t="s">
        <v>324</v>
      </c>
      <c r="G371" s="236"/>
      <c r="H371" s="236"/>
      <c r="I371" s="236"/>
      <c r="J371" s="145"/>
      <c r="K371" s="147">
        <v>10.7</v>
      </c>
      <c r="L371" s="145"/>
      <c r="M371" s="145"/>
      <c r="N371" s="145"/>
      <c r="O371" s="145"/>
      <c r="P371" s="145"/>
      <c r="Q371" s="145"/>
      <c r="R371" s="148"/>
      <c r="T371" s="149"/>
      <c r="U371" s="145"/>
      <c r="V371" s="145"/>
      <c r="W371" s="145"/>
      <c r="X371" s="145"/>
      <c r="Y371" s="145"/>
      <c r="Z371" s="145"/>
      <c r="AA371" s="150"/>
      <c r="AT371" s="151" t="s">
        <v>137</v>
      </c>
      <c r="AU371" s="151" t="s">
        <v>85</v>
      </c>
      <c r="AV371" s="10" t="s">
        <v>85</v>
      </c>
      <c r="AW371" s="10" t="s">
        <v>35</v>
      </c>
      <c r="AX371" s="10" t="s">
        <v>78</v>
      </c>
      <c r="AY371" s="151" t="s">
        <v>129</v>
      </c>
    </row>
    <row r="372" spans="2:65" s="11" customFormat="1" ht="22.5" customHeight="1" x14ac:dyDescent="0.3">
      <c r="B372" s="156"/>
      <c r="C372" s="157"/>
      <c r="D372" s="157"/>
      <c r="E372" s="158" t="s">
        <v>3</v>
      </c>
      <c r="F372" s="245" t="s">
        <v>172</v>
      </c>
      <c r="G372" s="241"/>
      <c r="H372" s="241"/>
      <c r="I372" s="241"/>
      <c r="J372" s="157"/>
      <c r="K372" s="159" t="s">
        <v>3</v>
      </c>
      <c r="L372" s="157"/>
      <c r="M372" s="157"/>
      <c r="N372" s="157"/>
      <c r="O372" s="157"/>
      <c r="P372" s="157"/>
      <c r="Q372" s="157"/>
      <c r="R372" s="160"/>
      <c r="T372" s="161"/>
      <c r="U372" s="157"/>
      <c r="V372" s="157"/>
      <c r="W372" s="157"/>
      <c r="X372" s="157"/>
      <c r="Y372" s="157"/>
      <c r="Z372" s="157"/>
      <c r="AA372" s="162"/>
      <c r="AT372" s="163" t="s">
        <v>137</v>
      </c>
      <c r="AU372" s="163" t="s">
        <v>85</v>
      </c>
      <c r="AV372" s="11" t="s">
        <v>20</v>
      </c>
      <c r="AW372" s="11" t="s">
        <v>35</v>
      </c>
      <c r="AX372" s="11" t="s">
        <v>78</v>
      </c>
      <c r="AY372" s="163" t="s">
        <v>129</v>
      </c>
    </row>
    <row r="373" spans="2:65" s="10" customFormat="1" ht="22.5" customHeight="1" x14ac:dyDescent="0.3">
      <c r="B373" s="144"/>
      <c r="C373" s="145"/>
      <c r="D373" s="145"/>
      <c r="E373" s="146" t="s">
        <v>3</v>
      </c>
      <c r="F373" s="242" t="s">
        <v>325</v>
      </c>
      <c r="G373" s="236"/>
      <c r="H373" s="236"/>
      <c r="I373" s="236"/>
      <c r="J373" s="145"/>
      <c r="K373" s="147">
        <v>13.8</v>
      </c>
      <c r="L373" s="145"/>
      <c r="M373" s="145"/>
      <c r="N373" s="145"/>
      <c r="O373" s="145"/>
      <c r="P373" s="145"/>
      <c r="Q373" s="145"/>
      <c r="R373" s="148"/>
      <c r="T373" s="149"/>
      <c r="U373" s="145"/>
      <c r="V373" s="145"/>
      <c r="W373" s="145"/>
      <c r="X373" s="145"/>
      <c r="Y373" s="145"/>
      <c r="Z373" s="145"/>
      <c r="AA373" s="150"/>
      <c r="AT373" s="151" t="s">
        <v>137</v>
      </c>
      <c r="AU373" s="151" t="s">
        <v>85</v>
      </c>
      <c r="AV373" s="10" t="s">
        <v>85</v>
      </c>
      <c r="AW373" s="10" t="s">
        <v>35</v>
      </c>
      <c r="AX373" s="10" t="s">
        <v>78</v>
      </c>
      <c r="AY373" s="151" t="s">
        <v>129</v>
      </c>
    </row>
    <row r="374" spans="2:65" s="11" customFormat="1" ht="22.5" customHeight="1" x14ac:dyDescent="0.3">
      <c r="B374" s="156"/>
      <c r="C374" s="157"/>
      <c r="D374" s="157"/>
      <c r="E374" s="158" t="s">
        <v>3</v>
      </c>
      <c r="F374" s="245" t="s">
        <v>173</v>
      </c>
      <c r="G374" s="241"/>
      <c r="H374" s="241"/>
      <c r="I374" s="241"/>
      <c r="J374" s="157"/>
      <c r="K374" s="159" t="s">
        <v>3</v>
      </c>
      <c r="L374" s="157"/>
      <c r="M374" s="157"/>
      <c r="N374" s="157"/>
      <c r="O374" s="157"/>
      <c r="P374" s="157"/>
      <c r="Q374" s="157"/>
      <c r="R374" s="160"/>
      <c r="T374" s="161"/>
      <c r="U374" s="157"/>
      <c r="V374" s="157"/>
      <c r="W374" s="157"/>
      <c r="X374" s="157"/>
      <c r="Y374" s="157"/>
      <c r="Z374" s="157"/>
      <c r="AA374" s="162"/>
      <c r="AT374" s="163" t="s">
        <v>137</v>
      </c>
      <c r="AU374" s="163" t="s">
        <v>85</v>
      </c>
      <c r="AV374" s="11" t="s">
        <v>20</v>
      </c>
      <c r="AW374" s="11" t="s">
        <v>35</v>
      </c>
      <c r="AX374" s="11" t="s">
        <v>78</v>
      </c>
      <c r="AY374" s="163" t="s">
        <v>129</v>
      </c>
    </row>
    <row r="375" spans="2:65" s="10" customFormat="1" ht="22.5" customHeight="1" x14ac:dyDescent="0.3">
      <c r="B375" s="144"/>
      <c r="C375" s="145"/>
      <c r="D375" s="145"/>
      <c r="E375" s="146" t="s">
        <v>3</v>
      </c>
      <c r="F375" s="242" t="s">
        <v>326</v>
      </c>
      <c r="G375" s="236"/>
      <c r="H375" s="236"/>
      <c r="I375" s="236"/>
      <c r="J375" s="145"/>
      <c r="K375" s="147">
        <v>8.1</v>
      </c>
      <c r="L375" s="145"/>
      <c r="M375" s="145"/>
      <c r="N375" s="145"/>
      <c r="O375" s="145"/>
      <c r="P375" s="145"/>
      <c r="Q375" s="145"/>
      <c r="R375" s="148"/>
      <c r="T375" s="149"/>
      <c r="U375" s="145"/>
      <c r="V375" s="145"/>
      <c r="W375" s="145"/>
      <c r="X375" s="145"/>
      <c r="Y375" s="145"/>
      <c r="Z375" s="145"/>
      <c r="AA375" s="150"/>
      <c r="AT375" s="151" t="s">
        <v>137</v>
      </c>
      <c r="AU375" s="151" t="s">
        <v>85</v>
      </c>
      <c r="AV375" s="10" t="s">
        <v>85</v>
      </c>
      <c r="AW375" s="10" t="s">
        <v>35</v>
      </c>
      <c r="AX375" s="10" t="s">
        <v>78</v>
      </c>
      <c r="AY375" s="151" t="s">
        <v>129</v>
      </c>
    </row>
    <row r="376" spans="2:65" s="12" customFormat="1" ht="22.5" customHeight="1" x14ac:dyDescent="0.3">
      <c r="B376" s="164"/>
      <c r="C376" s="165"/>
      <c r="D376" s="165"/>
      <c r="E376" s="166" t="s">
        <v>3</v>
      </c>
      <c r="F376" s="243" t="s">
        <v>145</v>
      </c>
      <c r="G376" s="244"/>
      <c r="H376" s="244"/>
      <c r="I376" s="244"/>
      <c r="J376" s="165"/>
      <c r="K376" s="167">
        <v>32.6</v>
      </c>
      <c r="L376" s="165"/>
      <c r="M376" s="165"/>
      <c r="N376" s="165"/>
      <c r="O376" s="165"/>
      <c r="P376" s="165"/>
      <c r="Q376" s="165"/>
      <c r="R376" s="168"/>
      <c r="T376" s="169"/>
      <c r="U376" s="165"/>
      <c r="V376" s="165"/>
      <c r="W376" s="165"/>
      <c r="X376" s="165"/>
      <c r="Y376" s="165"/>
      <c r="Z376" s="165"/>
      <c r="AA376" s="170"/>
      <c r="AT376" s="171" t="s">
        <v>137</v>
      </c>
      <c r="AU376" s="171" t="s">
        <v>85</v>
      </c>
      <c r="AV376" s="12" t="s">
        <v>146</v>
      </c>
      <c r="AW376" s="12" t="s">
        <v>35</v>
      </c>
      <c r="AX376" s="12" t="s">
        <v>78</v>
      </c>
      <c r="AY376" s="171" t="s">
        <v>129</v>
      </c>
    </row>
    <row r="377" spans="2:65" s="10" customFormat="1" ht="22.5" customHeight="1" x14ac:dyDescent="0.3">
      <c r="B377" s="144"/>
      <c r="C377" s="145"/>
      <c r="D377" s="145"/>
      <c r="E377" s="146" t="s">
        <v>3</v>
      </c>
      <c r="F377" s="242" t="s">
        <v>327</v>
      </c>
      <c r="G377" s="236"/>
      <c r="H377" s="236"/>
      <c r="I377" s="236"/>
      <c r="J377" s="145"/>
      <c r="K377" s="147">
        <v>37.49</v>
      </c>
      <c r="L377" s="145"/>
      <c r="M377" s="145"/>
      <c r="N377" s="145"/>
      <c r="O377" s="145"/>
      <c r="P377" s="145"/>
      <c r="Q377" s="145"/>
      <c r="R377" s="148"/>
      <c r="T377" s="149"/>
      <c r="U377" s="145"/>
      <c r="V377" s="145"/>
      <c r="W377" s="145"/>
      <c r="X377" s="145"/>
      <c r="Y377" s="145"/>
      <c r="Z377" s="145"/>
      <c r="AA377" s="150"/>
      <c r="AT377" s="151" t="s">
        <v>137</v>
      </c>
      <c r="AU377" s="151" t="s">
        <v>85</v>
      </c>
      <c r="AV377" s="10" t="s">
        <v>85</v>
      </c>
      <c r="AW377" s="10" t="s">
        <v>35</v>
      </c>
      <c r="AX377" s="10" t="s">
        <v>78</v>
      </c>
      <c r="AY377" s="151" t="s">
        <v>129</v>
      </c>
    </row>
    <row r="378" spans="2:65" s="12" customFormat="1" ht="22.5" customHeight="1" x14ac:dyDescent="0.3">
      <c r="B378" s="164"/>
      <c r="C378" s="165"/>
      <c r="D378" s="165"/>
      <c r="E378" s="166" t="s">
        <v>3</v>
      </c>
      <c r="F378" s="243" t="s">
        <v>145</v>
      </c>
      <c r="G378" s="244"/>
      <c r="H378" s="244"/>
      <c r="I378" s="244"/>
      <c r="J378" s="165"/>
      <c r="K378" s="167">
        <v>37.49</v>
      </c>
      <c r="L378" s="165"/>
      <c r="M378" s="165"/>
      <c r="N378" s="165"/>
      <c r="O378" s="165"/>
      <c r="P378" s="165"/>
      <c r="Q378" s="165"/>
      <c r="R378" s="168"/>
      <c r="T378" s="169"/>
      <c r="U378" s="165"/>
      <c r="V378" s="165"/>
      <c r="W378" s="165"/>
      <c r="X378" s="165"/>
      <c r="Y378" s="165"/>
      <c r="Z378" s="165"/>
      <c r="AA378" s="170"/>
      <c r="AT378" s="171" t="s">
        <v>137</v>
      </c>
      <c r="AU378" s="171" t="s">
        <v>85</v>
      </c>
      <c r="AV378" s="12" t="s">
        <v>146</v>
      </c>
      <c r="AW378" s="12" t="s">
        <v>35</v>
      </c>
      <c r="AX378" s="12" t="s">
        <v>78</v>
      </c>
      <c r="AY378" s="171" t="s">
        <v>129</v>
      </c>
    </row>
    <row r="379" spans="2:65" s="10" customFormat="1" ht="22.5" customHeight="1" x14ac:dyDescent="0.3">
      <c r="B379" s="144"/>
      <c r="C379" s="145"/>
      <c r="D379" s="145"/>
      <c r="E379" s="146" t="s">
        <v>3</v>
      </c>
      <c r="F379" s="242" t="s">
        <v>328</v>
      </c>
      <c r="G379" s="236"/>
      <c r="H379" s="236"/>
      <c r="I379" s="236"/>
      <c r="J379" s="145"/>
      <c r="K379" s="147">
        <v>38</v>
      </c>
      <c r="L379" s="145"/>
      <c r="M379" s="145"/>
      <c r="N379" s="145"/>
      <c r="O379" s="145"/>
      <c r="P379" s="145"/>
      <c r="Q379" s="145"/>
      <c r="R379" s="148"/>
      <c r="T379" s="149"/>
      <c r="U379" s="145"/>
      <c r="V379" s="145"/>
      <c r="W379" s="145"/>
      <c r="X379" s="145"/>
      <c r="Y379" s="145"/>
      <c r="Z379" s="145"/>
      <c r="AA379" s="150"/>
      <c r="AT379" s="151" t="s">
        <v>137</v>
      </c>
      <c r="AU379" s="151" t="s">
        <v>85</v>
      </c>
      <c r="AV379" s="10" t="s">
        <v>85</v>
      </c>
      <c r="AW379" s="10" t="s">
        <v>35</v>
      </c>
      <c r="AX379" s="10" t="s">
        <v>20</v>
      </c>
      <c r="AY379" s="151" t="s">
        <v>129</v>
      </c>
    </row>
    <row r="380" spans="2:65" s="1" customFormat="1" ht="44.25" customHeight="1" x14ac:dyDescent="0.3">
      <c r="B380" s="134"/>
      <c r="C380" s="135" t="s">
        <v>372</v>
      </c>
      <c r="D380" s="135" t="s">
        <v>130</v>
      </c>
      <c r="E380" s="136" t="s">
        <v>373</v>
      </c>
      <c r="F380" s="232" t="s">
        <v>374</v>
      </c>
      <c r="G380" s="233"/>
      <c r="H380" s="233"/>
      <c r="I380" s="233"/>
      <c r="J380" s="137" t="s">
        <v>133</v>
      </c>
      <c r="K380" s="138">
        <v>42</v>
      </c>
      <c r="L380" s="234"/>
      <c r="M380" s="233"/>
      <c r="N380" s="234">
        <f>ROUND(L380*K380,2)</f>
        <v>0</v>
      </c>
      <c r="O380" s="233"/>
      <c r="P380" s="233"/>
      <c r="Q380" s="233"/>
      <c r="R380" s="139"/>
      <c r="T380" s="140" t="s">
        <v>3</v>
      </c>
      <c r="U380" s="39" t="s">
        <v>45</v>
      </c>
      <c r="V380" s="141">
        <v>0.10299999999999999</v>
      </c>
      <c r="W380" s="141">
        <f>V380*K380</f>
        <v>4.3259999999999996</v>
      </c>
      <c r="X380" s="141">
        <v>6.9999999999999994E-5</v>
      </c>
      <c r="Y380" s="141">
        <f>X380*K380</f>
        <v>2.9399999999999999E-3</v>
      </c>
      <c r="Z380" s="141">
        <v>0</v>
      </c>
      <c r="AA380" s="142">
        <f>Z380*K380</f>
        <v>0</v>
      </c>
      <c r="AR380" s="16" t="s">
        <v>134</v>
      </c>
      <c r="AT380" s="16" t="s">
        <v>130</v>
      </c>
      <c r="AU380" s="16" t="s">
        <v>85</v>
      </c>
      <c r="AY380" s="16" t="s">
        <v>129</v>
      </c>
      <c r="BE380" s="143">
        <f>IF(U380="základní",N380,0)</f>
        <v>0</v>
      </c>
      <c r="BF380" s="143">
        <f>IF(U380="snížená",N380,0)</f>
        <v>0</v>
      </c>
      <c r="BG380" s="143">
        <f>IF(U380="zákl. přenesená",N380,0)</f>
        <v>0</v>
      </c>
      <c r="BH380" s="143">
        <f>IF(U380="sníž. přenesená",N380,0)</f>
        <v>0</v>
      </c>
      <c r="BI380" s="143">
        <f>IF(U380="nulová",N380,0)</f>
        <v>0</v>
      </c>
      <c r="BJ380" s="16" t="s">
        <v>85</v>
      </c>
      <c r="BK380" s="143">
        <f>ROUND(L380*K380,2)</f>
        <v>0</v>
      </c>
      <c r="BL380" s="16" t="s">
        <v>134</v>
      </c>
      <c r="BM380" s="16" t="s">
        <v>375</v>
      </c>
    </row>
    <row r="381" spans="2:65" s="11" customFormat="1" ht="22.5" customHeight="1" x14ac:dyDescent="0.3">
      <c r="B381" s="156"/>
      <c r="C381" s="157"/>
      <c r="D381" s="157"/>
      <c r="E381" s="158" t="s">
        <v>3</v>
      </c>
      <c r="F381" s="240" t="s">
        <v>376</v>
      </c>
      <c r="G381" s="241"/>
      <c r="H381" s="241"/>
      <c r="I381" s="241"/>
      <c r="J381" s="157"/>
      <c r="K381" s="159" t="s">
        <v>3</v>
      </c>
      <c r="L381" s="157"/>
      <c r="M381" s="157"/>
      <c r="N381" s="157"/>
      <c r="O381" s="157"/>
      <c r="P381" s="157"/>
      <c r="Q381" s="157"/>
      <c r="R381" s="160"/>
      <c r="T381" s="161"/>
      <c r="U381" s="157"/>
      <c r="V381" s="157"/>
      <c r="W381" s="157"/>
      <c r="X381" s="157"/>
      <c r="Y381" s="157"/>
      <c r="Z381" s="157"/>
      <c r="AA381" s="162"/>
      <c r="AT381" s="163" t="s">
        <v>137</v>
      </c>
      <c r="AU381" s="163" t="s">
        <v>85</v>
      </c>
      <c r="AV381" s="11" t="s">
        <v>20</v>
      </c>
      <c r="AW381" s="11" t="s">
        <v>35</v>
      </c>
      <c r="AX381" s="11" t="s">
        <v>78</v>
      </c>
      <c r="AY381" s="163" t="s">
        <v>129</v>
      </c>
    </row>
    <row r="382" spans="2:65" s="11" customFormat="1" ht="22.5" customHeight="1" x14ac:dyDescent="0.3">
      <c r="B382" s="156"/>
      <c r="C382" s="157"/>
      <c r="D382" s="157"/>
      <c r="E382" s="158" t="s">
        <v>3</v>
      </c>
      <c r="F382" s="245" t="s">
        <v>158</v>
      </c>
      <c r="G382" s="241"/>
      <c r="H382" s="241"/>
      <c r="I382" s="241"/>
      <c r="J382" s="157"/>
      <c r="K382" s="159" t="s">
        <v>3</v>
      </c>
      <c r="L382" s="157"/>
      <c r="M382" s="157"/>
      <c r="N382" s="157"/>
      <c r="O382" s="157"/>
      <c r="P382" s="157"/>
      <c r="Q382" s="157"/>
      <c r="R382" s="160"/>
      <c r="T382" s="161"/>
      <c r="U382" s="157"/>
      <c r="V382" s="157"/>
      <c r="W382" s="157"/>
      <c r="X382" s="157"/>
      <c r="Y382" s="157"/>
      <c r="Z382" s="157"/>
      <c r="AA382" s="162"/>
      <c r="AT382" s="163" t="s">
        <v>137</v>
      </c>
      <c r="AU382" s="163" t="s">
        <v>85</v>
      </c>
      <c r="AV382" s="11" t="s">
        <v>20</v>
      </c>
      <c r="AW382" s="11" t="s">
        <v>35</v>
      </c>
      <c r="AX382" s="11" t="s">
        <v>78</v>
      </c>
      <c r="AY382" s="163" t="s">
        <v>129</v>
      </c>
    </row>
    <row r="383" spans="2:65" s="10" customFormat="1" ht="22.5" customHeight="1" x14ac:dyDescent="0.3">
      <c r="B383" s="144"/>
      <c r="C383" s="145"/>
      <c r="D383" s="145"/>
      <c r="E383" s="146" t="s">
        <v>3</v>
      </c>
      <c r="F383" s="242" t="s">
        <v>377</v>
      </c>
      <c r="G383" s="236"/>
      <c r="H383" s="236"/>
      <c r="I383" s="236"/>
      <c r="J383" s="145"/>
      <c r="K383" s="147">
        <v>8.5</v>
      </c>
      <c r="L383" s="145"/>
      <c r="M383" s="145"/>
      <c r="N383" s="145"/>
      <c r="O383" s="145"/>
      <c r="P383" s="145"/>
      <c r="Q383" s="145"/>
      <c r="R383" s="148"/>
      <c r="T383" s="149"/>
      <c r="U383" s="145"/>
      <c r="V383" s="145"/>
      <c r="W383" s="145"/>
      <c r="X383" s="145"/>
      <c r="Y383" s="145"/>
      <c r="Z383" s="145"/>
      <c r="AA383" s="150"/>
      <c r="AT383" s="151" t="s">
        <v>137</v>
      </c>
      <c r="AU383" s="151" t="s">
        <v>85</v>
      </c>
      <c r="AV383" s="10" t="s">
        <v>85</v>
      </c>
      <c r="AW383" s="10" t="s">
        <v>35</v>
      </c>
      <c r="AX383" s="10" t="s">
        <v>78</v>
      </c>
      <c r="AY383" s="151" t="s">
        <v>129</v>
      </c>
    </row>
    <row r="384" spans="2:65" s="11" customFormat="1" ht="22.5" customHeight="1" x14ac:dyDescent="0.3">
      <c r="B384" s="156"/>
      <c r="C384" s="157"/>
      <c r="D384" s="157"/>
      <c r="E384" s="158" t="s">
        <v>3</v>
      </c>
      <c r="F384" s="245" t="s">
        <v>172</v>
      </c>
      <c r="G384" s="241"/>
      <c r="H384" s="241"/>
      <c r="I384" s="241"/>
      <c r="J384" s="157"/>
      <c r="K384" s="159" t="s">
        <v>3</v>
      </c>
      <c r="L384" s="157"/>
      <c r="M384" s="157"/>
      <c r="N384" s="157"/>
      <c r="O384" s="157"/>
      <c r="P384" s="157"/>
      <c r="Q384" s="157"/>
      <c r="R384" s="160"/>
      <c r="T384" s="161"/>
      <c r="U384" s="157"/>
      <c r="V384" s="157"/>
      <c r="W384" s="157"/>
      <c r="X384" s="157"/>
      <c r="Y384" s="157"/>
      <c r="Z384" s="157"/>
      <c r="AA384" s="162"/>
      <c r="AT384" s="163" t="s">
        <v>137</v>
      </c>
      <c r="AU384" s="163" t="s">
        <v>85</v>
      </c>
      <c r="AV384" s="11" t="s">
        <v>20</v>
      </c>
      <c r="AW384" s="11" t="s">
        <v>35</v>
      </c>
      <c r="AX384" s="11" t="s">
        <v>78</v>
      </c>
      <c r="AY384" s="163" t="s">
        <v>129</v>
      </c>
    </row>
    <row r="385" spans="2:65" s="10" customFormat="1" ht="22.5" customHeight="1" x14ac:dyDescent="0.3">
      <c r="B385" s="144"/>
      <c r="C385" s="145"/>
      <c r="D385" s="145"/>
      <c r="E385" s="146" t="s">
        <v>3</v>
      </c>
      <c r="F385" s="242" t="s">
        <v>378</v>
      </c>
      <c r="G385" s="236"/>
      <c r="H385" s="236"/>
      <c r="I385" s="236"/>
      <c r="J385" s="145"/>
      <c r="K385" s="147">
        <v>20.6</v>
      </c>
      <c r="L385" s="145"/>
      <c r="M385" s="145"/>
      <c r="N385" s="145"/>
      <c r="O385" s="145"/>
      <c r="P385" s="145"/>
      <c r="Q385" s="145"/>
      <c r="R385" s="148"/>
      <c r="T385" s="149"/>
      <c r="U385" s="145"/>
      <c r="V385" s="145"/>
      <c r="W385" s="145"/>
      <c r="X385" s="145"/>
      <c r="Y385" s="145"/>
      <c r="Z385" s="145"/>
      <c r="AA385" s="150"/>
      <c r="AT385" s="151" t="s">
        <v>137</v>
      </c>
      <c r="AU385" s="151" t="s">
        <v>85</v>
      </c>
      <c r="AV385" s="10" t="s">
        <v>85</v>
      </c>
      <c r="AW385" s="10" t="s">
        <v>35</v>
      </c>
      <c r="AX385" s="10" t="s">
        <v>78</v>
      </c>
      <c r="AY385" s="151" t="s">
        <v>129</v>
      </c>
    </row>
    <row r="386" spans="2:65" s="11" customFormat="1" ht="22.5" customHeight="1" x14ac:dyDescent="0.3">
      <c r="B386" s="156"/>
      <c r="C386" s="157"/>
      <c r="D386" s="157"/>
      <c r="E386" s="158" t="s">
        <v>3</v>
      </c>
      <c r="F386" s="245" t="s">
        <v>173</v>
      </c>
      <c r="G386" s="241"/>
      <c r="H386" s="241"/>
      <c r="I386" s="241"/>
      <c r="J386" s="157"/>
      <c r="K386" s="159" t="s">
        <v>3</v>
      </c>
      <c r="L386" s="157"/>
      <c r="M386" s="157"/>
      <c r="N386" s="157"/>
      <c r="O386" s="157"/>
      <c r="P386" s="157"/>
      <c r="Q386" s="157"/>
      <c r="R386" s="160"/>
      <c r="T386" s="161"/>
      <c r="U386" s="157"/>
      <c r="V386" s="157"/>
      <c r="W386" s="157"/>
      <c r="X386" s="157"/>
      <c r="Y386" s="157"/>
      <c r="Z386" s="157"/>
      <c r="AA386" s="162"/>
      <c r="AT386" s="163" t="s">
        <v>137</v>
      </c>
      <c r="AU386" s="163" t="s">
        <v>85</v>
      </c>
      <c r="AV386" s="11" t="s">
        <v>20</v>
      </c>
      <c r="AW386" s="11" t="s">
        <v>35</v>
      </c>
      <c r="AX386" s="11" t="s">
        <v>78</v>
      </c>
      <c r="AY386" s="163" t="s">
        <v>129</v>
      </c>
    </row>
    <row r="387" spans="2:65" s="10" customFormat="1" ht="22.5" customHeight="1" x14ac:dyDescent="0.3">
      <c r="B387" s="144"/>
      <c r="C387" s="145"/>
      <c r="D387" s="145"/>
      <c r="E387" s="146" t="s">
        <v>3</v>
      </c>
      <c r="F387" s="242" t="s">
        <v>334</v>
      </c>
      <c r="G387" s="236"/>
      <c r="H387" s="236"/>
      <c r="I387" s="236"/>
      <c r="J387" s="145"/>
      <c r="K387" s="147">
        <v>7.1</v>
      </c>
      <c r="L387" s="145"/>
      <c r="M387" s="145"/>
      <c r="N387" s="145"/>
      <c r="O387" s="145"/>
      <c r="P387" s="145"/>
      <c r="Q387" s="145"/>
      <c r="R387" s="148"/>
      <c r="T387" s="149"/>
      <c r="U387" s="145"/>
      <c r="V387" s="145"/>
      <c r="W387" s="145"/>
      <c r="X387" s="145"/>
      <c r="Y387" s="145"/>
      <c r="Z387" s="145"/>
      <c r="AA387" s="150"/>
      <c r="AT387" s="151" t="s">
        <v>137</v>
      </c>
      <c r="AU387" s="151" t="s">
        <v>85</v>
      </c>
      <c r="AV387" s="10" t="s">
        <v>85</v>
      </c>
      <c r="AW387" s="10" t="s">
        <v>35</v>
      </c>
      <c r="AX387" s="10" t="s">
        <v>78</v>
      </c>
      <c r="AY387" s="151" t="s">
        <v>129</v>
      </c>
    </row>
    <row r="388" spans="2:65" s="12" customFormat="1" ht="22.5" customHeight="1" x14ac:dyDescent="0.3">
      <c r="B388" s="164"/>
      <c r="C388" s="165"/>
      <c r="D388" s="165"/>
      <c r="E388" s="166" t="s">
        <v>3</v>
      </c>
      <c r="F388" s="243" t="s">
        <v>145</v>
      </c>
      <c r="G388" s="244"/>
      <c r="H388" s="244"/>
      <c r="I388" s="244"/>
      <c r="J388" s="165"/>
      <c r="K388" s="167">
        <v>36.200000000000003</v>
      </c>
      <c r="L388" s="165"/>
      <c r="M388" s="165"/>
      <c r="N388" s="165"/>
      <c r="O388" s="165"/>
      <c r="P388" s="165"/>
      <c r="Q388" s="165"/>
      <c r="R388" s="168"/>
      <c r="T388" s="169"/>
      <c r="U388" s="165"/>
      <c r="V388" s="165"/>
      <c r="W388" s="165"/>
      <c r="X388" s="165"/>
      <c r="Y388" s="165"/>
      <c r="Z388" s="165"/>
      <c r="AA388" s="170"/>
      <c r="AT388" s="171" t="s">
        <v>137</v>
      </c>
      <c r="AU388" s="171" t="s">
        <v>85</v>
      </c>
      <c r="AV388" s="12" t="s">
        <v>146</v>
      </c>
      <c r="AW388" s="12" t="s">
        <v>35</v>
      </c>
      <c r="AX388" s="12" t="s">
        <v>78</v>
      </c>
      <c r="AY388" s="171" t="s">
        <v>129</v>
      </c>
    </row>
    <row r="389" spans="2:65" s="10" customFormat="1" ht="22.5" customHeight="1" x14ac:dyDescent="0.3">
      <c r="B389" s="144"/>
      <c r="C389" s="145"/>
      <c r="D389" s="145"/>
      <c r="E389" s="146" t="s">
        <v>3</v>
      </c>
      <c r="F389" s="242" t="s">
        <v>379</v>
      </c>
      <c r="G389" s="236"/>
      <c r="H389" s="236"/>
      <c r="I389" s="236"/>
      <c r="J389" s="145"/>
      <c r="K389" s="147">
        <v>41.63</v>
      </c>
      <c r="L389" s="145"/>
      <c r="M389" s="145"/>
      <c r="N389" s="145"/>
      <c r="O389" s="145"/>
      <c r="P389" s="145"/>
      <c r="Q389" s="145"/>
      <c r="R389" s="148"/>
      <c r="T389" s="149"/>
      <c r="U389" s="145"/>
      <c r="V389" s="145"/>
      <c r="W389" s="145"/>
      <c r="X389" s="145"/>
      <c r="Y389" s="145"/>
      <c r="Z389" s="145"/>
      <c r="AA389" s="150"/>
      <c r="AT389" s="151" t="s">
        <v>137</v>
      </c>
      <c r="AU389" s="151" t="s">
        <v>85</v>
      </c>
      <c r="AV389" s="10" t="s">
        <v>85</v>
      </c>
      <c r="AW389" s="10" t="s">
        <v>35</v>
      </c>
      <c r="AX389" s="10" t="s">
        <v>78</v>
      </c>
      <c r="AY389" s="151" t="s">
        <v>129</v>
      </c>
    </row>
    <row r="390" spans="2:65" s="12" customFormat="1" ht="22.5" customHeight="1" x14ac:dyDescent="0.3">
      <c r="B390" s="164"/>
      <c r="C390" s="165"/>
      <c r="D390" s="165"/>
      <c r="E390" s="166" t="s">
        <v>3</v>
      </c>
      <c r="F390" s="243" t="s">
        <v>145</v>
      </c>
      <c r="G390" s="244"/>
      <c r="H390" s="244"/>
      <c r="I390" s="244"/>
      <c r="J390" s="165"/>
      <c r="K390" s="167">
        <v>41.63</v>
      </c>
      <c r="L390" s="165"/>
      <c r="M390" s="165"/>
      <c r="N390" s="165"/>
      <c r="O390" s="165"/>
      <c r="P390" s="165"/>
      <c r="Q390" s="165"/>
      <c r="R390" s="168"/>
      <c r="T390" s="169"/>
      <c r="U390" s="165"/>
      <c r="V390" s="165"/>
      <c r="W390" s="165"/>
      <c r="X390" s="165"/>
      <c r="Y390" s="165"/>
      <c r="Z390" s="165"/>
      <c r="AA390" s="170"/>
      <c r="AT390" s="171" t="s">
        <v>137</v>
      </c>
      <c r="AU390" s="171" t="s">
        <v>85</v>
      </c>
      <c r="AV390" s="12" t="s">
        <v>146</v>
      </c>
      <c r="AW390" s="12" t="s">
        <v>35</v>
      </c>
      <c r="AX390" s="12" t="s">
        <v>78</v>
      </c>
      <c r="AY390" s="171" t="s">
        <v>129</v>
      </c>
    </row>
    <row r="391" spans="2:65" s="10" customFormat="1" ht="22.5" customHeight="1" x14ac:dyDescent="0.3">
      <c r="B391" s="144"/>
      <c r="C391" s="145"/>
      <c r="D391" s="145"/>
      <c r="E391" s="146" t="s">
        <v>3</v>
      </c>
      <c r="F391" s="242" t="s">
        <v>372</v>
      </c>
      <c r="G391" s="236"/>
      <c r="H391" s="236"/>
      <c r="I391" s="236"/>
      <c r="J391" s="145"/>
      <c r="K391" s="147">
        <v>42</v>
      </c>
      <c r="L391" s="145"/>
      <c r="M391" s="145"/>
      <c r="N391" s="145"/>
      <c r="O391" s="145"/>
      <c r="P391" s="145"/>
      <c r="Q391" s="145"/>
      <c r="R391" s="148"/>
      <c r="T391" s="149"/>
      <c r="U391" s="145"/>
      <c r="V391" s="145"/>
      <c r="W391" s="145"/>
      <c r="X391" s="145"/>
      <c r="Y391" s="145"/>
      <c r="Z391" s="145"/>
      <c r="AA391" s="150"/>
      <c r="AT391" s="151" t="s">
        <v>137</v>
      </c>
      <c r="AU391" s="151" t="s">
        <v>85</v>
      </c>
      <c r="AV391" s="10" t="s">
        <v>85</v>
      </c>
      <c r="AW391" s="10" t="s">
        <v>35</v>
      </c>
      <c r="AX391" s="10" t="s">
        <v>20</v>
      </c>
      <c r="AY391" s="151" t="s">
        <v>129</v>
      </c>
    </row>
    <row r="392" spans="2:65" s="1" customFormat="1" ht="44.25" customHeight="1" x14ac:dyDescent="0.3">
      <c r="B392" s="134"/>
      <c r="C392" s="135" t="s">
        <v>380</v>
      </c>
      <c r="D392" s="135" t="s">
        <v>130</v>
      </c>
      <c r="E392" s="136" t="s">
        <v>381</v>
      </c>
      <c r="F392" s="232" t="s">
        <v>382</v>
      </c>
      <c r="G392" s="233"/>
      <c r="H392" s="233"/>
      <c r="I392" s="233"/>
      <c r="J392" s="137" t="s">
        <v>133</v>
      </c>
      <c r="K392" s="138">
        <v>11</v>
      </c>
      <c r="L392" s="234"/>
      <c r="M392" s="233"/>
      <c r="N392" s="234">
        <f>ROUND(L392*K392,2)</f>
        <v>0</v>
      </c>
      <c r="O392" s="233"/>
      <c r="P392" s="233"/>
      <c r="Q392" s="233"/>
      <c r="R392" s="139"/>
      <c r="T392" s="140" t="s">
        <v>3</v>
      </c>
      <c r="U392" s="39" t="s">
        <v>45</v>
      </c>
      <c r="V392" s="141">
        <v>0.11799999999999999</v>
      </c>
      <c r="W392" s="141">
        <f>V392*K392</f>
        <v>1.298</v>
      </c>
      <c r="X392" s="141">
        <v>1.9000000000000001E-4</v>
      </c>
      <c r="Y392" s="141">
        <f>X392*K392</f>
        <v>2.0900000000000003E-3</v>
      </c>
      <c r="Z392" s="141">
        <v>0</v>
      </c>
      <c r="AA392" s="142">
        <f>Z392*K392</f>
        <v>0</v>
      </c>
      <c r="AR392" s="16" t="s">
        <v>134</v>
      </c>
      <c r="AT392" s="16" t="s">
        <v>130</v>
      </c>
      <c r="AU392" s="16" t="s">
        <v>85</v>
      </c>
      <c r="AY392" s="16" t="s">
        <v>129</v>
      </c>
      <c r="BE392" s="143">
        <f>IF(U392="základní",N392,0)</f>
        <v>0</v>
      </c>
      <c r="BF392" s="143">
        <f>IF(U392="snížená",N392,0)</f>
        <v>0</v>
      </c>
      <c r="BG392" s="143">
        <f>IF(U392="zákl. přenesená",N392,0)</f>
        <v>0</v>
      </c>
      <c r="BH392" s="143">
        <f>IF(U392="sníž. přenesená",N392,0)</f>
        <v>0</v>
      </c>
      <c r="BI392" s="143">
        <f>IF(U392="nulová",N392,0)</f>
        <v>0</v>
      </c>
      <c r="BJ392" s="16" t="s">
        <v>85</v>
      </c>
      <c r="BK392" s="143">
        <f>ROUND(L392*K392,2)</f>
        <v>0</v>
      </c>
      <c r="BL392" s="16" t="s">
        <v>134</v>
      </c>
      <c r="BM392" s="16" t="s">
        <v>383</v>
      </c>
    </row>
    <row r="393" spans="2:65" s="11" customFormat="1" ht="22.5" customHeight="1" x14ac:dyDescent="0.3">
      <c r="B393" s="156"/>
      <c r="C393" s="157"/>
      <c r="D393" s="157"/>
      <c r="E393" s="158" t="s">
        <v>3</v>
      </c>
      <c r="F393" s="240" t="s">
        <v>384</v>
      </c>
      <c r="G393" s="241"/>
      <c r="H393" s="241"/>
      <c r="I393" s="241"/>
      <c r="J393" s="157"/>
      <c r="K393" s="159" t="s">
        <v>3</v>
      </c>
      <c r="L393" s="157"/>
      <c r="M393" s="157"/>
      <c r="N393" s="157"/>
      <c r="O393" s="157"/>
      <c r="P393" s="157"/>
      <c r="Q393" s="157"/>
      <c r="R393" s="160"/>
      <c r="T393" s="161"/>
      <c r="U393" s="157"/>
      <c r="V393" s="157"/>
      <c r="W393" s="157"/>
      <c r="X393" s="157"/>
      <c r="Y393" s="157"/>
      <c r="Z393" s="157"/>
      <c r="AA393" s="162"/>
      <c r="AT393" s="163" t="s">
        <v>137</v>
      </c>
      <c r="AU393" s="163" t="s">
        <v>85</v>
      </c>
      <c r="AV393" s="11" t="s">
        <v>20</v>
      </c>
      <c r="AW393" s="11" t="s">
        <v>35</v>
      </c>
      <c r="AX393" s="11" t="s">
        <v>78</v>
      </c>
      <c r="AY393" s="163" t="s">
        <v>129</v>
      </c>
    </row>
    <row r="394" spans="2:65" s="11" customFormat="1" ht="22.5" customHeight="1" x14ac:dyDescent="0.3">
      <c r="B394" s="156"/>
      <c r="C394" s="157"/>
      <c r="D394" s="157"/>
      <c r="E394" s="158" t="s">
        <v>3</v>
      </c>
      <c r="F394" s="245" t="s">
        <v>158</v>
      </c>
      <c r="G394" s="241"/>
      <c r="H394" s="241"/>
      <c r="I394" s="241"/>
      <c r="J394" s="157"/>
      <c r="K394" s="159" t="s">
        <v>3</v>
      </c>
      <c r="L394" s="157"/>
      <c r="M394" s="157"/>
      <c r="N394" s="157"/>
      <c r="O394" s="157"/>
      <c r="P394" s="157"/>
      <c r="Q394" s="157"/>
      <c r="R394" s="160"/>
      <c r="T394" s="161"/>
      <c r="U394" s="157"/>
      <c r="V394" s="157"/>
      <c r="W394" s="157"/>
      <c r="X394" s="157"/>
      <c r="Y394" s="157"/>
      <c r="Z394" s="157"/>
      <c r="AA394" s="162"/>
      <c r="AT394" s="163" t="s">
        <v>137</v>
      </c>
      <c r="AU394" s="163" t="s">
        <v>85</v>
      </c>
      <c r="AV394" s="11" t="s">
        <v>20</v>
      </c>
      <c r="AW394" s="11" t="s">
        <v>35</v>
      </c>
      <c r="AX394" s="11" t="s">
        <v>78</v>
      </c>
      <c r="AY394" s="163" t="s">
        <v>129</v>
      </c>
    </row>
    <row r="395" spans="2:65" s="10" customFormat="1" ht="22.5" customHeight="1" x14ac:dyDescent="0.3">
      <c r="B395" s="144"/>
      <c r="C395" s="145"/>
      <c r="D395" s="145"/>
      <c r="E395" s="146" t="s">
        <v>3</v>
      </c>
      <c r="F395" s="242" t="s">
        <v>229</v>
      </c>
      <c r="G395" s="236"/>
      <c r="H395" s="236"/>
      <c r="I395" s="236"/>
      <c r="J395" s="145"/>
      <c r="K395" s="147">
        <v>3.6</v>
      </c>
      <c r="L395" s="145"/>
      <c r="M395" s="145"/>
      <c r="N395" s="145"/>
      <c r="O395" s="145"/>
      <c r="P395" s="145"/>
      <c r="Q395" s="145"/>
      <c r="R395" s="148"/>
      <c r="T395" s="149"/>
      <c r="U395" s="145"/>
      <c r="V395" s="145"/>
      <c r="W395" s="145"/>
      <c r="X395" s="145"/>
      <c r="Y395" s="145"/>
      <c r="Z395" s="145"/>
      <c r="AA395" s="150"/>
      <c r="AT395" s="151" t="s">
        <v>137</v>
      </c>
      <c r="AU395" s="151" t="s">
        <v>85</v>
      </c>
      <c r="AV395" s="10" t="s">
        <v>85</v>
      </c>
      <c r="AW395" s="10" t="s">
        <v>35</v>
      </c>
      <c r="AX395" s="10" t="s">
        <v>78</v>
      </c>
      <c r="AY395" s="151" t="s">
        <v>129</v>
      </c>
    </row>
    <row r="396" spans="2:65" s="11" customFormat="1" ht="22.5" customHeight="1" x14ac:dyDescent="0.3">
      <c r="B396" s="156"/>
      <c r="C396" s="157"/>
      <c r="D396" s="157"/>
      <c r="E396" s="158" t="s">
        <v>3</v>
      </c>
      <c r="F396" s="245" t="s">
        <v>172</v>
      </c>
      <c r="G396" s="241"/>
      <c r="H396" s="241"/>
      <c r="I396" s="241"/>
      <c r="J396" s="157"/>
      <c r="K396" s="159" t="s">
        <v>3</v>
      </c>
      <c r="L396" s="157"/>
      <c r="M396" s="157"/>
      <c r="N396" s="157"/>
      <c r="O396" s="157"/>
      <c r="P396" s="157"/>
      <c r="Q396" s="157"/>
      <c r="R396" s="160"/>
      <c r="T396" s="161"/>
      <c r="U396" s="157"/>
      <c r="V396" s="157"/>
      <c r="W396" s="157"/>
      <c r="X396" s="157"/>
      <c r="Y396" s="157"/>
      <c r="Z396" s="157"/>
      <c r="AA396" s="162"/>
      <c r="AT396" s="163" t="s">
        <v>137</v>
      </c>
      <c r="AU396" s="163" t="s">
        <v>85</v>
      </c>
      <c r="AV396" s="11" t="s">
        <v>20</v>
      </c>
      <c r="AW396" s="11" t="s">
        <v>35</v>
      </c>
      <c r="AX396" s="11" t="s">
        <v>78</v>
      </c>
      <c r="AY396" s="163" t="s">
        <v>129</v>
      </c>
    </row>
    <row r="397" spans="2:65" s="10" customFormat="1" ht="22.5" customHeight="1" x14ac:dyDescent="0.3">
      <c r="B397" s="144"/>
      <c r="C397" s="145"/>
      <c r="D397" s="145"/>
      <c r="E397" s="146" t="s">
        <v>3</v>
      </c>
      <c r="F397" s="242" t="s">
        <v>385</v>
      </c>
      <c r="G397" s="236"/>
      <c r="H397" s="236"/>
      <c r="I397" s="236"/>
      <c r="J397" s="145"/>
      <c r="K397" s="147">
        <v>4.4000000000000004</v>
      </c>
      <c r="L397" s="145"/>
      <c r="M397" s="145"/>
      <c r="N397" s="145"/>
      <c r="O397" s="145"/>
      <c r="P397" s="145"/>
      <c r="Q397" s="145"/>
      <c r="R397" s="148"/>
      <c r="T397" s="149"/>
      <c r="U397" s="145"/>
      <c r="V397" s="145"/>
      <c r="W397" s="145"/>
      <c r="X397" s="145"/>
      <c r="Y397" s="145"/>
      <c r="Z397" s="145"/>
      <c r="AA397" s="150"/>
      <c r="AT397" s="151" t="s">
        <v>137</v>
      </c>
      <c r="AU397" s="151" t="s">
        <v>85</v>
      </c>
      <c r="AV397" s="10" t="s">
        <v>85</v>
      </c>
      <c r="AW397" s="10" t="s">
        <v>35</v>
      </c>
      <c r="AX397" s="10" t="s">
        <v>78</v>
      </c>
      <c r="AY397" s="151" t="s">
        <v>129</v>
      </c>
    </row>
    <row r="398" spans="2:65" s="11" customFormat="1" ht="22.5" customHeight="1" x14ac:dyDescent="0.3">
      <c r="B398" s="156"/>
      <c r="C398" s="157"/>
      <c r="D398" s="157"/>
      <c r="E398" s="158" t="s">
        <v>3</v>
      </c>
      <c r="F398" s="245" t="s">
        <v>173</v>
      </c>
      <c r="G398" s="241"/>
      <c r="H398" s="241"/>
      <c r="I398" s="241"/>
      <c r="J398" s="157"/>
      <c r="K398" s="159" t="s">
        <v>3</v>
      </c>
      <c r="L398" s="157"/>
      <c r="M398" s="157"/>
      <c r="N398" s="157"/>
      <c r="O398" s="157"/>
      <c r="P398" s="157"/>
      <c r="Q398" s="157"/>
      <c r="R398" s="160"/>
      <c r="T398" s="161"/>
      <c r="U398" s="157"/>
      <c r="V398" s="157"/>
      <c r="W398" s="157"/>
      <c r="X398" s="157"/>
      <c r="Y398" s="157"/>
      <c r="Z398" s="157"/>
      <c r="AA398" s="162"/>
      <c r="AT398" s="163" t="s">
        <v>137</v>
      </c>
      <c r="AU398" s="163" t="s">
        <v>85</v>
      </c>
      <c r="AV398" s="11" t="s">
        <v>20</v>
      </c>
      <c r="AW398" s="11" t="s">
        <v>35</v>
      </c>
      <c r="AX398" s="11" t="s">
        <v>78</v>
      </c>
      <c r="AY398" s="163" t="s">
        <v>129</v>
      </c>
    </row>
    <row r="399" spans="2:65" s="10" customFormat="1" ht="22.5" customHeight="1" x14ac:dyDescent="0.3">
      <c r="B399" s="144"/>
      <c r="C399" s="145"/>
      <c r="D399" s="145"/>
      <c r="E399" s="146" t="s">
        <v>3</v>
      </c>
      <c r="F399" s="242" t="s">
        <v>216</v>
      </c>
      <c r="G399" s="236"/>
      <c r="H399" s="236"/>
      <c r="I399" s="236"/>
      <c r="J399" s="145"/>
      <c r="K399" s="147">
        <v>1.5</v>
      </c>
      <c r="L399" s="145"/>
      <c r="M399" s="145"/>
      <c r="N399" s="145"/>
      <c r="O399" s="145"/>
      <c r="P399" s="145"/>
      <c r="Q399" s="145"/>
      <c r="R399" s="148"/>
      <c r="T399" s="149"/>
      <c r="U399" s="145"/>
      <c r="V399" s="145"/>
      <c r="W399" s="145"/>
      <c r="X399" s="145"/>
      <c r="Y399" s="145"/>
      <c r="Z399" s="145"/>
      <c r="AA399" s="150"/>
      <c r="AT399" s="151" t="s">
        <v>137</v>
      </c>
      <c r="AU399" s="151" t="s">
        <v>85</v>
      </c>
      <c r="AV399" s="10" t="s">
        <v>85</v>
      </c>
      <c r="AW399" s="10" t="s">
        <v>35</v>
      </c>
      <c r="AX399" s="10" t="s">
        <v>78</v>
      </c>
      <c r="AY399" s="151" t="s">
        <v>129</v>
      </c>
    </row>
    <row r="400" spans="2:65" s="12" customFormat="1" ht="22.5" customHeight="1" x14ac:dyDescent="0.3">
      <c r="B400" s="164"/>
      <c r="C400" s="165"/>
      <c r="D400" s="165"/>
      <c r="E400" s="166" t="s">
        <v>3</v>
      </c>
      <c r="F400" s="243" t="s">
        <v>145</v>
      </c>
      <c r="G400" s="244"/>
      <c r="H400" s="244"/>
      <c r="I400" s="244"/>
      <c r="J400" s="165"/>
      <c r="K400" s="167">
        <v>9.5</v>
      </c>
      <c r="L400" s="165"/>
      <c r="M400" s="165"/>
      <c r="N400" s="165"/>
      <c r="O400" s="165"/>
      <c r="P400" s="165"/>
      <c r="Q400" s="165"/>
      <c r="R400" s="168"/>
      <c r="T400" s="169"/>
      <c r="U400" s="165"/>
      <c r="V400" s="165"/>
      <c r="W400" s="165"/>
      <c r="X400" s="165"/>
      <c r="Y400" s="165"/>
      <c r="Z400" s="165"/>
      <c r="AA400" s="170"/>
      <c r="AT400" s="171" t="s">
        <v>137</v>
      </c>
      <c r="AU400" s="171" t="s">
        <v>85</v>
      </c>
      <c r="AV400" s="12" t="s">
        <v>146</v>
      </c>
      <c r="AW400" s="12" t="s">
        <v>35</v>
      </c>
      <c r="AX400" s="12" t="s">
        <v>78</v>
      </c>
      <c r="AY400" s="171" t="s">
        <v>129</v>
      </c>
    </row>
    <row r="401" spans="2:65" s="10" customFormat="1" ht="22.5" customHeight="1" x14ac:dyDescent="0.3">
      <c r="B401" s="144"/>
      <c r="C401" s="145"/>
      <c r="D401" s="145"/>
      <c r="E401" s="146" t="s">
        <v>3</v>
      </c>
      <c r="F401" s="242" t="s">
        <v>386</v>
      </c>
      <c r="G401" s="236"/>
      <c r="H401" s="236"/>
      <c r="I401" s="236"/>
      <c r="J401" s="145"/>
      <c r="K401" s="147">
        <v>10.925000000000001</v>
      </c>
      <c r="L401" s="145"/>
      <c r="M401" s="145"/>
      <c r="N401" s="145"/>
      <c r="O401" s="145"/>
      <c r="P401" s="145"/>
      <c r="Q401" s="145"/>
      <c r="R401" s="148"/>
      <c r="T401" s="149"/>
      <c r="U401" s="145"/>
      <c r="V401" s="145"/>
      <c r="W401" s="145"/>
      <c r="X401" s="145"/>
      <c r="Y401" s="145"/>
      <c r="Z401" s="145"/>
      <c r="AA401" s="150"/>
      <c r="AT401" s="151" t="s">
        <v>137</v>
      </c>
      <c r="AU401" s="151" t="s">
        <v>85</v>
      </c>
      <c r="AV401" s="10" t="s">
        <v>85</v>
      </c>
      <c r="AW401" s="10" t="s">
        <v>35</v>
      </c>
      <c r="AX401" s="10" t="s">
        <v>78</v>
      </c>
      <c r="AY401" s="151" t="s">
        <v>129</v>
      </c>
    </row>
    <row r="402" spans="2:65" s="12" customFormat="1" ht="22.5" customHeight="1" x14ac:dyDescent="0.3">
      <c r="B402" s="164"/>
      <c r="C402" s="165"/>
      <c r="D402" s="165"/>
      <c r="E402" s="166" t="s">
        <v>3</v>
      </c>
      <c r="F402" s="243" t="s">
        <v>145</v>
      </c>
      <c r="G402" s="244"/>
      <c r="H402" s="244"/>
      <c r="I402" s="244"/>
      <c r="J402" s="165"/>
      <c r="K402" s="167">
        <v>10.925000000000001</v>
      </c>
      <c r="L402" s="165"/>
      <c r="M402" s="165"/>
      <c r="N402" s="165"/>
      <c r="O402" s="165"/>
      <c r="P402" s="165"/>
      <c r="Q402" s="165"/>
      <c r="R402" s="168"/>
      <c r="T402" s="169"/>
      <c r="U402" s="165"/>
      <c r="V402" s="165"/>
      <c r="W402" s="165"/>
      <c r="X402" s="165"/>
      <c r="Y402" s="165"/>
      <c r="Z402" s="165"/>
      <c r="AA402" s="170"/>
      <c r="AT402" s="171" t="s">
        <v>137</v>
      </c>
      <c r="AU402" s="171" t="s">
        <v>85</v>
      </c>
      <c r="AV402" s="12" t="s">
        <v>146</v>
      </c>
      <c r="AW402" s="12" t="s">
        <v>35</v>
      </c>
      <c r="AX402" s="12" t="s">
        <v>78</v>
      </c>
      <c r="AY402" s="171" t="s">
        <v>129</v>
      </c>
    </row>
    <row r="403" spans="2:65" s="10" customFormat="1" ht="22.5" customHeight="1" x14ac:dyDescent="0.3">
      <c r="B403" s="144"/>
      <c r="C403" s="145"/>
      <c r="D403" s="145"/>
      <c r="E403" s="146" t="s">
        <v>3</v>
      </c>
      <c r="F403" s="242" t="s">
        <v>195</v>
      </c>
      <c r="G403" s="236"/>
      <c r="H403" s="236"/>
      <c r="I403" s="236"/>
      <c r="J403" s="145"/>
      <c r="K403" s="147">
        <v>11</v>
      </c>
      <c r="L403" s="145"/>
      <c r="M403" s="145"/>
      <c r="N403" s="145"/>
      <c r="O403" s="145"/>
      <c r="P403" s="145"/>
      <c r="Q403" s="145"/>
      <c r="R403" s="148"/>
      <c r="T403" s="149"/>
      <c r="U403" s="145"/>
      <c r="V403" s="145"/>
      <c r="W403" s="145"/>
      <c r="X403" s="145"/>
      <c r="Y403" s="145"/>
      <c r="Z403" s="145"/>
      <c r="AA403" s="150"/>
      <c r="AT403" s="151" t="s">
        <v>137</v>
      </c>
      <c r="AU403" s="151" t="s">
        <v>85</v>
      </c>
      <c r="AV403" s="10" t="s">
        <v>85</v>
      </c>
      <c r="AW403" s="10" t="s">
        <v>35</v>
      </c>
      <c r="AX403" s="10" t="s">
        <v>20</v>
      </c>
      <c r="AY403" s="151" t="s">
        <v>129</v>
      </c>
    </row>
    <row r="404" spans="2:65" s="1" customFormat="1" ht="44.25" customHeight="1" x14ac:dyDescent="0.3">
      <c r="B404" s="134"/>
      <c r="C404" s="135" t="s">
        <v>387</v>
      </c>
      <c r="D404" s="135" t="s">
        <v>130</v>
      </c>
      <c r="E404" s="136" t="s">
        <v>388</v>
      </c>
      <c r="F404" s="232" t="s">
        <v>389</v>
      </c>
      <c r="G404" s="233"/>
      <c r="H404" s="233"/>
      <c r="I404" s="233"/>
      <c r="J404" s="137" t="s">
        <v>133</v>
      </c>
      <c r="K404" s="138">
        <v>35.5</v>
      </c>
      <c r="L404" s="234"/>
      <c r="M404" s="233"/>
      <c r="N404" s="234">
        <f>ROUND(L404*K404,2)</f>
        <v>0</v>
      </c>
      <c r="O404" s="233"/>
      <c r="P404" s="233"/>
      <c r="Q404" s="233"/>
      <c r="R404" s="139"/>
      <c r="T404" s="140" t="s">
        <v>3</v>
      </c>
      <c r="U404" s="39" t="s">
        <v>45</v>
      </c>
      <c r="V404" s="141">
        <v>0.11799999999999999</v>
      </c>
      <c r="W404" s="141">
        <f>V404*K404</f>
        <v>4.1890000000000001</v>
      </c>
      <c r="X404" s="141">
        <v>2.4000000000000001E-4</v>
      </c>
      <c r="Y404" s="141">
        <f>X404*K404</f>
        <v>8.5199999999999998E-3</v>
      </c>
      <c r="Z404" s="141">
        <v>0</v>
      </c>
      <c r="AA404" s="142">
        <f>Z404*K404</f>
        <v>0</v>
      </c>
      <c r="AR404" s="16" t="s">
        <v>134</v>
      </c>
      <c r="AT404" s="16" t="s">
        <v>130</v>
      </c>
      <c r="AU404" s="16" t="s">
        <v>85</v>
      </c>
      <c r="AY404" s="16" t="s">
        <v>129</v>
      </c>
      <c r="BE404" s="143">
        <f>IF(U404="základní",N404,0)</f>
        <v>0</v>
      </c>
      <c r="BF404" s="143">
        <f>IF(U404="snížená",N404,0)</f>
        <v>0</v>
      </c>
      <c r="BG404" s="143">
        <f>IF(U404="zákl. přenesená",N404,0)</f>
        <v>0</v>
      </c>
      <c r="BH404" s="143">
        <f>IF(U404="sníž. přenesená",N404,0)</f>
        <v>0</v>
      </c>
      <c r="BI404" s="143">
        <f>IF(U404="nulová",N404,0)</f>
        <v>0</v>
      </c>
      <c r="BJ404" s="16" t="s">
        <v>85</v>
      </c>
      <c r="BK404" s="143">
        <f>ROUND(L404*K404,2)</f>
        <v>0</v>
      </c>
      <c r="BL404" s="16" t="s">
        <v>134</v>
      </c>
      <c r="BM404" s="16" t="s">
        <v>390</v>
      </c>
    </row>
    <row r="405" spans="2:65" s="11" customFormat="1" ht="22.5" customHeight="1" x14ac:dyDescent="0.3">
      <c r="B405" s="156"/>
      <c r="C405" s="157"/>
      <c r="D405" s="157"/>
      <c r="E405" s="158" t="s">
        <v>3</v>
      </c>
      <c r="F405" s="240" t="s">
        <v>384</v>
      </c>
      <c r="G405" s="241"/>
      <c r="H405" s="241"/>
      <c r="I405" s="241"/>
      <c r="J405" s="157"/>
      <c r="K405" s="159" t="s">
        <v>3</v>
      </c>
      <c r="L405" s="157"/>
      <c r="M405" s="157"/>
      <c r="N405" s="157"/>
      <c r="O405" s="157"/>
      <c r="P405" s="157"/>
      <c r="Q405" s="157"/>
      <c r="R405" s="160"/>
      <c r="T405" s="161"/>
      <c r="U405" s="157"/>
      <c r="V405" s="157"/>
      <c r="W405" s="157"/>
      <c r="X405" s="157"/>
      <c r="Y405" s="157"/>
      <c r="Z405" s="157"/>
      <c r="AA405" s="162"/>
      <c r="AT405" s="163" t="s">
        <v>137</v>
      </c>
      <c r="AU405" s="163" t="s">
        <v>85</v>
      </c>
      <c r="AV405" s="11" t="s">
        <v>20</v>
      </c>
      <c r="AW405" s="11" t="s">
        <v>35</v>
      </c>
      <c r="AX405" s="11" t="s">
        <v>78</v>
      </c>
      <c r="AY405" s="163" t="s">
        <v>129</v>
      </c>
    </row>
    <row r="406" spans="2:65" s="11" customFormat="1" ht="22.5" customHeight="1" x14ac:dyDescent="0.3">
      <c r="B406" s="156"/>
      <c r="C406" s="157"/>
      <c r="D406" s="157"/>
      <c r="E406" s="158" t="s">
        <v>3</v>
      </c>
      <c r="F406" s="245" t="s">
        <v>158</v>
      </c>
      <c r="G406" s="241"/>
      <c r="H406" s="241"/>
      <c r="I406" s="241"/>
      <c r="J406" s="157"/>
      <c r="K406" s="159" t="s">
        <v>3</v>
      </c>
      <c r="L406" s="157"/>
      <c r="M406" s="157"/>
      <c r="N406" s="157"/>
      <c r="O406" s="157"/>
      <c r="P406" s="157"/>
      <c r="Q406" s="157"/>
      <c r="R406" s="160"/>
      <c r="T406" s="161"/>
      <c r="U406" s="157"/>
      <c r="V406" s="157"/>
      <c r="W406" s="157"/>
      <c r="X406" s="157"/>
      <c r="Y406" s="157"/>
      <c r="Z406" s="157"/>
      <c r="AA406" s="162"/>
      <c r="AT406" s="163" t="s">
        <v>137</v>
      </c>
      <c r="AU406" s="163" t="s">
        <v>85</v>
      </c>
      <c r="AV406" s="11" t="s">
        <v>20</v>
      </c>
      <c r="AW406" s="11" t="s">
        <v>35</v>
      </c>
      <c r="AX406" s="11" t="s">
        <v>78</v>
      </c>
      <c r="AY406" s="163" t="s">
        <v>129</v>
      </c>
    </row>
    <row r="407" spans="2:65" s="10" customFormat="1" ht="22.5" customHeight="1" x14ac:dyDescent="0.3">
      <c r="B407" s="144"/>
      <c r="C407" s="145"/>
      <c r="D407" s="145"/>
      <c r="E407" s="146" t="s">
        <v>3</v>
      </c>
      <c r="F407" s="242" t="s">
        <v>229</v>
      </c>
      <c r="G407" s="236"/>
      <c r="H407" s="236"/>
      <c r="I407" s="236"/>
      <c r="J407" s="145"/>
      <c r="K407" s="147">
        <v>3.6</v>
      </c>
      <c r="L407" s="145"/>
      <c r="M407" s="145"/>
      <c r="N407" s="145"/>
      <c r="O407" s="145"/>
      <c r="P407" s="145"/>
      <c r="Q407" s="145"/>
      <c r="R407" s="148"/>
      <c r="T407" s="149"/>
      <c r="U407" s="145"/>
      <c r="V407" s="145"/>
      <c r="W407" s="145"/>
      <c r="X407" s="145"/>
      <c r="Y407" s="145"/>
      <c r="Z407" s="145"/>
      <c r="AA407" s="150"/>
      <c r="AT407" s="151" t="s">
        <v>137</v>
      </c>
      <c r="AU407" s="151" t="s">
        <v>85</v>
      </c>
      <c r="AV407" s="10" t="s">
        <v>85</v>
      </c>
      <c r="AW407" s="10" t="s">
        <v>35</v>
      </c>
      <c r="AX407" s="10" t="s">
        <v>78</v>
      </c>
      <c r="AY407" s="151" t="s">
        <v>129</v>
      </c>
    </row>
    <row r="408" spans="2:65" s="11" customFormat="1" ht="22.5" customHeight="1" x14ac:dyDescent="0.3">
      <c r="B408" s="156"/>
      <c r="C408" s="157"/>
      <c r="D408" s="157"/>
      <c r="E408" s="158" t="s">
        <v>3</v>
      </c>
      <c r="F408" s="245" t="s">
        <v>172</v>
      </c>
      <c r="G408" s="241"/>
      <c r="H408" s="241"/>
      <c r="I408" s="241"/>
      <c r="J408" s="157"/>
      <c r="K408" s="159" t="s">
        <v>3</v>
      </c>
      <c r="L408" s="157"/>
      <c r="M408" s="157"/>
      <c r="N408" s="157"/>
      <c r="O408" s="157"/>
      <c r="P408" s="157"/>
      <c r="Q408" s="157"/>
      <c r="R408" s="160"/>
      <c r="T408" s="161"/>
      <c r="U408" s="157"/>
      <c r="V408" s="157"/>
      <c r="W408" s="157"/>
      <c r="X408" s="157"/>
      <c r="Y408" s="157"/>
      <c r="Z408" s="157"/>
      <c r="AA408" s="162"/>
      <c r="AT408" s="163" t="s">
        <v>137</v>
      </c>
      <c r="AU408" s="163" t="s">
        <v>85</v>
      </c>
      <c r="AV408" s="11" t="s">
        <v>20</v>
      </c>
      <c r="AW408" s="11" t="s">
        <v>35</v>
      </c>
      <c r="AX408" s="11" t="s">
        <v>78</v>
      </c>
      <c r="AY408" s="163" t="s">
        <v>129</v>
      </c>
    </row>
    <row r="409" spans="2:65" s="10" customFormat="1" ht="22.5" customHeight="1" x14ac:dyDescent="0.3">
      <c r="B409" s="144"/>
      <c r="C409" s="145"/>
      <c r="D409" s="145"/>
      <c r="E409" s="146" t="s">
        <v>3</v>
      </c>
      <c r="F409" s="242" t="s">
        <v>391</v>
      </c>
      <c r="G409" s="236"/>
      <c r="H409" s="236"/>
      <c r="I409" s="236"/>
      <c r="J409" s="145"/>
      <c r="K409" s="147">
        <v>16.100000000000001</v>
      </c>
      <c r="L409" s="145"/>
      <c r="M409" s="145"/>
      <c r="N409" s="145"/>
      <c r="O409" s="145"/>
      <c r="P409" s="145"/>
      <c r="Q409" s="145"/>
      <c r="R409" s="148"/>
      <c r="T409" s="149"/>
      <c r="U409" s="145"/>
      <c r="V409" s="145"/>
      <c r="W409" s="145"/>
      <c r="X409" s="145"/>
      <c r="Y409" s="145"/>
      <c r="Z409" s="145"/>
      <c r="AA409" s="150"/>
      <c r="AT409" s="151" t="s">
        <v>137</v>
      </c>
      <c r="AU409" s="151" t="s">
        <v>85</v>
      </c>
      <c r="AV409" s="10" t="s">
        <v>85</v>
      </c>
      <c r="AW409" s="10" t="s">
        <v>35</v>
      </c>
      <c r="AX409" s="10" t="s">
        <v>78</v>
      </c>
      <c r="AY409" s="151" t="s">
        <v>129</v>
      </c>
    </row>
    <row r="410" spans="2:65" s="11" customFormat="1" ht="22.5" customHeight="1" x14ac:dyDescent="0.3">
      <c r="B410" s="156"/>
      <c r="C410" s="157"/>
      <c r="D410" s="157"/>
      <c r="E410" s="158" t="s">
        <v>3</v>
      </c>
      <c r="F410" s="245" t="s">
        <v>173</v>
      </c>
      <c r="G410" s="241"/>
      <c r="H410" s="241"/>
      <c r="I410" s="241"/>
      <c r="J410" s="157"/>
      <c r="K410" s="159" t="s">
        <v>3</v>
      </c>
      <c r="L410" s="157"/>
      <c r="M410" s="157"/>
      <c r="N410" s="157"/>
      <c r="O410" s="157"/>
      <c r="P410" s="157"/>
      <c r="Q410" s="157"/>
      <c r="R410" s="160"/>
      <c r="T410" s="161"/>
      <c r="U410" s="157"/>
      <c r="V410" s="157"/>
      <c r="W410" s="157"/>
      <c r="X410" s="157"/>
      <c r="Y410" s="157"/>
      <c r="Z410" s="157"/>
      <c r="AA410" s="162"/>
      <c r="AT410" s="163" t="s">
        <v>137</v>
      </c>
      <c r="AU410" s="163" t="s">
        <v>85</v>
      </c>
      <c r="AV410" s="11" t="s">
        <v>20</v>
      </c>
      <c r="AW410" s="11" t="s">
        <v>35</v>
      </c>
      <c r="AX410" s="11" t="s">
        <v>78</v>
      </c>
      <c r="AY410" s="163" t="s">
        <v>129</v>
      </c>
    </row>
    <row r="411" spans="2:65" s="10" customFormat="1" ht="22.5" customHeight="1" x14ac:dyDescent="0.3">
      <c r="B411" s="144"/>
      <c r="C411" s="145"/>
      <c r="D411" s="145"/>
      <c r="E411" s="146" t="s">
        <v>3</v>
      </c>
      <c r="F411" s="242" t="s">
        <v>195</v>
      </c>
      <c r="G411" s="236"/>
      <c r="H411" s="236"/>
      <c r="I411" s="236"/>
      <c r="J411" s="145"/>
      <c r="K411" s="147">
        <v>11</v>
      </c>
      <c r="L411" s="145"/>
      <c r="M411" s="145"/>
      <c r="N411" s="145"/>
      <c r="O411" s="145"/>
      <c r="P411" s="145"/>
      <c r="Q411" s="145"/>
      <c r="R411" s="148"/>
      <c r="T411" s="149"/>
      <c r="U411" s="145"/>
      <c r="V411" s="145"/>
      <c r="W411" s="145"/>
      <c r="X411" s="145"/>
      <c r="Y411" s="145"/>
      <c r="Z411" s="145"/>
      <c r="AA411" s="150"/>
      <c r="AT411" s="151" t="s">
        <v>137</v>
      </c>
      <c r="AU411" s="151" t="s">
        <v>85</v>
      </c>
      <c r="AV411" s="10" t="s">
        <v>85</v>
      </c>
      <c r="AW411" s="10" t="s">
        <v>35</v>
      </c>
      <c r="AX411" s="10" t="s">
        <v>78</v>
      </c>
      <c r="AY411" s="151" t="s">
        <v>129</v>
      </c>
    </row>
    <row r="412" spans="2:65" s="12" customFormat="1" ht="22.5" customHeight="1" x14ac:dyDescent="0.3">
      <c r="B412" s="164"/>
      <c r="C412" s="165"/>
      <c r="D412" s="165"/>
      <c r="E412" s="166" t="s">
        <v>3</v>
      </c>
      <c r="F412" s="243" t="s">
        <v>145</v>
      </c>
      <c r="G412" s="244"/>
      <c r="H412" s="244"/>
      <c r="I412" s="244"/>
      <c r="J412" s="165"/>
      <c r="K412" s="167">
        <v>30.7</v>
      </c>
      <c r="L412" s="165"/>
      <c r="M412" s="165"/>
      <c r="N412" s="165"/>
      <c r="O412" s="165"/>
      <c r="P412" s="165"/>
      <c r="Q412" s="165"/>
      <c r="R412" s="168"/>
      <c r="T412" s="169"/>
      <c r="U412" s="165"/>
      <c r="V412" s="165"/>
      <c r="W412" s="165"/>
      <c r="X412" s="165"/>
      <c r="Y412" s="165"/>
      <c r="Z412" s="165"/>
      <c r="AA412" s="170"/>
      <c r="AT412" s="171" t="s">
        <v>137</v>
      </c>
      <c r="AU412" s="171" t="s">
        <v>85</v>
      </c>
      <c r="AV412" s="12" t="s">
        <v>146</v>
      </c>
      <c r="AW412" s="12" t="s">
        <v>35</v>
      </c>
      <c r="AX412" s="12" t="s">
        <v>78</v>
      </c>
      <c r="AY412" s="171" t="s">
        <v>129</v>
      </c>
    </row>
    <row r="413" spans="2:65" s="10" customFormat="1" ht="22.5" customHeight="1" x14ac:dyDescent="0.3">
      <c r="B413" s="144"/>
      <c r="C413" s="145"/>
      <c r="D413" s="145"/>
      <c r="E413" s="146" t="s">
        <v>3</v>
      </c>
      <c r="F413" s="242" t="s">
        <v>392</v>
      </c>
      <c r="G413" s="236"/>
      <c r="H413" s="236"/>
      <c r="I413" s="236"/>
      <c r="J413" s="145"/>
      <c r="K413" s="147">
        <v>35.305</v>
      </c>
      <c r="L413" s="145"/>
      <c r="M413" s="145"/>
      <c r="N413" s="145"/>
      <c r="O413" s="145"/>
      <c r="P413" s="145"/>
      <c r="Q413" s="145"/>
      <c r="R413" s="148"/>
      <c r="T413" s="149"/>
      <c r="U413" s="145"/>
      <c r="V413" s="145"/>
      <c r="W413" s="145"/>
      <c r="X413" s="145"/>
      <c r="Y413" s="145"/>
      <c r="Z413" s="145"/>
      <c r="AA413" s="150"/>
      <c r="AT413" s="151" t="s">
        <v>137</v>
      </c>
      <c r="AU413" s="151" t="s">
        <v>85</v>
      </c>
      <c r="AV413" s="10" t="s">
        <v>85</v>
      </c>
      <c r="AW413" s="10" t="s">
        <v>35</v>
      </c>
      <c r="AX413" s="10" t="s">
        <v>78</v>
      </c>
      <c r="AY413" s="151" t="s">
        <v>129</v>
      </c>
    </row>
    <row r="414" spans="2:65" s="12" customFormat="1" ht="22.5" customHeight="1" x14ac:dyDescent="0.3">
      <c r="B414" s="164"/>
      <c r="C414" s="165"/>
      <c r="D414" s="165"/>
      <c r="E414" s="166" t="s">
        <v>3</v>
      </c>
      <c r="F414" s="243" t="s">
        <v>145</v>
      </c>
      <c r="G414" s="244"/>
      <c r="H414" s="244"/>
      <c r="I414" s="244"/>
      <c r="J414" s="165"/>
      <c r="K414" s="167">
        <v>35.305</v>
      </c>
      <c r="L414" s="165"/>
      <c r="M414" s="165"/>
      <c r="N414" s="165"/>
      <c r="O414" s="165"/>
      <c r="P414" s="165"/>
      <c r="Q414" s="165"/>
      <c r="R414" s="168"/>
      <c r="T414" s="169"/>
      <c r="U414" s="165"/>
      <c r="V414" s="165"/>
      <c r="W414" s="165"/>
      <c r="X414" s="165"/>
      <c r="Y414" s="165"/>
      <c r="Z414" s="165"/>
      <c r="AA414" s="170"/>
      <c r="AT414" s="171" t="s">
        <v>137</v>
      </c>
      <c r="AU414" s="171" t="s">
        <v>85</v>
      </c>
      <c r="AV414" s="12" t="s">
        <v>146</v>
      </c>
      <c r="AW414" s="12" t="s">
        <v>35</v>
      </c>
      <c r="AX414" s="12" t="s">
        <v>78</v>
      </c>
      <c r="AY414" s="171" t="s">
        <v>129</v>
      </c>
    </row>
    <row r="415" spans="2:65" s="10" customFormat="1" ht="22.5" customHeight="1" x14ac:dyDescent="0.3">
      <c r="B415" s="144"/>
      <c r="C415" s="145"/>
      <c r="D415" s="145"/>
      <c r="E415" s="146" t="s">
        <v>3</v>
      </c>
      <c r="F415" s="242" t="s">
        <v>393</v>
      </c>
      <c r="G415" s="236"/>
      <c r="H415" s="236"/>
      <c r="I415" s="236"/>
      <c r="J415" s="145"/>
      <c r="K415" s="147">
        <v>35.5</v>
      </c>
      <c r="L415" s="145"/>
      <c r="M415" s="145"/>
      <c r="N415" s="145"/>
      <c r="O415" s="145"/>
      <c r="P415" s="145"/>
      <c r="Q415" s="145"/>
      <c r="R415" s="148"/>
      <c r="T415" s="149"/>
      <c r="U415" s="145"/>
      <c r="V415" s="145"/>
      <c r="W415" s="145"/>
      <c r="X415" s="145"/>
      <c r="Y415" s="145"/>
      <c r="Z415" s="145"/>
      <c r="AA415" s="150"/>
      <c r="AT415" s="151" t="s">
        <v>137</v>
      </c>
      <c r="AU415" s="151" t="s">
        <v>85</v>
      </c>
      <c r="AV415" s="10" t="s">
        <v>85</v>
      </c>
      <c r="AW415" s="10" t="s">
        <v>35</v>
      </c>
      <c r="AX415" s="10" t="s">
        <v>20</v>
      </c>
      <c r="AY415" s="151" t="s">
        <v>129</v>
      </c>
    </row>
    <row r="416" spans="2:65" s="1" customFormat="1" ht="22.5" customHeight="1" x14ac:dyDescent="0.3">
      <c r="B416" s="134"/>
      <c r="C416" s="135" t="s">
        <v>394</v>
      </c>
      <c r="D416" s="135" t="s">
        <v>130</v>
      </c>
      <c r="E416" s="136" t="s">
        <v>395</v>
      </c>
      <c r="F416" s="232" t="s">
        <v>396</v>
      </c>
      <c r="G416" s="233"/>
      <c r="H416" s="233"/>
      <c r="I416" s="233"/>
      <c r="J416" s="137" t="s">
        <v>133</v>
      </c>
      <c r="K416" s="138">
        <v>105</v>
      </c>
      <c r="L416" s="234"/>
      <c r="M416" s="233"/>
      <c r="N416" s="234">
        <f>ROUND(L416*K416,2)</f>
        <v>0</v>
      </c>
      <c r="O416" s="233"/>
      <c r="P416" s="233"/>
      <c r="Q416" s="233"/>
      <c r="R416" s="139"/>
      <c r="T416" s="140" t="s">
        <v>3</v>
      </c>
      <c r="U416" s="39" t="s">
        <v>43</v>
      </c>
      <c r="V416" s="141">
        <v>7.1999999999999995E-2</v>
      </c>
      <c r="W416" s="141">
        <f>V416*K416</f>
        <v>7.56</v>
      </c>
      <c r="X416" s="141">
        <v>0</v>
      </c>
      <c r="Y416" s="141">
        <f>X416*K416</f>
        <v>0</v>
      </c>
      <c r="Z416" s="141">
        <v>2.3000000000000001E-4</v>
      </c>
      <c r="AA416" s="142">
        <f>Z416*K416</f>
        <v>2.4150000000000001E-2</v>
      </c>
      <c r="AR416" s="16" t="s">
        <v>134</v>
      </c>
      <c r="AT416" s="16" t="s">
        <v>130</v>
      </c>
      <c r="AU416" s="16" t="s">
        <v>85</v>
      </c>
      <c r="AY416" s="16" t="s">
        <v>129</v>
      </c>
      <c r="BE416" s="143">
        <f>IF(U416="základní",N416,0)</f>
        <v>0</v>
      </c>
      <c r="BF416" s="143">
        <f>IF(U416="snížená",N416,0)</f>
        <v>0</v>
      </c>
      <c r="BG416" s="143">
        <f>IF(U416="zákl. přenesená",N416,0)</f>
        <v>0</v>
      </c>
      <c r="BH416" s="143">
        <f>IF(U416="sníž. přenesená",N416,0)</f>
        <v>0</v>
      </c>
      <c r="BI416" s="143">
        <f>IF(U416="nulová",N416,0)</f>
        <v>0</v>
      </c>
      <c r="BJ416" s="16" t="s">
        <v>20</v>
      </c>
      <c r="BK416" s="143">
        <f>ROUND(L416*K416,2)</f>
        <v>0</v>
      </c>
      <c r="BL416" s="16" t="s">
        <v>134</v>
      </c>
      <c r="BM416" s="16" t="s">
        <v>397</v>
      </c>
    </row>
    <row r="417" spans="2:65" s="10" customFormat="1" ht="22.5" customHeight="1" x14ac:dyDescent="0.3">
      <c r="B417" s="144"/>
      <c r="C417" s="145"/>
      <c r="D417" s="145"/>
      <c r="E417" s="146" t="s">
        <v>3</v>
      </c>
      <c r="F417" s="235" t="s">
        <v>398</v>
      </c>
      <c r="G417" s="236"/>
      <c r="H417" s="236"/>
      <c r="I417" s="236"/>
      <c r="J417" s="145"/>
      <c r="K417" s="147">
        <v>105</v>
      </c>
      <c r="L417" s="145"/>
      <c r="M417" s="145"/>
      <c r="N417" s="145"/>
      <c r="O417" s="145"/>
      <c r="P417" s="145"/>
      <c r="Q417" s="145"/>
      <c r="R417" s="148"/>
      <c r="T417" s="149"/>
      <c r="U417" s="145"/>
      <c r="V417" s="145"/>
      <c r="W417" s="145"/>
      <c r="X417" s="145"/>
      <c r="Y417" s="145"/>
      <c r="Z417" s="145"/>
      <c r="AA417" s="150"/>
      <c r="AT417" s="151" t="s">
        <v>137</v>
      </c>
      <c r="AU417" s="151" t="s">
        <v>85</v>
      </c>
      <c r="AV417" s="10" t="s">
        <v>85</v>
      </c>
      <c r="AW417" s="10" t="s">
        <v>35</v>
      </c>
      <c r="AX417" s="10" t="s">
        <v>20</v>
      </c>
      <c r="AY417" s="151" t="s">
        <v>129</v>
      </c>
    </row>
    <row r="418" spans="2:65" s="1" customFormat="1" ht="22.5" customHeight="1" x14ac:dyDescent="0.3">
      <c r="B418" s="134"/>
      <c r="C418" s="135" t="s">
        <v>399</v>
      </c>
      <c r="D418" s="135" t="s">
        <v>130</v>
      </c>
      <c r="E418" s="136" t="s">
        <v>400</v>
      </c>
      <c r="F418" s="232" t="s">
        <v>401</v>
      </c>
      <c r="G418" s="233"/>
      <c r="H418" s="233"/>
      <c r="I418" s="233"/>
      <c r="J418" s="137" t="s">
        <v>189</v>
      </c>
      <c r="K418" s="138">
        <v>40</v>
      </c>
      <c r="L418" s="234"/>
      <c r="M418" s="233"/>
      <c r="N418" s="234">
        <f>ROUND(L418*K418,2)</f>
        <v>0</v>
      </c>
      <c r="O418" s="233"/>
      <c r="P418" s="233"/>
      <c r="Q418" s="233"/>
      <c r="R418" s="139"/>
      <c r="T418" s="140" t="s">
        <v>3</v>
      </c>
      <c r="U418" s="39" t="s">
        <v>43</v>
      </c>
      <c r="V418" s="141">
        <v>0.42499999999999999</v>
      </c>
      <c r="W418" s="141">
        <f>V418*K418</f>
        <v>17</v>
      </c>
      <c r="X418" s="141">
        <v>0</v>
      </c>
      <c r="Y418" s="141">
        <f>X418*K418</f>
        <v>0</v>
      </c>
      <c r="Z418" s="141">
        <v>0</v>
      </c>
      <c r="AA418" s="142">
        <f>Z418*K418</f>
        <v>0</v>
      </c>
      <c r="AR418" s="16" t="s">
        <v>134</v>
      </c>
      <c r="AT418" s="16" t="s">
        <v>130</v>
      </c>
      <c r="AU418" s="16" t="s">
        <v>85</v>
      </c>
      <c r="AY418" s="16" t="s">
        <v>129</v>
      </c>
      <c r="BE418" s="143">
        <f>IF(U418="základní",N418,0)</f>
        <v>0</v>
      </c>
      <c r="BF418" s="143">
        <f>IF(U418="snížená",N418,0)</f>
        <v>0</v>
      </c>
      <c r="BG418" s="143">
        <f>IF(U418="zákl. přenesená",N418,0)</f>
        <v>0</v>
      </c>
      <c r="BH418" s="143">
        <f>IF(U418="sníž. přenesená",N418,0)</f>
        <v>0</v>
      </c>
      <c r="BI418" s="143">
        <f>IF(U418="nulová",N418,0)</f>
        <v>0</v>
      </c>
      <c r="BJ418" s="16" t="s">
        <v>20</v>
      </c>
      <c r="BK418" s="143">
        <f>ROUND(L418*K418,2)</f>
        <v>0</v>
      </c>
      <c r="BL418" s="16" t="s">
        <v>134</v>
      </c>
      <c r="BM418" s="16" t="s">
        <v>402</v>
      </c>
    </row>
    <row r="419" spans="2:65" s="11" customFormat="1" ht="22.5" customHeight="1" x14ac:dyDescent="0.3">
      <c r="B419" s="156"/>
      <c r="C419" s="157"/>
      <c r="D419" s="157"/>
      <c r="E419" s="158" t="s">
        <v>3</v>
      </c>
      <c r="F419" s="240" t="s">
        <v>158</v>
      </c>
      <c r="G419" s="241"/>
      <c r="H419" s="241"/>
      <c r="I419" s="241"/>
      <c r="J419" s="157"/>
      <c r="K419" s="159" t="s">
        <v>3</v>
      </c>
      <c r="L419" s="157"/>
      <c r="M419" s="157"/>
      <c r="N419" s="157"/>
      <c r="O419" s="157"/>
      <c r="P419" s="157"/>
      <c r="Q419" s="157"/>
      <c r="R419" s="160"/>
      <c r="T419" s="161"/>
      <c r="U419" s="157"/>
      <c r="V419" s="157"/>
      <c r="W419" s="157"/>
      <c r="X419" s="157"/>
      <c r="Y419" s="157"/>
      <c r="Z419" s="157"/>
      <c r="AA419" s="162"/>
      <c r="AT419" s="163" t="s">
        <v>137</v>
      </c>
      <c r="AU419" s="163" t="s">
        <v>85</v>
      </c>
      <c r="AV419" s="11" t="s">
        <v>20</v>
      </c>
      <c r="AW419" s="11" t="s">
        <v>35</v>
      </c>
      <c r="AX419" s="11" t="s">
        <v>78</v>
      </c>
      <c r="AY419" s="163" t="s">
        <v>129</v>
      </c>
    </row>
    <row r="420" spans="2:65" s="10" customFormat="1" ht="22.5" customHeight="1" x14ac:dyDescent="0.3">
      <c r="B420" s="144"/>
      <c r="C420" s="145"/>
      <c r="D420" s="145"/>
      <c r="E420" s="146" t="s">
        <v>3</v>
      </c>
      <c r="F420" s="242" t="s">
        <v>403</v>
      </c>
      <c r="G420" s="236"/>
      <c r="H420" s="236"/>
      <c r="I420" s="236"/>
      <c r="J420" s="145"/>
      <c r="K420" s="147">
        <v>13</v>
      </c>
      <c r="L420" s="145"/>
      <c r="M420" s="145"/>
      <c r="N420" s="145"/>
      <c r="O420" s="145"/>
      <c r="P420" s="145"/>
      <c r="Q420" s="145"/>
      <c r="R420" s="148"/>
      <c r="T420" s="149"/>
      <c r="U420" s="145"/>
      <c r="V420" s="145"/>
      <c r="W420" s="145"/>
      <c r="X420" s="145"/>
      <c r="Y420" s="145"/>
      <c r="Z420" s="145"/>
      <c r="AA420" s="150"/>
      <c r="AT420" s="151" t="s">
        <v>137</v>
      </c>
      <c r="AU420" s="151" t="s">
        <v>85</v>
      </c>
      <c r="AV420" s="10" t="s">
        <v>85</v>
      </c>
      <c r="AW420" s="10" t="s">
        <v>35</v>
      </c>
      <c r="AX420" s="10" t="s">
        <v>78</v>
      </c>
      <c r="AY420" s="151" t="s">
        <v>129</v>
      </c>
    </row>
    <row r="421" spans="2:65" s="11" customFormat="1" ht="22.5" customHeight="1" x14ac:dyDescent="0.3">
      <c r="B421" s="156"/>
      <c r="C421" s="157"/>
      <c r="D421" s="157"/>
      <c r="E421" s="158" t="s">
        <v>3</v>
      </c>
      <c r="F421" s="245" t="s">
        <v>172</v>
      </c>
      <c r="G421" s="241"/>
      <c r="H421" s="241"/>
      <c r="I421" s="241"/>
      <c r="J421" s="157"/>
      <c r="K421" s="159" t="s">
        <v>3</v>
      </c>
      <c r="L421" s="157"/>
      <c r="M421" s="157"/>
      <c r="N421" s="157"/>
      <c r="O421" s="157"/>
      <c r="P421" s="157"/>
      <c r="Q421" s="157"/>
      <c r="R421" s="160"/>
      <c r="T421" s="161"/>
      <c r="U421" s="157"/>
      <c r="V421" s="157"/>
      <c r="W421" s="157"/>
      <c r="X421" s="157"/>
      <c r="Y421" s="157"/>
      <c r="Z421" s="157"/>
      <c r="AA421" s="162"/>
      <c r="AT421" s="163" t="s">
        <v>137</v>
      </c>
      <c r="AU421" s="163" t="s">
        <v>85</v>
      </c>
      <c r="AV421" s="11" t="s">
        <v>20</v>
      </c>
      <c r="AW421" s="11" t="s">
        <v>35</v>
      </c>
      <c r="AX421" s="11" t="s">
        <v>78</v>
      </c>
      <c r="AY421" s="163" t="s">
        <v>129</v>
      </c>
    </row>
    <row r="422" spans="2:65" s="10" customFormat="1" ht="22.5" customHeight="1" x14ac:dyDescent="0.3">
      <c r="B422" s="144"/>
      <c r="C422" s="145"/>
      <c r="D422" s="145"/>
      <c r="E422" s="146" t="s">
        <v>3</v>
      </c>
      <c r="F422" s="242" t="s">
        <v>404</v>
      </c>
      <c r="G422" s="236"/>
      <c r="H422" s="236"/>
      <c r="I422" s="236"/>
      <c r="J422" s="145"/>
      <c r="K422" s="147">
        <v>14</v>
      </c>
      <c r="L422" s="145"/>
      <c r="M422" s="145"/>
      <c r="N422" s="145"/>
      <c r="O422" s="145"/>
      <c r="P422" s="145"/>
      <c r="Q422" s="145"/>
      <c r="R422" s="148"/>
      <c r="T422" s="149"/>
      <c r="U422" s="145"/>
      <c r="V422" s="145"/>
      <c r="W422" s="145"/>
      <c r="X422" s="145"/>
      <c r="Y422" s="145"/>
      <c r="Z422" s="145"/>
      <c r="AA422" s="150"/>
      <c r="AT422" s="151" t="s">
        <v>137</v>
      </c>
      <c r="AU422" s="151" t="s">
        <v>85</v>
      </c>
      <c r="AV422" s="10" t="s">
        <v>85</v>
      </c>
      <c r="AW422" s="10" t="s">
        <v>35</v>
      </c>
      <c r="AX422" s="10" t="s">
        <v>78</v>
      </c>
      <c r="AY422" s="151" t="s">
        <v>129</v>
      </c>
    </row>
    <row r="423" spans="2:65" s="11" customFormat="1" ht="22.5" customHeight="1" x14ac:dyDescent="0.3">
      <c r="B423" s="156"/>
      <c r="C423" s="157"/>
      <c r="D423" s="157"/>
      <c r="E423" s="158" t="s">
        <v>3</v>
      </c>
      <c r="F423" s="245" t="s">
        <v>173</v>
      </c>
      <c r="G423" s="241"/>
      <c r="H423" s="241"/>
      <c r="I423" s="241"/>
      <c r="J423" s="157"/>
      <c r="K423" s="159" t="s">
        <v>3</v>
      </c>
      <c r="L423" s="157"/>
      <c r="M423" s="157"/>
      <c r="N423" s="157"/>
      <c r="O423" s="157"/>
      <c r="P423" s="157"/>
      <c r="Q423" s="157"/>
      <c r="R423" s="160"/>
      <c r="T423" s="161"/>
      <c r="U423" s="157"/>
      <c r="V423" s="157"/>
      <c r="W423" s="157"/>
      <c r="X423" s="157"/>
      <c r="Y423" s="157"/>
      <c r="Z423" s="157"/>
      <c r="AA423" s="162"/>
      <c r="AT423" s="163" t="s">
        <v>137</v>
      </c>
      <c r="AU423" s="163" t="s">
        <v>85</v>
      </c>
      <c r="AV423" s="11" t="s">
        <v>20</v>
      </c>
      <c r="AW423" s="11" t="s">
        <v>35</v>
      </c>
      <c r="AX423" s="11" t="s">
        <v>78</v>
      </c>
      <c r="AY423" s="163" t="s">
        <v>129</v>
      </c>
    </row>
    <row r="424" spans="2:65" s="10" customFormat="1" ht="22.5" customHeight="1" x14ac:dyDescent="0.3">
      <c r="B424" s="144"/>
      <c r="C424" s="145"/>
      <c r="D424" s="145"/>
      <c r="E424" s="146" t="s">
        <v>3</v>
      </c>
      <c r="F424" s="242" t="s">
        <v>403</v>
      </c>
      <c r="G424" s="236"/>
      <c r="H424" s="236"/>
      <c r="I424" s="236"/>
      <c r="J424" s="145"/>
      <c r="K424" s="147">
        <v>13</v>
      </c>
      <c r="L424" s="145"/>
      <c r="M424" s="145"/>
      <c r="N424" s="145"/>
      <c r="O424" s="145"/>
      <c r="P424" s="145"/>
      <c r="Q424" s="145"/>
      <c r="R424" s="148"/>
      <c r="T424" s="149"/>
      <c r="U424" s="145"/>
      <c r="V424" s="145"/>
      <c r="W424" s="145"/>
      <c r="X424" s="145"/>
      <c r="Y424" s="145"/>
      <c r="Z424" s="145"/>
      <c r="AA424" s="150"/>
      <c r="AT424" s="151" t="s">
        <v>137</v>
      </c>
      <c r="AU424" s="151" t="s">
        <v>85</v>
      </c>
      <c r="AV424" s="10" t="s">
        <v>85</v>
      </c>
      <c r="AW424" s="10" t="s">
        <v>35</v>
      </c>
      <c r="AX424" s="10" t="s">
        <v>78</v>
      </c>
      <c r="AY424" s="151" t="s">
        <v>129</v>
      </c>
    </row>
    <row r="425" spans="2:65" s="12" customFormat="1" ht="22.5" customHeight="1" x14ac:dyDescent="0.3">
      <c r="B425" s="164"/>
      <c r="C425" s="165"/>
      <c r="D425" s="165"/>
      <c r="E425" s="166" t="s">
        <v>3</v>
      </c>
      <c r="F425" s="243" t="s">
        <v>145</v>
      </c>
      <c r="G425" s="244"/>
      <c r="H425" s="244"/>
      <c r="I425" s="244"/>
      <c r="J425" s="165"/>
      <c r="K425" s="167">
        <v>40</v>
      </c>
      <c r="L425" s="165"/>
      <c r="M425" s="165"/>
      <c r="N425" s="165"/>
      <c r="O425" s="165"/>
      <c r="P425" s="165"/>
      <c r="Q425" s="165"/>
      <c r="R425" s="168"/>
      <c r="T425" s="169"/>
      <c r="U425" s="165"/>
      <c r="V425" s="165"/>
      <c r="W425" s="165"/>
      <c r="X425" s="165"/>
      <c r="Y425" s="165"/>
      <c r="Z425" s="165"/>
      <c r="AA425" s="170"/>
      <c r="AT425" s="171" t="s">
        <v>137</v>
      </c>
      <c r="AU425" s="171" t="s">
        <v>85</v>
      </c>
      <c r="AV425" s="12" t="s">
        <v>146</v>
      </c>
      <c r="AW425" s="12" t="s">
        <v>35</v>
      </c>
      <c r="AX425" s="12" t="s">
        <v>20</v>
      </c>
      <c r="AY425" s="171" t="s">
        <v>129</v>
      </c>
    </row>
    <row r="426" spans="2:65" s="1" customFormat="1" ht="31.5" customHeight="1" x14ac:dyDescent="0.3">
      <c r="B426" s="134"/>
      <c r="C426" s="135" t="s">
        <v>405</v>
      </c>
      <c r="D426" s="135" t="s">
        <v>130</v>
      </c>
      <c r="E426" s="136" t="s">
        <v>406</v>
      </c>
      <c r="F426" s="232" t="s">
        <v>407</v>
      </c>
      <c r="G426" s="233"/>
      <c r="H426" s="233"/>
      <c r="I426" s="233"/>
      <c r="J426" s="137" t="s">
        <v>189</v>
      </c>
      <c r="K426" s="138">
        <v>1</v>
      </c>
      <c r="L426" s="234"/>
      <c r="M426" s="233"/>
      <c r="N426" s="234">
        <f>ROUND(L426*K426,2)</f>
        <v>0</v>
      </c>
      <c r="O426" s="233"/>
      <c r="P426" s="233"/>
      <c r="Q426" s="233"/>
      <c r="R426" s="139"/>
      <c r="T426" s="140" t="s">
        <v>3</v>
      </c>
      <c r="U426" s="39" t="s">
        <v>45</v>
      </c>
      <c r="V426" s="141">
        <v>0.16500000000000001</v>
      </c>
      <c r="W426" s="141">
        <f>V426*K426</f>
        <v>0.16500000000000001</v>
      </c>
      <c r="X426" s="141">
        <v>0</v>
      </c>
      <c r="Y426" s="141">
        <f>X426*K426</f>
        <v>0</v>
      </c>
      <c r="Z426" s="141">
        <v>0</v>
      </c>
      <c r="AA426" s="142">
        <f>Z426*K426</f>
        <v>0</v>
      </c>
      <c r="AR426" s="16" t="s">
        <v>134</v>
      </c>
      <c r="AT426" s="16" t="s">
        <v>130</v>
      </c>
      <c r="AU426" s="16" t="s">
        <v>85</v>
      </c>
      <c r="AY426" s="16" t="s">
        <v>129</v>
      </c>
      <c r="BE426" s="143">
        <f>IF(U426="základní",N426,0)</f>
        <v>0</v>
      </c>
      <c r="BF426" s="143">
        <f>IF(U426="snížená",N426,0)</f>
        <v>0</v>
      </c>
      <c r="BG426" s="143">
        <f>IF(U426="zákl. přenesená",N426,0)</f>
        <v>0</v>
      </c>
      <c r="BH426" s="143">
        <f>IF(U426="sníž. přenesená",N426,0)</f>
        <v>0</v>
      </c>
      <c r="BI426" s="143">
        <f>IF(U426="nulová",N426,0)</f>
        <v>0</v>
      </c>
      <c r="BJ426" s="16" t="s">
        <v>85</v>
      </c>
      <c r="BK426" s="143">
        <f>ROUND(L426*K426,2)</f>
        <v>0</v>
      </c>
      <c r="BL426" s="16" t="s">
        <v>134</v>
      </c>
      <c r="BM426" s="16" t="s">
        <v>408</v>
      </c>
    </row>
    <row r="427" spans="2:65" s="10" customFormat="1" ht="22.5" customHeight="1" x14ac:dyDescent="0.3">
      <c r="B427" s="144"/>
      <c r="C427" s="145"/>
      <c r="D427" s="145"/>
      <c r="E427" s="146" t="s">
        <v>3</v>
      </c>
      <c r="F427" s="235" t="s">
        <v>20</v>
      </c>
      <c r="G427" s="236"/>
      <c r="H427" s="236"/>
      <c r="I427" s="236"/>
      <c r="J427" s="145"/>
      <c r="K427" s="147">
        <v>1</v>
      </c>
      <c r="L427" s="145"/>
      <c r="M427" s="145"/>
      <c r="N427" s="145"/>
      <c r="O427" s="145"/>
      <c r="P427" s="145"/>
      <c r="Q427" s="145"/>
      <c r="R427" s="148"/>
      <c r="T427" s="149"/>
      <c r="U427" s="145"/>
      <c r="V427" s="145"/>
      <c r="W427" s="145"/>
      <c r="X427" s="145"/>
      <c r="Y427" s="145"/>
      <c r="Z427" s="145"/>
      <c r="AA427" s="150"/>
      <c r="AT427" s="151" t="s">
        <v>137</v>
      </c>
      <c r="AU427" s="151" t="s">
        <v>85</v>
      </c>
      <c r="AV427" s="10" t="s">
        <v>85</v>
      </c>
      <c r="AW427" s="10" t="s">
        <v>35</v>
      </c>
      <c r="AX427" s="10" t="s">
        <v>20</v>
      </c>
      <c r="AY427" s="151" t="s">
        <v>129</v>
      </c>
    </row>
    <row r="428" spans="2:65" s="1" customFormat="1" ht="31.5" customHeight="1" x14ac:dyDescent="0.3">
      <c r="B428" s="134"/>
      <c r="C428" s="135" t="s">
        <v>409</v>
      </c>
      <c r="D428" s="135" t="s">
        <v>130</v>
      </c>
      <c r="E428" s="136" t="s">
        <v>410</v>
      </c>
      <c r="F428" s="232" t="s">
        <v>411</v>
      </c>
      <c r="G428" s="233"/>
      <c r="H428" s="233"/>
      <c r="I428" s="233"/>
      <c r="J428" s="137" t="s">
        <v>189</v>
      </c>
      <c r="K428" s="138">
        <v>14</v>
      </c>
      <c r="L428" s="234"/>
      <c r="M428" s="233"/>
      <c r="N428" s="234">
        <f>ROUND(L428*K428,2)</f>
        <v>0</v>
      </c>
      <c r="O428" s="233"/>
      <c r="P428" s="233"/>
      <c r="Q428" s="233"/>
      <c r="R428" s="139"/>
      <c r="T428" s="140" t="s">
        <v>3</v>
      </c>
      <c r="U428" s="39" t="s">
        <v>43</v>
      </c>
      <c r="V428" s="141">
        <v>0.23</v>
      </c>
      <c r="W428" s="141">
        <f>V428*K428</f>
        <v>3.22</v>
      </c>
      <c r="X428" s="141">
        <v>1.2999999999999999E-4</v>
      </c>
      <c r="Y428" s="141">
        <f>X428*K428</f>
        <v>1.8199999999999998E-3</v>
      </c>
      <c r="Z428" s="141">
        <v>0</v>
      </c>
      <c r="AA428" s="142">
        <f>Z428*K428</f>
        <v>0</v>
      </c>
      <c r="AR428" s="16" t="s">
        <v>134</v>
      </c>
      <c r="AT428" s="16" t="s">
        <v>130</v>
      </c>
      <c r="AU428" s="16" t="s">
        <v>85</v>
      </c>
      <c r="AY428" s="16" t="s">
        <v>129</v>
      </c>
      <c r="BE428" s="143">
        <f>IF(U428="základní",N428,0)</f>
        <v>0</v>
      </c>
      <c r="BF428" s="143">
        <f>IF(U428="snížená",N428,0)</f>
        <v>0</v>
      </c>
      <c r="BG428" s="143">
        <f>IF(U428="zákl. přenesená",N428,0)</f>
        <v>0</v>
      </c>
      <c r="BH428" s="143">
        <f>IF(U428="sníž. přenesená",N428,0)</f>
        <v>0</v>
      </c>
      <c r="BI428" s="143">
        <f>IF(U428="nulová",N428,0)</f>
        <v>0</v>
      </c>
      <c r="BJ428" s="16" t="s">
        <v>20</v>
      </c>
      <c r="BK428" s="143">
        <f>ROUND(L428*K428,2)</f>
        <v>0</v>
      </c>
      <c r="BL428" s="16" t="s">
        <v>134</v>
      </c>
      <c r="BM428" s="16" t="s">
        <v>412</v>
      </c>
    </row>
    <row r="429" spans="2:65" s="11" customFormat="1" ht="22.5" customHeight="1" x14ac:dyDescent="0.3">
      <c r="B429" s="156"/>
      <c r="C429" s="157"/>
      <c r="D429" s="157"/>
      <c r="E429" s="158" t="s">
        <v>3</v>
      </c>
      <c r="F429" s="240" t="s">
        <v>158</v>
      </c>
      <c r="G429" s="241"/>
      <c r="H429" s="241"/>
      <c r="I429" s="241"/>
      <c r="J429" s="157"/>
      <c r="K429" s="159" t="s">
        <v>3</v>
      </c>
      <c r="L429" s="157"/>
      <c r="M429" s="157"/>
      <c r="N429" s="157"/>
      <c r="O429" s="157"/>
      <c r="P429" s="157"/>
      <c r="Q429" s="157"/>
      <c r="R429" s="160"/>
      <c r="T429" s="161"/>
      <c r="U429" s="157"/>
      <c r="V429" s="157"/>
      <c r="W429" s="157"/>
      <c r="X429" s="157"/>
      <c r="Y429" s="157"/>
      <c r="Z429" s="157"/>
      <c r="AA429" s="162"/>
      <c r="AT429" s="163" t="s">
        <v>137</v>
      </c>
      <c r="AU429" s="163" t="s">
        <v>85</v>
      </c>
      <c r="AV429" s="11" t="s">
        <v>20</v>
      </c>
      <c r="AW429" s="11" t="s">
        <v>35</v>
      </c>
      <c r="AX429" s="11" t="s">
        <v>78</v>
      </c>
      <c r="AY429" s="163" t="s">
        <v>129</v>
      </c>
    </row>
    <row r="430" spans="2:65" s="10" customFormat="1" ht="22.5" customHeight="1" x14ac:dyDescent="0.3">
      <c r="B430" s="144"/>
      <c r="C430" s="145"/>
      <c r="D430" s="145"/>
      <c r="E430" s="146" t="s">
        <v>3</v>
      </c>
      <c r="F430" s="242" t="s">
        <v>244</v>
      </c>
      <c r="G430" s="236"/>
      <c r="H430" s="236"/>
      <c r="I430" s="236"/>
      <c r="J430" s="145"/>
      <c r="K430" s="147">
        <v>4</v>
      </c>
      <c r="L430" s="145"/>
      <c r="M430" s="145"/>
      <c r="N430" s="145"/>
      <c r="O430" s="145"/>
      <c r="P430" s="145"/>
      <c r="Q430" s="145"/>
      <c r="R430" s="148"/>
      <c r="T430" s="149"/>
      <c r="U430" s="145"/>
      <c r="V430" s="145"/>
      <c r="W430" s="145"/>
      <c r="X430" s="145"/>
      <c r="Y430" s="145"/>
      <c r="Z430" s="145"/>
      <c r="AA430" s="150"/>
      <c r="AT430" s="151" t="s">
        <v>137</v>
      </c>
      <c r="AU430" s="151" t="s">
        <v>85</v>
      </c>
      <c r="AV430" s="10" t="s">
        <v>85</v>
      </c>
      <c r="AW430" s="10" t="s">
        <v>35</v>
      </c>
      <c r="AX430" s="10" t="s">
        <v>78</v>
      </c>
      <c r="AY430" s="151" t="s">
        <v>129</v>
      </c>
    </row>
    <row r="431" spans="2:65" s="11" customFormat="1" ht="22.5" customHeight="1" x14ac:dyDescent="0.3">
      <c r="B431" s="156"/>
      <c r="C431" s="157"/>
      <c r="D431" s="157"/>
      <c r="E431" s="158" t="s">
        <v>3</v>
      </c>
      <c r="F431" s="245" t="s">
        <v>172</v>
      </c>
      <c r="G431" s="241"/>
      <c r="H431" s="241"/>
      <c r="I431" s="241"/>
      <c r="J431" s="157"/>
      <c r="K431" s="159" t="s">
        <v>3</v>
      </c>
      <c r="L431" s="157"/>
      <c r="M431" s="157"/>
      <c r="N431" s="157"/>
      <c r="O431" s="157"/>
      <c r="P431" s="157"/>
      <c r="Q431" s="157"/>
      <c r="R431" s="160"/>
      <c r="T431" s="161"/>
      <c r="U431" s="157"/>
      <c r="V431" s="157"/>
      <c r="W431" s="157"/>
      <c r="X431" s="157"/>
      <c r="Y431" s="157"/>
      <c r="Z431" s="157"/>
      <c r="AA431" s="162"/>
      <c r="AT431" s="163" t="s">
        <v>137</v>
      </c>
      <c r="AU431" s="163" t="s">
        <v>85</v>
      </c>
      <c r="AV431" s="11" t="s">
        <v>20</v>
      </c>
      <c r="AW431" s="11" t="s">
        <v>35</v>
      </c>
      <c r="AX431" s="11" t="s">
        <v>78</v>
      </c>
      <c r="AY431" s="163" t="s">
        <v>129</v>
      </c>
    </row>
    <row r="432" spans="2:65" s="10" customFormat="1" ht="22.5" customHeight="1" x14ac:dyDescent="0.3">
      <c r="B432" s="144"/>
      <c r="C432" s="145"/>
      <c r="D432" s="145"/>
      <c r="E432" s="146" t="s">
        <v>3</v>
      </c>
      <c r="F432" s="242" t="s">
        <v>413</v>
      </c>
      <c r="G432" s="236"/>
      <c r="H432" s="236"/>
      <c r="I432" s="236"/>
      <c r="J432" s="145"/>
      <c r="K432" s="147">
        <v>5</v>
      </c>
      <c r="L432" s="145"/>
      <c r="M432" s="145"/>
      <c r="N432" s="145"/>
      <c r="O432" s="145"/>
      <c r="P432" s="145"/>
      <c r="Q432" s="145"/>
      <c r="R432" s="148"/>
      <c r="T432" s="149"/>
      <c r="U432" s="145"/>
      <c r="V432" s="145"/>
      <c r="W432" s="145"/>
      <c r="X432" s="145"/>
      <c r="Y432" s="145"/>
      <c r="Z432" s="145"/>
      <c r="AA432" s="150"/>
      <c r="AT432" s="151" t="s">
        <v>137</v>
      </c>
      <c r="AU432" s="151" t="s">
        <v>85</v>
      </c>
      <c r="AV432" s="10" t="s">
        <v>85</v>
      </c>
      <c r="AW432" s="10" t="s">
        <v>35</v>
      </c>
      <c r="AX432" s="10" t="s">
        <v>78</v>
      </c>
      <c r="AY432" s="151" t="s">
        <v>129</v>
      </c>
    </row>
    <row r="433" spans="2:65" s="11" customFormat="1" ht="22.5" customHeight="1" x14ac:dyDescent="0.3">
      <c r="B433" s="156"/>
      <c r="C433" s="157"/>
      <c r="D433" s="157"/>
      <c r="E433" s="158" t="s">
        <v>3</v>
      </c>
      <c r="F433" s="245" t="s">
        <v>173</v>
      </c>
      <c r="G433" s="241"/>
      <c r="H433" s="241"/>
      <c r="I433" s="241"/>
      <c r="J433" s="157"/>
      <c r="K433" s="159" t="s">
        <v>3</v>
      </c>
      <c r="L433" s="157"/>
      <c r="M433" s="157"/>
      <c r="N433" s="157"/>
      <c r="O433" s="157"/>
      <c r="P433" s="157"/>
      <c r="Q433" s="157"/>
      <c r="R433" s="160"/>
      <c r="T433" s="161"/>
      <c r="U433" s="157"/>
      <c r="V433" s="157"/>
      <c r="W433" s="157"/>
      <c r="X433" s="157"/>
      <c r="Y433" s="157"/>
      <c r="Z433" s="157"/>
      <c r="AA433" s="162"/>
      <c r="AT433" s="163" t="s">
        <v>137</v>
      </c>
      <c r="AU433" s="163" t="s">
        <v>85</v>
      </c>
      <c r="AV433" s="11" t="s">
        <v>20</v>
      </c>
      <c r="AW433" s="11" t="s">
        <v>35</v>
      </c>
      <c r="AX433" s="11" t="s">
        <v>78</v>
      </c>
      <c r="AY433" s="163" t="s">
        <v>129</v>
      </c>
    </row>
    <row r="434" spans="2:65" s="10" customFormat="1" ht="22.5" customHeight="1" x14ac:dyDescent="0.3">
      <c r="B434" s="144"/>
      <c r="C434" s="145"/>
      <c r="D434" s="145"/>
      <c r="E434" s="146" t="s">
        <v>3</v>
      </c>
      <c r="F434" s="242" t="s">
        <v>413</v>
      </c>
      <c r="G434" s="236"/>
      <c r="H434" s="236"/>
      <c r="I434" s="236"/>
      <c r="J434" s="145"/>
      <c r="K434" s="147">
        <v>5</v>
      </c>
      <c r="L434" s="145"/>
      <c r="M434" s="145"/>
      <c r="N434" s="145"/>
      <c r="O434" s="145"/>
      <c r="P434" s="145"/>
      <c r="Q434" s="145"/>
      <c r="R434" s="148"/>
      <c r="T434" s="149"/>
      <c r="U434" s="145"/>
      <c r="V434" s="145"/>
      <c r="W434" s="145"/>
      <c r="X434" s="145"/>
      <c r="Y434" s="145"/>
      <c r="Z434" s="145"/>
      <c r="AA434" s="150"/>
      <c r="AT434" s="151" t="s">
        <v>137</v>
      </c>
      <c r="AU434" s="151" t="s">
        <v>85</v>
      </c>
      <c r="AV434" s="10" t="s">
        <v>85</v>
      </c>
      <c r="AW434" s="10" t="s">
        <v>35</v>
      </c>
      <c r="AX434" s="10" t="s">
        <v>78</v>
      </c>
      <c r="AY434" s="151" t="s">
        <v>129</v>
      </c>
    </row>
    <row r="435" spans="2:65" s="12" customFormat="1" ht="22.5" customHeight="1" x14ac:dyDescent="0.3">
      <c r="B435" s="164"/>
      <c r="C435" s="165"/>
      <c r="D435" s="165"/>
      <c r="E435" s="166" t="s">
        <v>3</v>
      </c>
      <c r="F435" s="243" t="s">
        <v>145</v>
      </c>
      <c r="G435" s="244"/>
      <c r="H435" s="244"/>
      <c r="I435" s="244"/>
      <c r="J435" s="165"/>
      <c r="K435" s="167">
        <v>14</v>
      </c>
      <c r="L435" s="165"/>
      <c r="M435" s="165"/>
      <c r="N435" s="165"/>
      <c r="O435" s="165"/>
      <c r="P435" s="165"/>
      <c r="Q435" s="165"/>
      <c r="R435" s="168"/>
      <c r="T435" s="169"/>
      <c r="U435" s="165"/>
      <c r="V435" s="165"/>
      <c r="W435" s="165"/>
      <c r="X435" s="165"/>
      <c r="Y435" s="165"/>
      <c r="Z435" s="165"/>
      <c r="AA435" s="170"/>
      <c r="AT435" s="171" t="s">
        <v>137</v>
      </c>
      <c r="AU435" s="171" t="s">
        <v>85</v>
      </c>
      <c r="AV435" s="12" t="s">
        <v>146</v>
      </c>
      <c r="AW435" s="12" t="s">
        <v>35</v>
      </c>
      <c r="AX435" s="12" t="s">
        <v>20</v>
      </c>
      <c r="AY435" s="171" t="s">
        <v>129</v>
      </c>
    </row>
    <row r="436" spans="2:65" s="1" customFormat="1" ht="22.5" customHeight="1" x14ac:dyDescent="0.3">
      <c r="B436" s="134"/>
      <c r="C436" s="135" t="s">
        <v>414</v>
      </c>
      <c r="D436" s="135" t="s">
        <v>130</v>
      </c>
      <c r="E436" s="136" t="s">
        <v>415</v>
      </c>
      <c r="F436" s="232" t="s">
        <v>416</v>
      </c>
      <c r="G436" s="233"/>
      <c r="H436" s="233"/>
      <c r="I436" s="233"/>
      <c r="J436" s="137" t="s">
        <v>417</v>
      </c>
      <c r="K436" s="138">
        <v>3</v>
      </c>
      <c r="L436" s="234"/>
      <c r="M436" s="233"/>
      <c r="N436" s="234">
        <f>ROUND(L436*K436,2)</f>
        <v>0</v>
      </c>
      <c r="O436" s="233"/>
      <c r="P436" s="233"/>
      <c r="Q436" s="233"/>
      <c r="R436" s="139"/>
      <c r="T436" s="140" t="s">
        <v>3</v>
      </c>
      <c r="U436" s="39" t="s">
        <v>43</v>
      </c>
      <c r="V436" s="141">
        <v>0.45700000000000002</v>
      </c>
      <c r="W436" s="141">
        <f>V436*K436</f>
        <v>1.371</v>
      </c>
      <c r="X436" s="141">
        <v>2.5999999999999998E-4</v>
      </c>
      <c r="Y436" s="141">
        <f>X436*K436</f>
        <v>7.7999999999999988E-4</v>
      </c>
      <c r="Z436" s="141">
        <v>0</v>
      </c>
      <c r="AA436" s="142">
        <f>Z436*K436</f>
        <v>0</v>
      </c>
      <c r="AR436" s="16" t="s">
        <v>134</v>
      </c>
      <c r="AT436" s="16" t="s">
        <v>130</v>
      </c>
      <c r="AU436" s="16" t="s">
        <v>85</v>
      </c>
      <c r="AY436" s="16" t="s">
        <v>129</v>
      </c>
      <c r="BE436" s="143">
        <f>IF(U436="základní",N436,0)</f>
        <v>0</v>
      </c>
      <c r="BF436" s="143">
        <f>IF(U436="snížená",N436,0)</f>
        <v>0</v>
      </c>
      <c r="BG436" s="143">
        <f>IF(U436="zákl. přenesená",N436,0)</f>
        <v>0</v>
      </c>
      <c r="BH436" s="143">
        <f>IF(U436="sníž. přenesená",N436,0)</f>
        <v>0</v>
      </c>
      <c r="BI436" s="143">
        <f>IF(U436="nulová",N436,0)</f>
        <v>0</v>
      </c>
      <c r="BJ436" s="16" t="s">
        <v>20</v>
      </c>
      <c r="BK436" s="143">
        <f>ROUND(L436*K436,2)</f>
        <v>0</v>
      </c>
      <c r="BL436" s="16" t="s">
        <v>134</v>
      </c>
      <c r="BM436" s="16" t="s">
        <v>418</v>
      </c>
    </row>
    <row r="437" spans="2:65" s="11" customFormat="1" ht="22.5" customHeight="1" x14ac:dyDescent="0.3">
      <c r="B437" s="156"/>
      <c r="C437" s="157"/>
      <c r="D437" s="157"/>
      <c r="E437" s="158" t="s">
        <v>3</v>
      </c>
      <c r="F437" s="240" t="s">
        <v>158</v>
      </c>
      <c r="G437" s="241"/>
      <c r="H437" s="241"/>
      <c r="I437" s="241"/>
      <c r="J437" s="157"/>
      <c r="K437" s="159" t="s">
        <v>3</v>
      </c>
      <c r="L437" s="157"/>
      <c r="M437" s="157"/>
      <c r="N437" s="157"/>
      <c r="O437" s="157"/>
      <c r="P437" s="157"/>
      <c r="Q437" s="157"/>
      <c r="R437" s="160"/>
      <c r="T437" s="161"/>
      <c r="U437" s="157"/>
      <c r="V437" s="157"/>
      <c r="W437" s="157"/>
      <c r="X437" s="157"/>
      <c r="Y437" s="157"/>
      <c r="Z437" s="157"/>
      <c r="AA437" s="162"/>
      <c r="AT437" s="163" t="s">
        <v>137</v>
      </c>
      <c r="AU437" s="163" t="s">
        <v>85</v>
      </c>
      <c r="AV437" s="11" t="s">
        <v>20</v>
      </c>
      <c r="AW437" s="11" t="s">
        <v>35</v>
      </c>
      <c r="AX437" s="11" t="s">
        <v>78</v>
      </c>
      <c r="AY437" s="163" t="s">
        <v>129</v>
      </c>
    </row>
    <row r="438" spans="2:65" s="10" customFormat="1" ht="22.5" customHeight="1" x14ac:dyDescent="0.3">
      <c r="B438" s="144"/>
      <c r="C438" s="145"/>
      <c r="D438" s="145"/>
      <c r="E438" s="146" t="s">
        <v>3</v>
      </c>
      <c r="F438" s="242" t="s">
        <v>20</v>
      </c>
      <c r="G438" s="236"/>
      <c r="H438" s="236"/>
      <c r="I438" s="236"/>
      <c r="J438" s="145"/>
      <c r="K438" s="147">
        <v>1</v>
      </c>
      <c r="L438" s="145"/>
      <c r="M438" s="145"/>
      <c r="N438" s="145"/>
      <c r="O438" s="145"/>
      <c r="P438" s="145"/>
      <c r="Q438" s="145"/>
      <c r="R438" s="148"/>
      <c r="T438" s="149"/>
      <c r="U438" s="145"/>
      <c r="V438" s="145"/>
      <c r="W438" s="145"/>
      <c r="X438" s="145"/>
      <c r="Y438" s="145"/>
      <c r="Z438" s="145"/>
      <c r="AA438" s="150"/>
      <c r="AT438" s="151" t="s">
        <v>137</v>
      </c>
      <c r="AU438" s="151" t="s">
        <v>85</v>
      </c>
      <c r="AV438" s="10" t="s">
        <v>85</v>
      </c>
      <c r="AW438" s="10" t="s">
        <v>35</v>
      </c>
      <c r="AX438" s="10" t="s">
        <v>78</v>
      </c>
      <c r="AY438" s="151" t="s">
        <v>129</v>
      </c>
    </row>
    <row r="439" spans="2:65" s="11" customFormat="1" ht="22.5" customHeight="1" x14ac:dyDescent="0.3">
      <c r="B439" s="156"/>
      <c r="C439" s="157"/>
      <c r="D439" s="157"/>
      <c r="E439" s="158" t="s">
        <v>3</v>
      </c>
      <c r="F439" s="245" t="s">
        <v>172</v>
      </c>
      <c r="G439" s="241"/>
      <c r="H439" s="241"/>
      <c r="I439" s="241"/>
      <c r="J439" s="157"/>
      <c r="K439" s="159" t="s">
        <v>3</v>
      </c>
      <c r="L439" s="157"/>
      <c r="M439" s="157"/>
      <c r="N439" s="157"/>
      <c r="O439" s="157"/>
      <c r="P439" s="157"/>
      <c r="Q439" s="157"/>
      <c r="R439" s="160"/>
      <c r="T439" s="161"/>
      <c r="U439" s="157"/>
      <c r="V439" s="157"/>
      <c r="W439" s="157"/>
      <c r="X439" s="157"/>
      <c r="Y439" s="157"/>
      <c r="Z439" s="157"/>
      <c r="AA439" s="162"/>
      <c r="AT439" s="163" t="s">
        <v>137</v>
      </c>
      <c r="AU439" s="163" t="s">
        <v>85</v>
      </c>
      <c r="AV439" s="11" t="s">
        <v>20</v>
      </c>
      <c r="AW439" s="11" t="s">
        <v>35</v>
      </c>
      <c r="AX439" s="11" t="s">
        <v>78</v>
      </c>
      <c r="AY439" s="163" t="s">
        <v>129</v>
      </c>
    </row>
    <row r="440" spans="2:65" s="10" customFormat="1" ht="22.5" customHeight="1" x14ac:dyDescent="0.3">
      <c r="B440" s="144"/>
      <c r="C440" s="145"/>
      <c r="D440" s="145"/>
      <c r="E440" s="146" t="s">
        <v>3</v>
      </c>
      <c r="F440" s="242" t="s">
        <v>20</v>
      </c>
      <c r="G440" s="236"/>
      <c r="H440" s="236"/>
      <c r="I440" s="236"/>
      <c r="J440" s="145"/>
      <c r="K440" s="147">
        <v>1</v>
      </c>
      <c r="L440" s="145"/>
      <c r="M440" s="145"/>
      <c r="N440" s="145"/>
      <c r="O440" s="145"/>
      <c r="P440" s="145"/>
      <c r="Q440" s="145"/>
      <c r="R440" s="148"/>
      <c r="T440" s="149"/>
      <c r="U440" s="145"/>
      <c r="V440" s="145"/>
      <c r="W440" s="145"/>
      <c r="X440" s="145"/>
      <c r="Y440" s="145"/>
      <c r="Z440" s="145"/>
      <c r="AA440" s="150"/>
      <c r="AT440" s="151" t="s">
        <v>137</v>
      </c>
      <c r="AU440" s="151" t="s">
        <v>85</v>
      </c>
      <c r="AV440" s="10" t="s">
        <v>85</v>
      </c>
      <c r="AW440" s="10" t="s">
        <v>35</v>
      </c>
      <c r="AX440" s="10" t="s">
        <v>78</v>
      </c>
      <c r="AY440" s="151" t="s">
        <v>129</v>
      </c>
    </row>
    <row r="441" spans="2:65" s="11" customFormat="1" ht="22.5" customHeight="1" x14ac:dyDescent="0.3">
      <c r="B441" s="156"/>
      <c r="C441" s="157"/>
      <c r="D441" s="157"/>
      <c r="E441" s="158" t="s">
        <v>3</v>
      </c>
      <c r="F441" s="245" t="s">
        <v>173</v>
      </c>
      <c r="G441" s="241"/>
      <c r="H441" s="241"/>
      <c r="I441" s="241"/>
      <c r="J441" s="157"/>
      <c r="K441" s="159" t="s">
        <v>3</v>
      </c>
      <c r="L441" s="157"/>
      <c r="M441" s="157"/>
      <c r="N441" s="157"/>
      <c r="O441" s="157"/>
      <c r="P441" s="157"/>
      <c r="Q441" s="157"/>
      <c r="R441" s="160"/>
      <c r="T441" s="161"/>
      <c r="U441" s="157"/>
      <c r="V441" s="157"/>
      <c r="W441" s="157"/>
      <c r="X441" s="157"/>
      <c r="Y441" s="157"/>
      <c r="Z441" s="157"/>
      <c r="AA441" s="162"/>
      <c r="AT441" s="163" t="s">
        <v>137</v>
      </c>
      <c r="AU441" s="163" t="s">
        <v>85</v>
      </c>
      <c r="AV441" s="11" t="s">
        <v>20</v>
      </c>
      <c r="AW441" s="11" t="s">
        <v>35</v>
      </c>
      <c r="AX441" s="11" t="s">
        <v>78</v>
      </c>
      <c r="AY441" s="163" t="s">
        <v>129</v>
      </c>
    </row>
    <row r="442" spans="2:65" s="10" customFormat="1" ht="22.5" customHeight="1" x14ac:dyDescent="0.3">
      <c r="B442" s="144"/>
      <c r="C442" s="145"/>
      <c r="D442" s="145"/>
      <c r="E442" s="146" t="s">
        <v>3</v>
      </c>
      <c r="F442" s="242" t="s">
        <v>20</v>
      </c>
      <c r="G442" s="236"/>
      <c r="H442" s="236"/>
      <c r="I442" s="236"/>
      <c r="J442" s="145"/>
      <c r="K442" s="147">
        <v>1</v>
      </c>
      <c r="L442" s="145"/>
      <c r="M442" s="145"/>
      <c r="N442" s="145"/>
      <c r="O442" s="145"/>
      <c r="P442" s="145"/>
      <c r="Q442" s="145"/>
      <c r="R442" s="148"/>
      <c r="T442" s="149"/>
      <c r="U442" s="145"/>
      <c r="V442" s="145"/>
      <c r="W442" s="145"/>
      <c r="X442" s="145"/>
      <c r="Y442" s="145"/>
      <c r="Z442" s="145"/>
      <c r="AA442" s="150"/>
      <c r="AT442" s="151" t="s">
        <v>137</v>
      </c>
      <c r="AU442" s="151" t="s">
        <v>85</v>
      </c>
      <c r="AV442" s="10" t="s">
        <v>85</v>
      </c>
      <c r="AW442" s="10" t="s">
        <v>35</v>
      </c>
      <c r="AX442" s="10" t="s">
        <v>78</v>
      </c>
      <c r="AY442" s="151" t="s">
        <v>129</v>
      </c>
    </row>
    <row r="443" spans="2:65" s="12" customFormat="1" ht="22.5" customHeight="1" x14ac:dyDescent="0.3">
      <c r="B443" s="164"/>
      <c r="C443" s="165"/>
      <c r="D443" s="165"/>
      <c r="E443" s="166" t="s">
        <v>3</v>
      </c>
      <c r="F443" s="243" t="s">
        <v>145</v>
      </c>
      <c r="G443" s="244"/>
      <c r="H443" s="244"/>
      <c r="I443" s="244"/>
      <c r="J443" s="165"/>
      <c r="K443" s="167">
        <v>3</v>
      </c>
      <c r="L443" s="165"/>
      <c r="M443" s="165"/>
      <c r="N443" s="165"/>
      <c r="O443" s="165"/>
      <c r="P443" s="165"/>
      <c r="Q443" s="165"/>
      <c r="R443" s="168"/>
      <c r="T443" s="169"/>
      <c r="U443" s="165"/>
      <c r="V443" s="165"/>
      <c r="W443" s="165"/>
      <c r="X443" s="165"/>
      <c r="Y443" s="165"/>
      <c r="Z443" s="165"/>
      <c r="AA443" s="170"/>
      <c r="AT443" s="171" t="s">
        <v>137</v>
      </c>
      <c r="AU443" s="171" t="s">
        <v>85</v>
      </c>
      <c r="AV443" s="12" t="s">
        <v>146</v>
      </c>
      <c r="AW443" s="12" t="s">
        <v>35</v>
      </c>
      <c r="AX443" s="12" t="s">
        <v>20</v>
      </c>
      <c r="AY443" s="171" t="s">
        <v>129</v>
      </c>
    </row>
    <row r="444" spans="2:65" s="1" customFormat="1" ht="31.5" customHeight="1" x14ac:dyDescent="0.3">
      <c r="B444" s="134"/>
      <c r="C444" s="135" t="s">
        <v>419</v>
      </c>
      <c r="D444" s="135" t="s">
        <v>130</v>
      </c>
      <c r="E444" s="136" t="s">
        <v>420</v>
      </c>
      <c r="F444" s="232" t="s">
        <v>421</v>
      </c>
      <c r="G444" s="233"/>
      <c r="H444" s="233"/>
      <c r="I444" s="233"/>
      <c r="J444" s="137" t="s">
        <v>189</v>
      </c>
      <c r="K444" s="138">
        <v>4</v>
      </c>
      <c r="L444" s="234"/>
      <c r="M444" s="233"/>
      <c r="N444" s="234">
        <f>ROUND(L444*K444,2)</f>
        <v>0</v>
      </c>
      <c r="O444" s="233"/>
      <c r="P444" s="233"/>
      <c r="Q444" s="233"/>
      <c r="R444" s="139"/>
      <c r="T444" s="140" t="s">
        <v>3</v>
      </c>
      <c r="U444" s="39" t="s">
        <v>45</v>
      </c>
      <c r="V444" s="141">
        <v>4.1000000000000002E-2</v>
      </c>
      <c r="W444" s="141">
        <f>V444*K444</f>
        <v>0.16400000000000001</v>
      </c>
      <c r="X444" s="141">
        <v>0</v>
      </c>
      <c r="Y444" s="141">
        <f>X444*K444</f>
        <v>0</v>
      </c>
      <c r="Z444" s="141">
        <v>6.8999999999999997E-4</v>
      </c>
      <c r="AA444" s="142">
        <f>Z444*K444</f>
        <v>2.7599999999999999E-3</v>
      </c>
      <c r="AR444" s="16" t="s">
        <v>134</v>
      </c>
      <c r="AT444" s="16" t="s">
        <v>130</v>
      </c>
      <c r="AU444" s="16" t="s">
        <v>85</v>
      </c>
      <c r="AY444" s="16" t="s">
        <v>129</v>
      </c>
      <c r="BE444" s="143">
        <f>IF(U444="základní",N444,0)</f>
        <v>0</v>
      </c>
      <c r="BF444" s="143">
        <f>IF(U444="snížená",N444,0)</f>
        <v>0</v>
      </c>
      <c r="BG444" s="143">
        <f>IF(U444="zákl. přenesená",N444,0)</f>
        <v>0</v>
      </c>
      <c r="BH444" s="143">
        <f>IF(U444="sníž. přenesená",N444,0)</f>
        <v>0</v>
      </c>
      <c r="BI444" s="143">
        <f>IF(U444="nulová",N444,0)</f>
        <v>0</v>
      </c>
      <c r="BJ444" s="16" t="s">
        <v>85</v>
      </c>
      <c r="BK444" s="143">
        <f>ROUND(L444*K444,2)</f>
        <v>0</v>
      </c>
      <c r="BL444" s="16" t="s">
        <v>134</v>
      </c>
      <c r="BM444" s="16" t="s">
        <v>422</v>
      </c>
    </row>
    <row r="445" spans="2:65" s="10" customFormat="1" ht="22.5" customHeight="1" x14ac:dyDescent="0.3">
      <c r="B445" s="144"/>
      <c r="C445" s="145"/>
      <c r="D445" s="145"/>
      <c r="E445" s="146" t="s">
        <v>3</v>
      </c>
      <c r="F445" s="235" t="s">
        <v>146</v>
      </c>
      <c r="G445" s="236"/>
      <c r="H445" s="236"/>
      <c r="I445" s="236"/>
      <c r="J445" s="145"/>
      <c r="K445" s="147">
        <v>4</v>
      </c>
      <c r="L445" s="145"/>
      <c r="M445" s="145"/>
      <c r="N445" s="145"/>
      <c r="O445" s="145"/>
      <c r="P445" s="145"/>
      <c r="Q445" s="145"/>
      <c r="R445" s="148"/>
      <c r="T445" s="149"/>
      <c r="U445" s="145"/>
      <c r="V445" s="145"/>
      <c r="W445" s="145"/>
      <c r="X445" s="145"/>
      <c r="Y445" s="145"/>
      <c r="Z445" s="145"/>
      <c r="AA445" s="150"/>
      <c r="AT445" s="151" t="s">
        <v>137</v>
      </c>
      <c r="AU445" s="151" t="s">
        <v>85</v>
      </c>
      <c r="AV445" s="10" t="s">
        <v>85</v>
      </c>
      <c r="AW445" s="10" t="s">
        <v>35</v>
      </c>
      <c r="AX445" s="10" t="s">
        <v>20</v>
      </c>
      <c r="AY445" s="151" t="s">
        <v>129</v>
      </c>
    </row>
    <row r="446" spans="2:65" s="1" customFormat="1" ht="31.5" customHeight="1" x14ac:dyDescent="0.3">
      <c r="B446" s="134"/>
      <c r="C446" s="135" t="s">
        <v>423</v>
      </c>
      <c r="D446" s="135" t="s">
        <v>130</v>
      </c>
      <c r="E446" s="136" t="s">
        <v>424</v>
      </c>
      <c r="F446" s="232" t="s">
        <v>425</v>
      </c>
      <c r="G446" s="233"/>
      <c r="H446" s="233"/>
      <c r="I446" s="233"/>
      <c r="J446" s="137" t="s">
        <v>189</v>
      </c>
      <c r="K446" s="138">
        <v>2</v>
      </c>
      <c r="L446" s="234"/>
      <c r="M446" s="233"/>
      <c r="N446" s="234">
        <f>ROUND(L446*K446,2)</f>
        <v>0</v>
      </c>
      <c r="O446" s="233"/>
      <c r="P446" s="233"/>
      <c r="Q446" s="233"/>
      <c r="R446" s="139"/>
      <c r="T446" s="140" t="s">
        <v>3</v>
      </c>
      <c r="U446" s="39" t="s">
        <v>43</v>
      </c>
      <c r="V446" s="141">
        <v>5.2999999999999999E-2</v>
      </c>
      <c r="W446" s="141">
        <f>V446*K446</f>
        <v>0.106</v>
      </c>
      <c r="X446" s="141">
        <v>0</v>
      </c>
      <c r="Y446" s="141">
        <f>X446*K446</f>
        <v>0</v>
      </c>
      <c r="Z446" s="141">
        <v>1.32E-3</v>
      </c>
      <c r="AA446" s="142">
        <f>Z446*K446</f>
        <v>2.64E-3</v>
      </c>
      <c r="AR446" s="16" t="s">
        <v>134</v>
      </c>
      <c r="AT446" s="16" t="s">
        <v>130</v>
      </c>
      <c r="AU446" s="16" t="s">
        <v>85</v>
      </c>
      <c r="AY446" s="16" t="s">
        <v>129</v>
      </c>
      <c r="BE446" s="143">
        <f>IF(U446="základní",N446,0)</f>
        <v>0</v>
      </c>
      <c r="BF446" s="143">
        <f>IF(U446="snížená",N446,0)</f>
        <v>0</v>
      </c>
      <c r="BG446" s="143">
        <f>IF(U446="zákl. přenesená",N446,0)</f>
        <v>0</v>
      </c>
      <c r="BH446" s="143">
        <f>IF(U446="sníž. přenesená",N446,0)</f>
        <v>0</v>
      </c>
      <c r="BI446" s="143">
        <f>IF(U446="nulová",N446,0)</f>
        <v>0</v>
      </c>
      <c r="BJ446" s="16" t="s">
        <v>20</v>
      </c>
      <c r="BK446" s="143">
        <f>ROUND(L446*K446,2)</f>
        <v>0</v>
      </c>
      <c r="BL446" s="16" t="s">
        <v>134</v>
      </c>
      <c r="BM446" s="16" t="s">
        <v>426</v>
      </c>
    </row>
    <row r="447" spans="2:65" s="10" customFormat="1" ht="22.5" customHeight="1" x14ac:dyDescent="0.3">
      <c r="B447" s="144"/>
      <c r="C447" s="145"/>
      <c r="D447" s="145"/>
      <c r="E447" s="146" t="s">
        <v>3</v>
      </c>
      <c r="F447" s="235" t="s">
        <v>85</v>
      </c>
      <c r="G447" s="236"/>
      <c r="H447" s="236"/>
      <c r="I447" s="236"/>
      <c r="J447" s="145"/>
      <c r="K447" s="147">
        <v>2</v>
      </c>
      <c r="L447" s="145"/>
      <c r="M447" s="145"/>
      <c r="N447" s="145"/>
      <c r="O447" s="145"/>
      <c r="P447" s="145"/>
      <c r="Q447" s="145"/>
      <c r="R447" s="148"/>
      <c r="T447" s="149"/>
      <c r="U447" s="145"/>
      <c r="V447" s="145"/>
      <c r="W447" s="145"/>
      <c r="X447" s="145"/>
      <c r="Y447" s="145"/>
      <c r="Z447" s="145"/>
      <c r="AA447" s="150"/>
      <c r="AT447" s="151" t="s">
        <v>137</v>
      </c>
      <c r="AU447" s="151" t="s">
        <v>85</v>
      </c>
      <c r="AV447" s="10" t="s">
        <v>85</v>
      </c>
      <c r="AW447" s="10" t="s">
        <v>35</v>
      </c>
      <c r="AX447" s="10" t="s">
        <v>20</v>
      </c>
      <c r="AY447" s="151" t="s">
        <v>129</v>
      </c>
    </row>
    <row r="448" spans="2:65" s="1" customFormat="1" ht="31.5" customHeight="1" x14ac:dyDescent="0.3">
      <c r="B448" s="134"/>
      <c r="C448" s="135" t="s">
        <v>427</v>
      </c>
      <c r="D448" s="135" t="s">
        <v>130</v>
      </c>
      <c r="E448" s="136" t="s">
        <v>428</v>
      </c>
      <c r="F448" s="232" t="s">
        <v>429</v>
      </c>
      <c r="G448" s="233"/>
      <c r="H448" s="233"/>
      <c r="I448" s="233"/>
      <c r="J448" s="137" t="s">
        <v>189</v>
      </c>
      <c r="K448" s="138">
        <v>9</v>
      </c>
      <c r="L448" s="234"/>
      <c r="M448" s="233"/>
      <c r="N448" s="234">
        <f>ROUND(L448*K448,2)</f>
        <v>0</v>
      </c>
      <c r="O448" s="233"/>
      <c r="P448" s="233"/>
      <c r="Q448" s="233"/>
      <c r="R448" s="139"/>
      <c r="T448" s="140" t="s">
        <v>3</v>
      </c>
      <c r="U448" s="39" t="s">
        <v>43</v>
      </c>
      <c r="V448" s="141">
        <v>0.20699999999999999</v>
      </c>
      <c r="W448" s="141">
        <f>V448*K448</f>
        <v>1.863</v>
      </c>
      <c r="X448" s="141">
        <v>1.7000000000000001E-4</v>
      </c>
      <c r="Y448" s="141">
        <f>X448*K448</f>
        <v>1.5300000000000001E-3</v>
      </c>
      <c r="Z448" s="141">
        <v>0</v>
      </c>
      <c r="AA448" s="142">
        <f>Z448*K448</f>
        <v>0</v>
      </c>
      <c r="AR448" s="16" t="s">
        <v>134</v>
      </c>
      <c r="AT448" s="16" t="s">
        <v>130</v>
      </c>
      <c r="AU448" s="16" t="s">
        <v>85</v>
      </c>
      <c r="AY448" s="16" t="s">
        <v>129</v>
      </c>
      <c r="BE448" s="143">
        <f>IF(U448="základní",N448,0)</f>
        <v>0</v>
      </c>
      <c r="BF448" s="143">
        <f>IF(U448="snížená",N448,0)</f>
        <v>0</v>
      </c>
      <c r="BG448" s="143">
        <f>IF(U448="zákl. přenesená",N448,0)</f>
        <v>0</v>
      </c>
      <c r="BH448" s="143">
        <f>IF(U448="sníž. přenesená",N448,0)</f>
        <v>0</v>
      </c>
      <c r="BI448" s="143">
        <f>IF(U448="nulová",N448,0)</f>
        <v>0</v>
      </c>
      <c r="BJ448" s="16" t="s">
        <v>20</v>
      </c>
      <c r="BK448" s="143">
        <f>ROUND(L448*K448,2)</f>
        <v>0</v>
      </c>
      <c r="BL448" s="16" t="s">
        <v>134</v>
      </c>
      <c r="BM448" s="16" t="s">
        <v>430</v>
      </c>
    </row>
    <row r="449" spans="2:65" s="11" customFormat="1" ht="22.5" customHeight="1" x14ac:dyDescent="0.3">
      <c r="B449" s="156"/>
      <c r="C449" s="157"/>
      <c r="D449" s="157"/>
      <c r="E449" s="158" t="s">
        <v>3</v>
      </c>
      <c r="F449" s="240" t="s">
        <v>158</v>
      </c>
      <c r="G449" s="241"/>
      <c r="H449" s="241"/>
      <c r="I449" s="241"/>
      <c r="J449" s="157"/>
      <c r="K449" s="159" t="s">
        <v>3</v>
      </c>
      <c r="L449" s="157"/>
      <c r="M449" s="157"/>
      <c r="N449" s="157"/>
      <c r="O449" s="157"/>
      <c r="P449" s="157"/>
      <c r="Q449" s="157"/>
      <c r="R449" s="160"/>
      <c r="T449" s="161"/>
      <c r="U449" s="157"/>
      <c r="V449" s="157"/>
      <c r="W449" s="157"/>
      <c r="X449" s="157"/>
      <c r="Y449" s="157"/>
      <c r="Z449" s="157"/>
      <c r="AA449" s="162"/>
      <c r="AT449" s="163" t="s">
        <v>137</v>
      </c>
      <c r="AU449" s="163" t="s">
        <v>85</v>
      </c>
      <c r="AV449" s="11" t="s">
        <v>20</v>
      </c>
      <c r="AW449" s="11" t="s">
        <v>35</v>
      </c>
      <c r="AX449" s="11" t="s">
        <v>78</v>
      </c>
      <c r="AY449" s="163" t="s">
        <v>129</v>
      </c>
    </row>
    <row r="450" spans="2:65" s="10" customFormat="1" ht="22.5" customHeight="1" x14ac:dyDescent="0.3">
      <c r="B450" s="144"/>
      <c r="C450" s="145"/>
      <c r="D450" s="145"/>
      <c r="E450" s="146" t="s">
        <v>3</v>
      </c>
      <c r="F450" s="242" t="s">
        <v>148</v>
      </c>
      <c r="G450" s="236"/>
      <c r="H450" s="236"/>
      <c r="I450" s="236"/>
      <c r="J450" s="145"/>
      <c r="K450" s="147">
        <v>3</v>
      </c>
      <c r="L450" s="145"/>
      <c r="M450" s="145"/>
      <c r="N450" s="145"/>
      <c r="O450" s="145"/>
      <c r="P450" s="145"/>
      <c r="Q450" s="145"/>
      <c r="R450" s="148"/>
      <c r="T450" s="149"/>
      <c r="U450" s="145"/>
      <c r="V450" s="145"/>
      <c r="W450" s="145"/>
      <c r="X450" s="145"/>
      <c r="Y450" s="145"/>
      <c r="Z450" s="145"/>
      <c r="AA450" s="150"/>
      <c r="AT450" s="151" t="s">
        <v>137</v>
      </c>
      <c r="AU450" s="151" t="s">
        <v>85</v>
      </c>
      <c r="AV450" s="10" t="s">
        <v>85</v>
      </c>
      <c r="AW450" s="10" t="s">
        <v>35</v>
      </c>
      <c r="AX450" s="10" t="s">
        <v>78</v>
      </c>
      <c r="AY450" s="151" t="s">
        <v>129</v>
      </c>
    </row>
    <row r="451" spans="2:65" s="11" customFormat="1" ht="22.5" customHeight="1" x14ac:dyDescent="0.3">
      <c r="B451" s="156"/>
      <c r="C451" s="157"/>
      <c r="D451" s="157"/>
      <c r="E451" s="158" t="s">
        <v>3</v>
      </c>
      <c r="F451" s="245" t="s">
        <v>172</v>
      </c>
      <c r="G451" s="241"/>
      <c r="H451" s="241"/>
      <c r="I451" s="241"/>
      <c r="J451" s="157"/>
      <c r="K451" s="159" t="s">
        <v>3</v>
      </c>
      <c r="L451" s="157"/>
      <c r="M451" s="157"/>
      <c r="N451" s="157"/>
      <c r="O451" s="157"/>
      <c r="P451" s="157"/>
      <c r="Q451" s="157"/>
      <c r="R451" s="160"/>
      <c r="T451" s="161"/>
      <c r="U451" s="157"/>
      <c r="V451" s="157"/>
      <c r="W451" s="157"/>
      <c r="X451" s="157"/>
      <c r="Y451" s="157"/>
      <c r="Z451" s="157"/>
      <c r="AA451" s="162"/>
      <c r="AT451" s="163" t="s">
        <v>137</v>
      </c>
      <c r="AU451" s="163" t="s">
        <v>85</v>
      </c>
      <c r="AV451" s="11" t="s">
        <v>20</v>
      </c>
      <c r="AW451" s="11" t="s">
        <v>35</v>
      </c>
      <c r="AX451" s="11" t="s">
        <v>78</v>
      </c>
      <c r="AY451" s="163" t="s">
        <v>129</v>
      </c>
    </row>
    <row r="452" spans="2:65" s="10" customFormat="1" ht="22.5" customHeight="1" x14ac:dyDescent="0.3">
      <c r="B452" s="144"/>
      <c r="C452" s="145"/>
      <c r="D452" s="145"/>
      <c r="E452" s="146" t="s">
        <v>3</v>
      </c>
      <c r="F452" s="242" t="s">
        <v>148</v>
      </c>
      <c r="G452" s="236"/>
      <c r="H452" s="236"/>
      <c r="I452" s="236"/>
      <c r="J452" s="145"/>
      <c r="K452" s="147">
        <v>3</v>
      </c>
      <c r="L452" s="145"/>
      <c r="M452" s="145"/>
      <c r="N452" s="145"/>
      <c r="O452" s="145"/>
      <c r="P452" s="145"/>
      <c r="Q452" s="145"/>
      <c r="R452" s="148"/>
      <c r="T452" s="149"/>
      <c r="U452" s="145"/>
      <c r="V452" s="145"/>
      <c r="W452" s="145"/>
      <c r="X452" s="145"/>
      <c r="Y452" s="145"/>
      <c r="Z452" s="145"/>
      <c r="AA452" s="150"/>
      <c r="AT452" s="151" t="s">
        <v>137</v>
      </c>
      <c r="AU452" s="151" t="s">
        <v>85</v>
      </c>
      <c r="AV452" s="10" t="s">
        <v>85</v>
      </c>
      <c r="AW452" s="10" t="s">
        <v>35</v>
      </c>
      <c r="AX452" s="10" t="s">
        <v>78</v>
      </c>
      <c r="AY452" s="151" t="s">
        <v>129</v>
      </c>
    </row>
    <row r="453" spans="2:65" s="11" customFormat="1" ht="22.5" customHeight="1" x14ac:dyDescent="0.3">
      <c r="B453" s="156"/>
      <c r="C453" s="157"/>
      <c r="D453" s="157"/>
      <c r="E453" s="158" t="s">
        <v>3</v>
      </c>
      <c r="F453" s="245" t="s">
        <v>173</v>
      </c>
      <c r="G453" s="241"/>
      <c r="H453" s="241"/>
      <c r="I453" s="241"/>
      <c r="J453" s="157"/>
      <c r="K453" s="159" t="s">
        <v>3</v>
      </c>
      <c r="L453" s="157"/>
      <c r="M453" s="157"/>
      <c r="N453" s="157"/>
      <c r="O453" s="157"/>
      <c r="P453" s="157"/>
      <c r="Q453" s="157"/>
      <c r="R453" s="160"/>
      <c r="T453" s="161"/>
      <c r="U453" s="157"/>
      <c r="V453" s="157"/>
      <c r="W453" s="157"/>
      <c r="X453" s="157"/>
      <c r="Y453" s="157"/>
      <c r="Z453" s="157"/>
      <c r="AA453" s="162"/>
      <c r="AT453" s="163" t="s">
        <v>137</v>
      </c>
      <c r="AU453" s="163" t="s">
        <v>85</v>
      </c>
      <c r="AV453" s="11" t="s">
        <v>20</v>
      </c>
      <c r="AW453" s="11" t="s">
        <v>35</v>
      </c>
      <c r="AX453" s="11" t="s">
        <v>78</v>
      </c>
      <c r="AY453" s="163" t="s">
        <v>129</v>
      </c>
    </row>
    <row r="454" spans="2:65" s="10" customFormat="1" ht="22.5" customHeight="1" x14ac:dyDescent="0.3">
      <c r="B454" s="144"/>
      <c r="C454" s="145"/>
      <c r="D454" s="145"/>
      <c r="E454" s="146" t="s">
        <v>3</v>
      </c>
      <c r="F454" s="242" t="s">
        <v>148</v>
      </c>
      <c r="G454" s="236"/>
      <c r="H454" s="236"/>
      <c r="I454" s="236"/>
      <c r="J454" s="145"/>
      <c r="K454" s="147">
        <v>3</v>
      </c>
      <c r="L454" s="145"/>
      <c r="M454" s="145"/>
      <c r="N454" s="145"/>
      <c r="O454" s="145"/>
      <c r="P454" s="145"/>
      <c r="Q454" s="145"/>
      <c r="R454" s="148"/>
      <c r="T454" s="149"/>
      <c r="U454" s="145"/>
      <c r="V454" s="145"/>
      <c r="W454" s="145"/>
      <c r="X454" s="145"/>
      <c r="Y454" s="145"/>
      <c r="Z454" s="145"/>
      <c r="AA454" s="150"/>
      <c r="AT454" s="151" t="s">
        <v>137</v>
      </c>
      <c r="AU454" s="151" t="s">
        <v>85</v>
      </c>
      <c r="AV454" s="10" t="s">
        <v>85</v>
      </c>
      <c r="AW454" s="10" t="s">
        <v>35</v>
      </c>
      <c r="AX454" s="10" t="s">
        <v>78</v>
      </c>
      <c r="AY454" s="151" t="s">
        <v>129</v>
      </c>
    </row>
    <row r="455" spans="2:65" s="12" customFormat="1" ht="22.5" customHeight="1" x14ac:dyDescent="0.3">
      <c r="B455" s="164"/>
      <c r="C455" s="165"/>
      <c r="D455" s="165"/>
      <c r="E455" s="166" t="s">
        <v>3</v>
      </c>
      <c r="F455" s="243" t="s">
        <v>145</v>
      </c>
      <c r="G455" s="244"/>
      <c r="H455" s="244"/>
      <c r="I455" s="244"/>
      <c r="J455" s="165"/>
      <c r="K455" s="167">
        <v>9</v>
      </c>
      <c r="L455" s="165"/>
      <c r="M455" s="165"/>
      <c r="N455" s="165"/>
      <c r="O455" s="165"/>
      <c r="P455" s="165"/>
      <c r="Q455" s="165"/>
      <c r="R455" s="168"/>
      <c r="T455" s="169"/>
      <c r="U455" s="165"/>
      <c r="V455" s="165"/>
      <c r="W455" s="165"/>
      <c r="X455" s="165"/>
      <c r="Y455" s="165"/>
      <c r="Z455" s="165"/>
      <c r="AA455" s="170"/>
      <c r="AT455" s="171" t="s">
        <v>137</v>
      </c>
      <c r="AU455" s="171" t="s">
        <v>85</v>
      </c>
      <c r="AV455" s="12" t="s">
        <v>146</v>
      </c>
      <c r="AW455" s="12" t="s">
        <v>35</v>
      </c>
      <c r="AX455" s="12" t="s">
        <v>20</v>
      </c>
      <c r="AY455" s="171" t="s">
        <v>129</v>
      </c>
    </row>
    <row r="456" spans="2:65" s="1" customFormat="1" ht="22.5" customHeight="1" x14ac:dyDescent="0.3">
      <c r="B456" s="134"/>
      <c r="C456" s="135" t="s">
        <v>431</v>
      </c>
      <c r="D456" s="135" t="s">
        <v>130</v>
      </c>
      <c r="E456" s="136" t="s">
        <v>432</v>
      </c>
      <c r="F456" s="232" t="s">
        <v>433</v>
      </c>
      <c r="G456" s="233"/>
      <c r="H456" s="233"/>
      <c r="I456" s="233"/>
      <c r="J456" s="137" t="s">
        <v>189</v>
      </c>
      <c r="K456" s="138">
        <v>1</v>
      </c>
      <c r="L456" s="234"/>
      <c r="M456" s="233"/>
      <c r="N456" s="234">
        <f>ROUND(L456*K456,2)</f>
        <v>0</v>
      </c>
      <c r="O456" s="233"/>
      <c r="P456" s="233"/>
      <c r="Q456" s="233"/>
      <c r="R456" s="139"/>
      <c r="T456" s="140" t="s">
        <v>3</v>
      </c>
      <c r="U456" s="39" t="s">
        <v>43</v>
      </c>
      <c r="V456" s="141">
        <v>0.16500000000000001</v>
      </c>
      <c r="W456" s="141">
        <f>V456*K456</f>
        <v>0.16500000000000001</v>
      </c>
      <c r="X456" s="141">
        <v>2.9E-4</v>
      </c>
      <c r="Y456" s="141">
        <f>X456*K456</f>
        <v>2.9E-4</v>
      </c>
      <c r="Z456" s="141">
        <v>0</v>
      </c>
      <c r="AA456" s="142">
        <f>Z456*K456</f>
        <v>0</v>
      </c>
      <c r="AR456" s="16" t="s">
        <v>134</v>
      </c>
      <c r="AT456" s="16" t="s">
        <v>130</v>
      </c>
      <c r="AU456" s="16" t="s">
        <v>85</v>
      </c>
      <c r="AY456" s="16" t="s">
        <v>129</v>
      </c>
      <c r="BE456" s="143">
        <f>IF(U456="základní",N456,0)</f>
        <v>0</v>
      </c>
      <c r="BF456" s="143">
        <f>IF(U456="snížená",N456,0)</f>
        <v>0</v>
      </c>
      <c r="BG456" s="143">
        <f>IF(U456="zákl. přenesená",N456,0)</f>
        <v>0</v>
      </c>
      <c r="BH456" s="143">
        <f>IF(U456="sníž. přenesená",N456,0)</f>
        <v>0</v>
      </c>
      <c r="BI456" s="143">
        <f>IF(U456="nulová",N456,0)</f>
        <v>0</v>
      </c>
      <c r="BJ456" s="16" t="s">
        <v>20</v>
      </c>
      <c r="BK456" s="143">
        <f>ROUND(L456*K456,2)</f>
        <v>0</v>
      </c>
      <c r="BL456" s="16" t="s">
        <v>134</v>
      </c>
      <c r="BM456" s="16" t="s">
        <v>434</v>
      </c>
    </row>
    <row r="457" spans="2:65" s="11" customFormat="1" ht="22.5" customHeight="1" x14ac:dyDescent="0.3">
      <c r="B457" s="156"/>
      <c r="C457" s="157"/>
      <c r="D457" s="157"/>
      <c r="E457" s="158" t="s">
        <v>3</v>
      </c>
      <c r="F457" s="240" t="s">
        <v>172</v>
      </c>
      <c r="G457" s="241"/>
      <c r="H457" s="241"/>
      <c r="I457" s="241"/>
      <c r="J457" s="157"/>
      <c r="K457" s="159" t="s">
        <v>3</v>
      </c>
      <c r="L457" s="157"/>
      <c r="M457" s="157"/>
      <c r="N457" s="157"/>
      <c r="O457" s="157"/>
      <c r="P457" s="157"/>
      <c r="Q457" s="157"/>
      <c r="R457" s="160"/>
      <c r="T457" s="161"/>
      <c r="U457" s="157"/>
      <c r="V457" s="157"/>
      <c r="W457" s="157"/>
      <c r="X457" s="157"/>
      <c r="Y457" s="157"/>
      <c r="Z457" s="157"/>
      <c r="AA457" s="162"/>
      <c r="AT457" s="163" t="s">
        <v>137</v>
      </c>
      <c r="AU457" s="163" t="s">
        <v>85</v>
      </c>
      <c r="AV457" s="11" t="s">
        <v>20</v>
      </c>
      <c r="AW457" s="11" t="s">
        <v>35</v>
      </c>
      <c r="AX457" s="11" t="s">
        <v>78</v>
      </c>
      <c r="AY457" s="163" t="s">
        <v>129</v>
      </c>
    </row>
    <row r="458" spans="2:65" s="10" customFormat="1" ht="22.5" customHeight="1" x14ac:dyDescent="0.3">
      <c r="B458" s="144"/>
      <c r="C458" s="145"/>
      <c r="D458" s="145"/>
      <c r="E458" s="146" t="s">
        <v>3</v>
      </c>
      <c r="F458" s="242" t="s">
        <v>20</v>
      </c>
      <c r="G458" s="236"/>
      <c r="H458" s="236"/>
      <c r="I458" s="236"/>
      <c r="J458" s="145"/>
      <c r="K458" s="147">
        <v>1</v>
      </c>
      <c r="L458" s="145"/>
      <c r="M458" s="145"/>
      <c r="N458" s="145"/>
      <c r="O458" s="145"/>
      <c r="P458" s="145"/>
      <c r="Q458" s="145"/>
      <c r="R458" s="148"/>
      <c r="T458" s="149"/>
      <c r="U458" s="145"/>
      <c r="V458" s="145"/>
      <c r="W458" s="145"/>
      <c r="X458" s="145"/>
      <c r="Y458" s="145"/>
      <c r="Z458" s="145"/>
      <c r="AA458" s="150"/>
      <c r="AT458" s="151" t="s">
        <v>137</v>
      </c>
      <c r="AU458" s="151" t="s">
        <v>85</v>
      </c>
      <c r="AV458" s="10" t="s">
        <v>85</v>
      </c>
      <c r="AW458" s="10" t="s">
        <v>35</v>
      </c>
      <c r="AX458" s="10" t="s">
        <v>20</v>
      </c>
      <c r="AY458" s="151" t="s">
        <v>129</v>
      </c>
    </row>
    <row r="459" spans="2:65" s="1" customFormat="1" ht="31.5" customHeight="1" x14ac:dyDescent="0.3">
      <c r="B459" s="134"/>
      <c r="C459" s="135" t="s">
        <v>435</v>
      </c>
      <c r="D459" s="135" t="s">
        <v>130</v>
      </c>
      <c r="E459" s="136" t="s">
        <v>436</v>
      </c>
      <c r="F459" s="232" t="s">
        <v>437</v>
      </c>
      <c r="G459" s="233"/>
      <c r="H459" s="233"/>
      <c r="I459" s="233"/>
      <c r="J459" s="137" t="s">
        <v>189</v>
      </c>
      <c r="K459" s="138">
        <v>14</v>
      </c>
      <c r="L459" s="234"/>
      <c r="M459" s="233"/>
      <c r="N459" s="234">
        <f>ROUND(L459*K459,2)</f>
        <v>0</v>
      </c>
      <c r="O459" s="233"/>
      <c r="P459" s="233"/>
      <c r="Q459" s="233"/>
      <c r="R459" s="139"/>
      <c r="T459" s="140" t="s">
        <v>3</v>
      </c>
      <c r="U459" s="39" t="s">
        <v>43</v>
      </c>
      <c r="V459" s="141">
        <v>0.2</v>
      </c>
      <c r="W459" s="141">
        <f>V459*K459</f>
        <v>2.8000000000000003</v>
      </c>
      <c r="X459" s="141">
        <v>3.4000000000000002E-4</v>
      </c>
      <c r="Y459" s="141">
        <f>X459*K459</f>
        <v>4.7600000000000003E-3</v>
      </c>
      <c r="Z459" s="141">
        <v>0</v>
      </c>
      <c r="AA459" s="142">
        <f>Z459*K459</f>
        <v>0</v>
      </c>
      <c r="AR459" s="16" t="s">
        <v>134</v>
      </c>
      <c r="AT459" s="16" t="s">
        <v>130</v>
      </c>
      <c r="AU459" s="16" t="s">
        <v>85</v>
      </c>
      <c r="AY459" s="16" t="s">
        <v>129</v>
      </c>
      <c r="BE459" s="143">
        <f>IF(U459="základní",N459,0)</f>
        <v>0</v>
      </c>
      <c r="BF459" s="143">
        <f>IF(U459="snížená",N459,0)</f>
        <v>0</v>
      </c>
      <c r="BG459" s="143">
        <f>IF(U459="zákl. přenesená",N459,0)</f>
        <v>0</v>
      </c>
      <c r="BH459" s="143">
        <f>IF(U459="sníž. přenesená",N459,0)</f>
        <v>0</v>
      </c>
      <c r="BI459" s="143">
        <f>IF(U459="nulová",N459,0)</f>
        <v>0</v>
      </c>
      <c r="BJ459" s="16" t="s">
        <v>20</v>
      </c>
      <c r="BK459" s="143">
        <f>ROUND(L459*K459,2)</f>
        <v>0</v>
      </c>
      <c r="BL459" s="16" t="s">
        <v>134</v>
      </c>
      <c r="BM459" s="16" t="s">
        <v>438</v>
      </c>
    </row>
    <row r="460" spans="2:65" s="11" customFormat="1" ht="22.5" customHeight="1" x14ac:dyDescent="0.3">
      <c r="B460" s="156"/>
      <c r="C460" s="157"/>
      <c r="D460" s="157"/>
      <c r="E460" s="158" t="s">
        <v>3</v>
      </c>
      <c r="F460" s="240" t="s">
        <v>158</v>
      </c>
      <c r="G460" s="241"/>
      <c r="H460" s="241"/>
      <c r="I460" s="241"/>
      <c r="J460" s="157"/>
      <c r="K460" s="159" t="s">
        <v>3</v>
      </c>
      <c r="L460" s="157"/>
      <c r="M460" s="157"/>
      <c r="N460" s="157"/>
      <c r="O460" s="157"/>
      <c r="P460" s="157"/>
      <c r="Q460" s="157"/>
      <c r="R460" s="160"/>
      <c r="T460" s="161"/>
      <c r="U460" s="157"/>
      <c r="V460" s="157"/>
      <c r="W460" s="157"/>
      <c r="X460" s="157"/>
      <c r="Y460" s="157"/>
      <c r="Z460" s="157"/>
      <c r="AA460" s="162"/>
      <c r="AT460" s="163" t="s">
        <v>137</v>
      </c>
      <c r="AU460" s="163" t="s">
        <v>85</v>
      </c>
      <c r="AV460" s="11" t="s">
        <v>20</v>
      </c>
      <c r="AW460" s="11" t="s">
        <v>35</v>
      </c>
      <c r="AX460" s="11" t="s">
        <v>78</v>
      </c>
      <c r="AY460" s="163" t="s">
        <v>129</v>
      </c>
    </row>
    <row r="461" spans="2:65" s="10" customFormat="1" ht="22.5" customHeight="1" x14ac:dyDescent="0.3">
      <c r="B461" s="144"/>
      <c r="C461" s="145"/>
      <c r="D461" s="145"/>
      <c r="E461" s="146" t="s">
        <v>3</v>
      </c>
      <c r="F461" s="242" t="s">
        <v>146</v>
      </c>
      <c r="G461" s="236"/>
      <c r="H461" s="236"/>
      <c r="I461" s="236"/>
      <c r="J461" s="145"/>
      <c r="K461" s="147">
        <v>4</v>
      </c>
      <c r="L461" s="145"/>
      <c r="M461" s="145"/>
      <c r="N461" s="145"/>
      <c r="O461" s="145"/>
      <c r="P461" s="145"/>
      <c r="Q461" s="145"/>
      <c r="R461" s="148"/>
      <c r="T461" s="149"/>
      <c r="U461" s="145"/>
      <c r="V461" s="145"/>
      <c r="W461" s="145"/>
      <c r="X461" s="145"/>
      <c r="Y461" s="145"/>
      <c r="Z461" s="145"/>
      <c r="AA461" s="150"/>
      <c r="AT461" s="151" t="s">
        <v>137</v>
      </c>
      <c r="AU461" s="151" t="s">
        <v>85</v>
      </c>
      <c r="AV461" s="10" t="s">
        <v>85</v>
      </c>
      <c r="AW461" s="10" t="s">
        <v>35</v>
      </c>
      <c r="AX461" s="10" t="s">
        <v>78</v>
      </c>
      <c r="AY461" s="151" t="s">
        <v>129</v>
      </c>
    </row>
    <row r="462" spans="2:65" s="11" customFormat="1" ht="22.5" customHeight="1" x14ac:dyDescent="0.3">
      <c r="B462" s="156"/>
      <c r="C462" s="157"/>
      <c r="D462" s="157"/>
      <c r="E462" s="158" t="s">
        <v>3</v>
      </c>
      <c r="F462" s="245" t="s">
        <v>172</v>
      </c>
      <c r="G462" s="241"/>
      <c r="H462" s="241"/>
      <c r="I462" s="241"/>
      <c r="J462" s="157"/>
      <c r="K462" s="159" t="s">
        <v>3</v>
      </c>
      <c r="L462" s="157"/>
      <c r="M462" s="157"/>
      <c r="N462" s="157"/>
      <c r="O462" s="157"/>
      <c r="P462" s="157"/>
      <c r="Q462" s="157"/>
      <c r="R462" s="160"/>
      <c r="T462" s="161"/>
      <c r="U462" s="157"/>
      <c r="V462" s="157"/>
      <c r="W462" s="157"/>
      <c r="X462" s="157"/>
      <c r="Y462" s="157"/>
      <c r="Z462" s="157"/>
      <c r="AA462" s="162"/>
      <c r="AT462" s="163" t="s">
        <v>137</v>
      </c>
      <c r="AU462" s="163" t="s">
        <v>85</v>
      </c>
      <c r="AV462" s="11" t="s">
        <v>20</v>
      </c>
      <c r="AW462" s="11" t="s">
        <v>35</v>
      </c>
      <c r="AX462" s="11" t="s">
        <v>78</v>
      </c>
      <c r="AY462" s="163" t="s">
        <v>129</v>
      </c>
    </row>
    <row r="463" spans="2:65" s="10" customFormat="1" ht="22.5" customHeight="1" x14ac:dyDescent="0.3">
      <c r="B463" s="144"/>
      <c r="C463" s="145"/>
      <c r="D463" s="145"/>
      <c r="E463" s="146" t="s">
        <v>3</v>
      </c>
      <c r="F463" s="242" t="s">
        <v>161</v>
      </c>
      <c r="G463" s="236"/>
      <c r="H463" s="236"/>
      <c r="I463" s="236"/>
      <c r="J463" s="145"/>
      <c r="K463" s="147">
        <v>5</v>
      </c>
      <c r="L463" s="145"/>
      <c r="M463" s="145"/>
      <c r="N463" s="145"/>
      <c r="O463" s="145"/>
      <c r="P463" s="145"/>
      <c r="Q463" s="145"/>
      <c r="R463" s="148"/>
      <c r="T463" s="149"/>
      <c r="U463" s="145"/>
      <c r="V463" s="145"/>
      <c r="W463" s="145"/>
      <c r="X463" s="145"/>
      <c r="Y463" s="145"/>
      <c r="Z463" s="145"/>
      <c r="AA463" s="150"/>
      <c r="AT463" s="151" t="s">
        <v>137</v>
      </c>
      <c r="AU463" s="151" t="s">
        <v>85</v>
      </c>
      <c r="AV463" s="10" t="s">
        <v>85</v>
      </c>
      <c r="AW463" s="10" t="s">
        <v>35</v>
      </c>
      <c r="AX463" s="10" t="s">
        <v>78</v>
      </c>
      <c r="AY463" s="151" t="s">
        <v>129</v>
      </c>
    </row>
    <row r="464" spans="2:65" s="11" customFormat="1" ht="22.5" customHeight="1" x14ac:dyDescent="0.3">
      <c r="B464" s="156"/>
      <c r="C464" s="157"/>
      <c r="D464" s="157"/>
      <c r="E464" s="158" t="s">
        <v>3</v>
      </c>
      <c r="F464" s="245" t="s">
        <v>173</v>
      </c>
      <c r="G464" s="241"/>
      <c r="H464" s="241"/>
      <c r="I464" s="241"/>
      <c r="J464" s="157"/>
      <c r="K464" s="159" t="s">
        <v>3</v>
      </c>
      <c r="L464" s="157"/>
      <c r="M464" s="157"/>
      <c r="N464" s="157"/>
      <c r="O464" s="157"/>
      <c r="P464" s="157"/>
      <c r="Q464" s="157"/>
      <c r="R464" s="160"/>
      <c r="T464" s="161"/>
      <c r="U464" s="157"/>
      <c r="V464" s="157"/>
      <c r="W464" s="157"/>
      <c r="X464" s="157"/>
      <c r="Y464" s="157"/>
      <c r="Z464" s="157"/>
      <c r="AA464" s="162"/>
      <c r="AT464" s="163" t="s">
        <v>137</v>
      </c>
      <c r="AU464" s="163" t="s">
        <v>85</v>
      </c>
      <c r="AV464" s="11" t="s">
        <v>20</v>
      </c>
      <c r="AW464" s="11" t="s">
        <v>35</v>
      </c>
      <c r="AX464" s="11" t="s">
        <v>78</v>
      </c>
      <c r="AY464" s="163" t="s">
        <v>129</v>
      </c>
    </row>
    <row r="465" spans="2:65" s="10" customFormat="1" ht="22.5" customHeight="1" x14ac:dyDescent="0.3">
      <c r="B465" s="144"/>
      <c r="C465" s="145"/>
      <c r="D465" s="145"/>
      <c r="E465" s="146" t="s">
        <v>3</v>
      </c>
      <c r="F465" s="242" t="s">
        <v>161</v>
      </c>
      <c r="G465" s="236"/>
      <c r="H465" s="236"/>
      <c r="I465" s="236"/>
      <c r="J465" s="145"/>
      <c r="K465" s="147">
        <v>5</v>
      </c>
      <c r="L465" s="145"/>
      <c r="M465" s="145"/>
      <c r="N465" s="145"/>
      <c r="O465" s="145"/>
      <c r="P465" s="145"/>
      <c r="Q465" s="145"/>
      <c r="R465" s="148"/>
      <c r="T465" s="149"/>
      <c r="U465" s="145"/>
      <c r="V465" s="145"/>
      <c r="W465" s="145"/>
      <c r="X465" s="145"/>
      <c r="Y465" s="145"/>
      <c r="Z465" s="145"/>
      <c r="AA465" s="150"/>
      <c r="AT465" s="151" t="s">
        <v>137</v>
      </c>
      <c r="AU465" s="151" t="s">
        <v>85</v>
      </c>
      <c r="AV465" s="10" t="s">
        <v>85</v>
      </c>
      <c r="AW465" s="10" t="s">
        <v>35</v>
      </c>
      <c r="AX465" s="10" t="s">
        <v>78</v>
      </c>
      <c r="AY465" s="151" t="s">
        <v>129</v>
      </c>
    </row>
    <row r="466" spans="2:65" s="12" customFormat="1" ht="22.5" customHeight="1" x14ac:dyDescent="0.3">
      <c r="B466" s="164"/>
      <c r="C466" s="165"/>
      <c r="D466" s="165"/>
      <c r="E466" s="166" t="s">
        <v>3</v>
      </c>
      <c r="F466" s="243" t="s">
        <v>145</v>
      </c>
      <c r="G466" s="244"/>
      <c r="H466" s="244"/>
      <c r="I466" s="244"/>
      <c r="J466" s="165"/>
      <c r="K466" s="167">
        <v>14</v>
      </c>
      <c r="L466" s="165"/>
      <c r="M466" s="165"/>
      <c r="N466" s="165"/>
      <c r="O466" s="165"/>
      <c r="P466" s="165"/>
      <c r="Q466" s="165"/>
      <c r="R466" s="168"/>
      <c r="T466" s="169"/>
      <c r="U466" s="165"/>
      <c r="V466" s="165"/>
      <c r="W466" s="165"/>
      <c r="X466" s="165"/>
      <c r="Y466" s="165"/>
      <c r="Z466" s="165"/>
      <c r="AA466" s="170"/>
      <c r="AT466" s="171" t="s">
        <v>137</v>
      </c>
      <c r="AU466" s="171" t="s">
        <v>85</v>
      </c>
      <c r="AV466" s="12" t="s">
        <v>146</v>
      </c>
      <c r="AW466" s="12" t="s">
        <v>35</v>
      </c>
      <c r="AX466" s="12" t="s">
        <v>20</v>
      </c>
      <c r="AY466" s="171" t="s">
        <v>129</v>
      </c>
    </row>
    <row r="467" spans="2:65" s="1" customFormat="1" ht="31.5" customHeight="1" x14ac:dyDescent="0.3">
      <c r="B467" s="134"/>
      <c r="C467" s="135" t="s">
        <v>439</v>
      </c>
      <c r="D467" s="135" t="s">
        <v>130</v>
      </c>
      <c r="E467" s="136" t="s">
        <v>440</v>
      </c>
      <c r="F467" s="232" t="s">
        <v>441</v>
      </c>
      <c r="G467" s="233"/>
      <c r="H467" s="233"/>
      <c r="I467" s="233"/>
      <c r="J467" s="137" t="s">
        <v>189</v>
      </c>
      <c r="K467" s="138">
        <v>2</v>
      </c>
      <c r="L467" s="234"/>
      <c r="M467" s="233"/>
      <c r="N467" s="234">
        <f>ROUND(L467*K467,2)</f>
        <v>0</v>
      </c>
      <c r="O467" s="233"/>
      <c r="P467" s="233"/>
      <c r="Q467" s="233"/>
      <c r="R467" s="139"/>
      <c r="T467" s="140" t="s">
        <v>3</v>
      </c>
      <c r="U467" s="39" t="s">
        <v>43</v>
      </c>
      <c r="V467" s="141">
        <v>0.22</v>
      </c>
      <c r="W467" s="141">
        <f>V467*K467</f>
        <v>0.44</v>
      </c>
      <c r="X467" s="141">
        <v>5.0000000000000001E-4</v>
      </c>
      <c r="Y467" s="141">
        <f>X467*K467</f>
        <v>1E-3</v>
      </c>
      <c r="Z467" s="141">
        <v>0</v>
      </c>
      <c r="AA467" s="142">
        <f>Z467*K467</f>
        <v>0</v>
      </c>
      <c r="AR467" s="16" t="s">
        <v>134</v>
      </c>
      <c r="AT467" s="16" t="s">
        <v>130</v>
      </c>
      <c r="AU467" s="16" t="s">
        <v>85</v>
      </c>
      <c r="AY467" s="16" t="s">
        <v>129</v>
      </c>
      <c r="BE467" s="143">
        <f>IF(U467="základní",N467,0)</f>
        <v>0</v>
      </c>
      <c r="BF467" s="143">
        <f>IF(U467="snížená",N467,0)</f>
        <v>0</v>
      </c>
      <c r="BG467" s="143">
        <f>IF(U467="zákl. přenesená",N467,0)</f>
        <v>0</v>
      </c>
      <c r="BH467" s="143">
        <f>IF(U467="sníž. přenesená",N467,0)</f>
        <v>0</v>
      </c>
      <c r="BI467" s="143">
        <f>IF(U467="nulová",N467,0)</f>
        <v>0</v>
      </c>
      <c r="BJ467" s="16" t="s">
        <v>20</v>
      </c>
      <c r="BK467" s="143">
        <f>ROUND(L467*K467,2)</f>
        <v>0</v>
      </c>
      <c r="BL467" s="16" t="s">
        <v>134</v>
      </c>
      <c r="BM467" s="16" t="s">
        <v>442</v>
      </c>
    </row>
    <row r="468" spans="2:65" s="11" customFormat="1" ht="22.5" customHeight="1" x14ac:dyDescent="0.3">
      <c r="B468" s="156"/>
      <c r="C468" s="157"/>
      <c r="D468" s="157"/>
      <c r="E468" s="158" t="s">
        <v>3</v>
      </c>
      <c r="F468" s="240" t="s">
        <v>172</v>
      </c>
      <c r="G468" s="241"/>
      <c r="H468" s="241"/>
      <c r="I468" s="241"/>
      <c r="J468" s="157"/>
      <c r="K468" s="159" t="s">
        <v>3</v>
      </c>
      <c r="L468" s="157"/>
      <c r="M468" s="157"/>
      <c r="N468" s="157"/>
      <c r="O468" s="157"/>
      <c r="P468" s="157"/>
      <c r="Q468" s="157"/>
      <c r="R468" s="160"/>
      <c r="T468" s="161"/>
      <c r="U468" s="157"/>
      <c r="V468" s="157"/>
      <c r="W468" s="157"/>
      <c r="X468" s="157"/>
      <c r="Y468" s="157"/>
      <c r="Z468" s="157"/>
      <c r="AA468" s="162"/>
      <c r="AT468" s="163" t="s">
        <v>137</v>
      </c>
      <c r="AU468" s="163" t="s">
        <v>85</v>
      </c>
      <c r="AV468" s="11" t="s">
        <v>20</v>
      </c>
      <c r="AW468" s="11" t="s">
        <v>35</v>
      </c>
      <c r="AX468" s="11" t="s">
        <v>78</v>
      </c>
      <c r="AY468" s="163" t="s">
        <v>129</v>
      </c>
    </row>
    <row r="469" spans="2:65" s="10" customFormat="1" ht="22.5" customHeight="1" x14ac:dyDescent="0.3">
      <c r="B469" s="144"/>
      <c r="C469" s="145"/>
      <c r="D469" s="145"/>
      <c r="E469" s="146" t="s">
        <v>3</v>
      </c>
      <c r="F469" s="242" t="s">
        <v>85</v>
      </c>
      <c r="G469" s="236"/>
      <c r="H469" s="236"/>
      <c r="I469" s="236"/>
      <c r="J469" s="145"/>
      <c r="K469" s="147">
        <v>2</v>
      </c>
      <c r="L469" s="145"/>
      <c r="M469" s="145"/>
      <c r="N469" s="145"/>
      <c r="O469" s="145"/>
      <c r="P469" s="145"/>
      <c r="Q469" s="145"/>
      <c r="R469" s="148"/>
      <c r="T469" s="149"/>
      <c r="U469" s="145"/>
      <c r="V469" s="145"/>
      <c r="W469" s="145"/>
      <c r="X469" s="145"/>
      <c r="Y469" s="145"/>
      <c r="Z469" s="145"/>
      <c r="AA469" s="150"/>
      <c r="AT469" s="151" t="s">
        <v>137</v>
      </c>
      <c r="AU469" s="151" t="s">
        <v>85</v>
      </c>
      <c r="AV469" s="10" t="s">
        <v>85</v>
      </c>
      <c r="AW469" s="10" t="s">
        <v>35</v>
      </c>
      <c r="AX469" s="10" t="s">
        <v>20</v>
      </c>
      <c r="AY469" s="151" t="s">
        <v>129</v>
      </c>
    </row>
    <row r="470" spans="2:65" s="1" customFormat="1" ht="31.5" customHeight="1" x14ac:dyDescent="0.3">
      <c r="B470" s="134"/>
      <c r="C470" s="135" t="s">
        <v>443</v>
      </c>
      <c r="D470" s="135" t="s">
        <v>130</v>
      </c>
      <c r="E470" s="136" t="s">
        <v>444</v>
      </c>
      <c r="F470" s="232" t="s">
        <v>445</v>
      </c>
      <c r="G470" s="233"/>
      <c r="H470" s="233"/>
      <c r="I470" s="233"/>
      <c r="J470" s="137" t="s">
        <v>189</v>
      </c>
      <c r="K470" s="138">
        <v>1</v>
      </c>
      <c r="L470" s="234"/>
      <c r="M470" s="233"/>
      <c r="N470" s="234">
        <f>ROUND(L470*K470,2)</f>
        <v>0</v>
      </c>
      <c r="O470" s="233"/>
      <c r="P470" s="233"/>
      <c r="Q470" s="233"/>
      <c r="R470" s="139"/>
      <c r="T470" s="140" t="s">
        <v>3</v>
      </c>
      <c r="U470" s="39" t="s">
        <v>43</v>
      </c>
      <c r="V470" s="141">
        <v>0.26</v>
      </c>
      <c r="W470" s="141">
        <f>V470*K470</f>
        <v>0.26</v>
      </c>
      <c r="X470" s="141">
        <v>6.9999999999999999E-4</v>
      </c>
      <c r="Y470" s="141">
        <f>X470*K470</f>
        <v>6.9999999999999999E-4</v>
      </c>
      <c r="Z470" s="141">
        <v>0</v>
      </c>
      <c r="AA470" s="142">
        <f>Z470*K470</f>
        <v>0</v>
      </c>
      <c r="AR470" s="16" t="s">
        <v>134</v>
      </c>
      <c r="AT470" s="16" t="s">
        <v>130</v>
      </c>
      <c r="AU470" s="16" t="s">
        <v>85</v>
      </c>
      <c r="AY470" s="16" t="s">
        <v>129</v>
      </c>
      <c r="BE470" s="143">
        <f>IF(U470="základní",N470,0)</f>
        <v>0</v>
      </c>
      <c r="BF470" s="143">
        <f>IF(U470="snížená",N470,0)</f>
        <v>0</v>
      </c>
      <c r="BG470" s="143">
        <f>IF(U470="zákl. přenesená",N470,0)</f>
        <v>0</v>
      </c>
      <c r="BH470" s="143">
        <f>IF(U470="sníž. přenesená",N470,0)</f>
        <v>0</v>
      </c>
      <c r="BI470" s="143">
        <f>IF(U470="nulová",N470,0)</f>
        <v>0</v>
      </c>
      <c r="BJ470" s="16" t="s">
        <v>20</v>
      </c>
      <c r="BK470" s="143">
        <f>ROUND(L470*K470,2)</f>
        <v>0</v>
      </c>
      <c r="BL470" s="16" t="s">
        <v>134</v>
      </c>
      <c r="BM470" s="16" t="s">
        <v>446</v>
      </c>
    </row>
    <row r="471" spans="2:65" s="11" customFormat="1" ht="22.5" customHeight="1" x14ac:dyDescent="0.3">
      <c r="B471" s="156"/>
      <c r="C471" s="157"/>
      <c r="D471" s="157"/>
      <c r="E471" s="158" t="s">
        <v>3</v>
      </c>
      <c r="F471" s="240" t="s">
        <v>158</v>
      </c>
      <c r="G471" s="241"/>
      <c r="H471" s="241"/>
      <c r="I471" s="241"/>
      <c r="J471" s="157"/>
      <c r="K471" s="159" t="s">
        <v>3</v>
      </c>
      <c r="L471" s="157"/>
      <c r="M471" s="157"/>
      <c r="N471" s="157"/>
      <c r="O471" s="157"/>
      <c r="P471" s="157"/>
      <c r="Q471" s="157"/>
      <c r="R471" s="160"/>
      <c r="T471" s="161"/>
      <c r="U471" s="157"/>
      <c r="V471" s="157"/>
      <c r="W471" s="157"/>
      <c r="X471" s="157"/>
      <c r="Y471" s="157"/>
      <c r="Z471" s="157"/>
      <c r="AA471" s="162"/>
      <c r="AT471" s="163" t="s">
        <v>137</v>
      </c>
      <c r="AU471" s="163" t="s">
        <v>85</v>
      </c>
      <c r="AV471" s="11" t="s">
        <v>20</v>
      </c>
      <c r="AW471" s="11" t="s">
        <v>35</v>
      </c>
      <c r="AX471" s="11" t="s">
        <v>78</v>
      </c>
      <c r="AY471" s="163" t="s">
        <v>129</v>
      </c>
    </row>
    <row r="472" spans="2:65" s="10" customFormat="1" ht="22.5" customHeight="1" x14ac:dyDescent="0.3">
      <c r="B472" s="144"/>
      <c r="C472" s="145"/>
      <c r="D472" s="145"/>
      <c r="E472" s="146" t="s">
        <v>3</v>
      </c>
      <c r="F472" s="242" t="s">
        <v>20</v>
      </c>
      <c r="G472" s="236"/>
      <c r="H472" s="236"/>
      <c r="I472" s="236"/>
      <c r="J472" s="145"/>
      <c r="K472" s="147">
        <v>1</v>
      </c>
      <c r="L472" s="145"/>
      <c r="M472" s="145"/>
      <c r="N472" s="145"/>
      <c r="O472" s="145"/>
      <c r="P472" s="145"/>
      <c r="Q472" s="145"/>
      <c r="R472" s="148"/>
      <c r="T472" s="149"/>
      <c r="U472" s="145"/>
      <c r="V472" s="145"/>
      <c r="W472" s="145"/>
      <c r="X472" s="145"/>
      <c r="Y472" s="145"/>
      <c r="Z472" s="145"/>
      <c r="AA472" s="150"/>
      <c r="AT472" s="151" t="s">
        <v>137</v>
      </c>
      <c r="AU472" s="151" t="s">
        <v>85</v>
      </c>
      <c r="AV472" s="10" t="s">
        <v>85</v>
      </c>
      <c r="AW472" s="10" t="s">
        <v>35</v>
      </c>
      <c r="AX472" s="10" t="s">
        <v>20</v>
      </c>
      <c r="AY472" s="151" t="s">
        <v>129</v>
      </c>
    </row>
    <row r="473" spans="2:65" s="1" customFormat="1" ht="31.5" customHeight="1" x14ac:dyDescent="0.3">
      <c r="B473" s="134"/>
      <c r="C473" s="135" t="s">
        <v>447</v>
      </c>
      <c r="D473" s="135" t="s">
        <v>130</v>
      </c>
      <c r="E473" s="136" t="s">
        <v>448</v>
      </c>
      <c r="F473" s="232" t="s">
        <v>449</v>
      </c>
      <c r="G473" s="233"/>
      <c r="H473" s="233"/>
      <c r="I473" s="233"/>
      <c r="J473" s="137" t="s">
        <v>189</v>
      </c>
      <c r="K473" s="138">
        <v>2</v>
      </c>
      <c r="L473" s="234"/>
      <c r="M473" s="233"/>
      <c r="N473" s="234">
        <f>ROUND(L473*K473,2)</f>
        <v>0</v>
      </c>
      <c r="O473" s="233"/>
      <c r="P473" s="233"/>
      <c r="Q473" s="233"/>
      <c r="R473" s="139"/>
      <c r="T473" s="140" t="s">
        <v>3</v>
      </c>
      <c r="U473" s="39" t="s">
        <v>45</v>
      </c>
      <c r="V473" s="141">
        <v>0.22</v>
      </c>
      <c r="W473" s="141">
        <f>V473*K473</f>
        <v>0.44</v>
      </c>
      <c r="X473" s="141">
        <v>5.6999999999999998E-4</v>
      </c>
      <c r="Y473" s="141">
        <f>X473*K473</f>
        <v>1.14E-3</v>
      </c>
      <c r="Z473" s="141">
        <v>0</v>
      </c>
      <c r="AA473" s="142">
        <f>Z473*K473</f>
        <v>0</v>
      </c>
      <c r="AR473" s="16" t="s">
        <v>134</v>
      </c>
      <c r="AT473" s="16" t="s">
        <v>130</v>
      </c>
      <c r="AU473" s="16" t="s">
        <v>85</v>
      </c>
      <c r="AY473" s="16" t="s">
        <v>129</v>
      </c>
      <c r="BE473" s="143">
        <f>IF(U473="základní",N473,0)</f>
        <v>0</v>
      </c>
      <c r="BF473" s="143">
        <f>IF(U473="snížená",N473,0)</f>
        <v>0</v>
      </c>
      <c r="BG473" s="143">
        <f>IF(U473="zákl. přenesená",N473,0)</f>
        <v>0</v>
      </c>
      <c r="BH473" s="143">
        <f>IF(U473="sníž. přenesená",N473,0)</f>
        <v>0</v>
      </c>
      <c r="BI473" s="143">
        <f>IF(U473="nulová",N473,0)</f>
        <v>0</v>
      </c>
      <c r="BJ473" s="16" t="s">
        <v>85</v>
      </c>
      <c r="BK473" s="143">
        <f>ROUND(L473*K473,2)</f>
        <v>0</v>
      </c>
      <c r="BL473" s="16" t="s">
        <v>134</v>
      </c>
      <c r="BM473" s="16" t="s">
        <v>450</v>
      </c>
    </row>
    <row r="474" spans="2:65" s="11" customFormat="1" ht="22.5" customHeight="1" x14ac:dyDescent="0.3">
      <c r="B474" s="156"/>
      <c r="C474" s="157"/>
      <c r="D474" s="157"/>
      <c r="E474" s="158" t="s">
        <v>3</v>
      </c>
      <c r="F474" s="240" t="s">
        <v>158</v>
      </c>
      <c r="G474" s="241"/>
      <c r="H474" s="241"/>
      <c r="I474" s="241"/>
      <c r="J474" s="157"/>
      <c r="K474" s="159" t="s">
        <v>3</v>
      </c>
      <c r="L474" s="157"/>
      <c r="M474" s="157"/>
      <c r="N474" s="157"/>
      <c r="O474" s="157"/>
      <c r="P474" s="157"/>
      <c r="Q474" s="157"/>
      <c r="R474" s="160"/>
      <c r="T474" s="161"/>
      <c r="U474" s="157"/>
      <c r="V474" s="157"/>
      <c r="W474" s="157"/>
      <c r="X474" s="157"/>
      <c r="Y474" s="157"/>
      <c r="Z474" s="157"/>
      <c r="AA474" s="162"/>
      <c r="AT474" s="163" t="s">
        <v>137</v>
      </c>
      <c r="AU474" s="163" t="s">
        <v>85</v>
      </c>
      <c r="AV474" s="11" t="s">
        <v>20</v>
      </c>
      <c r="AW474" s="11" t="s">
        <v>35</v>
      </c>
      <c r="AX474" s="11" t="s">
        <v>78</v>
      </c>
      <c r="AY474" s="163" t="s">
        <v>129</v>
      </c>
    </row>
    <row r="475" spans="2:65" s="10" customFormat="1" ht="22.5" customHeight="1" x14ac:dyDescent="0.3">
      <c r="B475" s="144"/>
      <c r="C475" s="145"/>
      <c r="D475" s="145"/>
      <c r="E475" s="146" t="s">
        <v>3</v>
      </c>
      <c r="F475" s="242" t="s">
        <v>85</v>
      </c>
      <c r="G475" s="236"/>
      <c r="H475" s="236"/>
      <c r="I475" s="236"/>
      <c r="J475" s="145"/>
      <c r="K475" s="147">
        <v>2</v>
      </c>
      <c r="L475" s="145"/>
      <c r="M475" s="145"/>
      <c r="N475" s="145"/>
      <c r="O475" s="145"/>
      <c r="P475" s="145"/>
      <c r="Q475" s="145"/>
      <c r="R475" s="148"/>
      <c r="T475" s="149"/>
      <c r="U475" s="145"/>
      <c r="V475" s="145"/>
      <c r="W475" s="145"/>
      <c r="X475" s="145"/>
      <c r="Y475" s="145"/>
      <c r="Z475" s="145"/>
      <c r="AA475" s="150"/>
      <c r="AT475" s="151" t="s">
        <v>137</v>
      </c>
      <c r="AU475" s="151" t="s">
        <v>85</v>
      </c>
      <c r="AV475" s="10" t="s">
        <v>85</v>
      </c>
      <c r="AW475" s="10" t="s">
        <v>35</v>
      </c>
      <c r="AX475" s="10" t="s">
        <v>20</v>
      </c>
      <c r="AY475" s="151" t="s">
        <v>129</v>
      </c>
    </row>
    <row r="476" spans="2:65" s="1" customFormat="1" ht="31.5" customHeight="1" x14ac:dyDescent="0.3">
      <c r="B476" s="134"/>
      <c r="C476" s="135" t="s">
        <v>451</v>
      </c>
      <c r="D476" s="135" t="s">
        <v>130</v>
      </c>
      <c r="E476" s="136" t="s">
        <v>452</v>
      </c>
      <c r="F476" s="232" t="s">
        <v>453</v>
      </c>
      <c r="G476" s="233"/>
      <c r="H476" s="233"/>
      <c r="I476" s="233"/>
      <c r="J476" s="137" t="s">
        <v>189</v>
      </c>
      <c r="K476" s="138">
        <v>1</v>
      </c>
      <c r="L476" s="234"/>
      <c r="M476" s="233"/>
      <c r="N476" s="234">
        <f>ROUND(L476*K476,2)</f>
        <v>0</v>
      </c>
      <c r="O476" s="233"/>
      <c r="P476" s="233"/>
      <c r="Q476" s="233"/>
      <c r="R476" s="139"/>
      <c r="T476" s="140" t="s">
        <v>3</v>
      </c>
      <c r="U476" s="39" t="s">
        <v>43</v>
      </c>
      <c r="V476" s="141">
        <v>0.2</v>
      </c>
      <c r="W476" s="141">
        <f>V476*K476</f>
        <v>0.2</v>
      </c>
      <c r="X476" s="141">
        <v>1.6000000000000001E-4</v>
      </c>
      <c r="Y476" s="141">
        <f>X476*K476</f>
        <v>1.6000000000000001E-4</v>
      </c>
      <c r="Z476" s="141">
        <v>0</v>
      </c>
      <c r="AA476" s="142">
        <f>Z476*K476</f>
        <v>0</v>
      </c>
      <c r="AR476" s="16" t="s">
        <v>134</v>
      </c>
      <c r="AT476" s="16" t="s">
        <v>130</v>
      </c>
      <c r="AU476" s="16" t="s">
        <v>85</v>
      </c>
      <c r="AY476" s="16" t="s">
        <v>129</v>
      </c>
      <c r="BE476" s="143">
        <f>IF(U476="základní",N476,0)</f>
        <v>0</v>
      </c>
      <c r="BF476" s="143">
        <f>IF(U476="snížená",N476,0)</f>
        <v>0</v>
      </c>
      <c r="BG476" s="143">
        <f>IF(U476="zákl. přenesená",N476,0)</f>
        <v>0</v>
      </c>
      <c r="BH476" s="143">
        <f>IF(U476="sníž. přenesená",N476,0)</f>
        <v>0</v>
      </c>
      <c r="BI476" s="143">
        <f>IF(U476="nulová",N476,0)</f>
        <v>0</v>
      </c>
      <c r="BJ476" s="16" t="s">
        <v>20</v>
      </c>
      <c r="BK476" s="143">
        <f>ROUND(L476*K476,2)</f>
        <v>0</v>
      </c>
      <c r="BL476" s="16" t="s">
        <v>134</v>
      </c>
      <c r="BM476" s="16" t="s">
        <v>454</v>
      </c>
    </row>
    <row r="477" spans="2:65" s="11" customFormat="1" ht="22.5" customHeight="1" x14ac:dyDescent="0.3">
      <c r="B477" s="156"/>
      <c r="C477" s="157"/>
      <c r="D477" s="157"/>
      <c r="E477" s="158" t="s">
        <v>3</v>
      </c>
      <c r="F477" s="240" t="s">
        <v>172</v>
      </c>
      <c r="G477" s="241"/>
      <c r="H477" s="241"/>
      <c r="I477" s="241"/>
      <c r="J477" s="157"/>
      <c r="K477" s="159" t="s">
        <v>3</v>
      </c>
      <c r="L477" s="157"/>
      <c r="M477" s="157"/>
      <c r="N477" s="157"/>
      <c r="O477" s="157"/>
      <c r="P477" s="157"/>
      <c r="Q477" s="157"/>
      <c r="R477" s="160"/>
      <c r="T477" s="161"/>
      <c r="U477" s="157"/>
      <c r="V477" s="157"/>
      <c r="W477" s="157"/>
      <c r="X477" s="157"/>
      <c r="Y477" s="157"/>
      <c r="Z477" s="157"/>
      <c r="AA477" s="162"/>
      <c r="AT477" s="163" t="s">
        <v>137</v>
      </c>
      <c r="AU477" s="163" t="s">
        <v>85</v>
      </c>
      <c r="AV477" s="11" t="s">
        <v>20</v>
      </c>
      <c r="AW477" s="11" t="s">
        <v>35</v>
      </c>
      <c r="AX477" s="11" t="s">
        <v>78</v>
      </c>
      <c r="AY477" s="163" t="s">
        <v>129</v>
      </c>
    </row>
    <row r="478" spans="2:65" s="10" customFormat="1" ht="22.5" customHeight="1" x14ac:dyDescent="0.3">
      <c r="B478" s="144"/>
      <c r="C478" s="145"/>
      <c r="D478" s="145"/>
      <c r="E478" s="146" t="s">
        <v>3</v>
      </c>
      <c r="F478" s="242" t="s">
        <v>20</v>
      </c>
      <c r="G478" s="236"/>
      <c r="H478" s="236"/>
      <c r="I478" s="236"/>
      <c r="J478" s="145"/>
      <c r="K478" s="147">
        <v>1</v>
      </c>
      <c r="L478" s="145"/>
      <c r="M478" s="145"/>
      <c r="N478" s="145"/>
      <c r="O478" s="145"/>
      <c r="P478" s="145"/>
      <c r="Q478" s="145"/>
      <c r="R478" s="148"/>
      <c r="T478" s="149"/>
      <c r="U478" s="145"/>
      <c r="V478" s="145"/>
      <c r="W478" s="145"/>
      <c r="X478" s="145"/>
      <c r="Y478" s="145"/>
      <c r="Z478" s="145"/>
      <c r="AA478" s="150"/>
      <c r="AT478" s="151" t="s">
        <v>137</v>
      </c>
      <c r="AU478" s="151" t="s">
        <v>85</v>
      </c>
      <c r="AV478" s="10" t="s">
        <v>85</v>
      </c>
      <c r="AW478" s="10" t="s">
        <v>35</v>
      </c>
      <c r="AX478" s="10" t="s">
        <v>20</v>
      </c>
      <c r="AY478" s="151" t="s">
        <v>129</v>
      </c>
    </row>
    <row r="479" spans="2:65" s="1" customFormat="1" ht="31.5" customHeight="1" x14ac:dyDescent="0.3">
      <c r="B479" s="134"/>
      <c r="C479" s="135" t="s">
        <v>455</v>
      </c>
      <c r="D479" s="135" t="s">
        <v>130</v>
      </c>
      <c r="E479" s="136" t="s">
        <v>456</v>
      </c>
      <c r="F479" s="232" t="s">
        <v>457</v>
      </c>
      <c r="G479" s="233"/>
      <c r="H479" s="233"/>
      <c r="I479" s="233"/>
      <c r="J479" s="137" t="s">
        <v>189</v>
      </c>
      <c r="K479" s="138">
        <v>1</v>
      </c>
      <c r="L479" s="234"/>
      <c r="M479" s="233"/>
      <c r="N479" s="234">
        <f>ROUND(L479*K479,2)</f>
        <v>0</v>
      </c>
      <c r="O479" s="233"/>
      <c r="P479" s="233"/>
      <c r="Q479" s="233"/>
      <c r="R479" s="139"/>
      <c r="T479" s="140" t="s">
        <v>3</v>
      </c>
      <c r="U479" s="39" t="s">
        <v>43</v>
      </c>
      <c r="V479" s="141">
        <v>0.16500000000000001</v>
      </c>
      <c r="W479" s="141">
        <f>V479*K479</f>
        <v>0.16500000000000001</v>
      </c>
      <c r="X479" s="141">
        <v>2.0000000000000002E-5</v>
      </c>
      <c r="Y479" s="141">
        <f>X479*K479</f>
        <v>2.0000000000000002E-5</v>
      </c>
      <c r="Z479" s="141">
        <v>0</v>
      </c>
      <c r="AA479" s="142">
        <f>Z479*K479</f>
        <v>0</v>
      </c>
      <c r="AR479" s="16" t="s">
        <v>134</v>
      </c>
      <c r="AT479" s="16" t="s">
        <v>130</v>
      </c>
      <c r="AU479" s="16" t="s">
        <v>85</v>
      </c>
      <c r="AY479" s="16" t="s">
        <v>129</v>
      </c>
      <c r="BE479" s="143">
        <f>IF(U479="základní",N479,0)</f>
        <v>0</v>
      </c>
      <c r="BF479" s="143">
        <f>IF(U479="snížená",N479,0)</f>
        <v>0</v>
      </c>
      <c r="BG479" s="143">
        <f>IF(U479="zákl. přenesená",N479,0)</f>
        <v>0</v>
      </c>
      <c r="BH479" s="143">
        <f>IF(U479="sníž. přenesená",N479,0)</f>
        <v>0</v>
      </c>
      <c r="BI479" s="143">
        <f>IF(U479="nulová",N479,0)</f>
        <v>0</v>
      </c>
      <c r="BJ479" s="16" t="s">
        <v>20</v>
      </c>
      <c r="BK479" s="143">
        <f>ROUND(L479*K479,2)</f>
        <v>0</v>
      </c>
      <c r="BL479" s="16" t="s">
        <v>134</v>
      </c>
      <c r="BM479" s="16" t="s">
        <v>458</v>
      </c>
    </row>
    <row r="480" spans="2:65" s="10" customFormat="1" ht="22.5" customHeight="1" x14ac:dyDescent="0.3">
      <c r="B480" s="144"/>
      <c r="C480" s="145"/>
      <c r="D480" s="145"/>
      <c r="E480" s="146" t="s">
        <v>3</v>
      </c>
      <c r="F480" s="235" t="s">
        <v>20</v>
      </c>
      <c r="G480" s="236"/>
      <c r="H480" s="236"/>
      <c r="I480" s="236"/>
      <c r="J480" s="145"/>
      <c r="K480" s="147">
        <v>1</v>
      </c>
      <c r="L480" s="145"/>
      <c r="M480" s="145"/>
      <c r="N480" s="145"/>
      <c r="O480" s="145"/>
      <c r="P480" s="145"/>
      <c r="Q480" s="145"/>
      <c r="R480" s="148"/>
      <c r="T480" s="149"/>
      <c r="U480" s="145"/>
      <c r="V480" s="145"/>
      <c r="W480" s="145"/>
      <c r="X480" s="145"/>
      <c r="Y480" s="145"/>
      <c r="Z480" s="145"/>
      <c r="AA480" s="150"/>
      <c r="AT480" s="151" t="s">
        <v>137</v>
      </c>
      <c r="AU480" s="151" t="s">
        <v>85</v>
      </c>
      <c r="AV480" s="10" t="s">
        <v>85</v>
      </c>
      <c r="AW480" s="10" t="s">
        <v>35</v>
      </c>
      <c r="AX480" s="10" t="s">
        <v>20</v>
      </c>
      <c r="AY480" s="151" t="s">
        <v>129</v>
      </c>
    </row>
    <row r="481" spans="2:65" s="1" customFormat="1" ht="31.5" customHeight="1" x14ac:dyDescent="0.3">
      <c r="B481" s="134"/>
      <c r="C481" s="152" t="s">
        <v>459</v>
      </c>
      <c r="D481" s="152" t="s">
        <v>138</v>
      </c>
      <c r="E481" s="153" t="s">
        <v>460</v>
      </c>
      <c r="F481" s="237" t="s">
        <v>461</v>
      </c>
      <c r="G481" s="238"/>
      <c r="H481" s="238"/>
      <c r="I481" s="238"/>
      <c r="J481" s="154" t="s">
        <v>189</v>
      </c>
      <c r="K481" s="155">
        <v>1</v>
      </c>
      <c r="L481" s="239"/>
      <c r="M481" s="238"/>
      <c r="N481" s="239">
        <f>ROUND(L481*K481,2)</f>
        <v>0</v>
      </c>
      <c r="O481" s="233"/>
      <c r="P481" s="233"/>
      <c r="Q481" s="233"/>
      <c r="R481" s="139"/>
      <c r="T481" s="140" t="s">
        <v>3</v>
      </c>
      <c r="U481" s="39" t="s">
        <v>43</v>
      </c>
      <c r="V481" s="141">
        <v>0</v>
      </c>
      <c r="W481" s="141">
        <f>V481*K481</f>
        <v>0</v>
      </c>
      <c r="X481" s="141">
        <v>0</v>
      </c>
      <c r="Y481" s="141">
        <f>X481*K481</f>
        <v>0</v>
      </c>
      <c r="Z481" s="141">
        <v>0</v>
      </c>
      <c r="AA481" s="142">
        <f>Z481*K481</f>
        <v>0</v>
      </c>
      <c r="AR481" s="16" t="s">
        <v>141</v>
      </c>
      <c r="AT481" s="16" t="s">
        <v>138</v>
      </c>
      <c r="AU481" s="16" t="s">
        <v>85</v>
      </c>
      <c r="AY481" s="16" t="s">
        <v>129</v>
      </c>
      <c r="BE481" s="143">
        <f>IF(U481="základní",N481,0)</f>
        <v>0</v>
      </c>
      <c r="BF481" s="143">
        <f>IF(U481="snížená",N481,0)</f>
        <v>0</v>
      </c>
      <c r="BG481" s="143">
        <f>IF(U481="zákl. přenesená",N481,0)</f>
        <v>0</v>
      </c>
      <c r="BH481" s="143">
        <f>IF(U481="sníž. přenesená",N481,0)</f>
        <v>0</v>
      </c>
      <c r="BI481" s="143">
        <f>IF(U481="nulová",N481,0)</f>
        <v>0</v>
      </c>
      <c r="BJ481" s="16" t="s">
        <v>20</v>
      </c>
      <c r="BK481" s="143">
        <f>ROUND(L481*K481,2)</f>
        <v>0</v>
      </c>
      <c r="BL481" s="16" t="s">
        <v>134</v>
      </c>
      <c r="BM481" s="16" t="s">
        <v>462</v>
      </c>
    </row>
    <row r="482" spans="2:65" s="10" customFormat="1" ht="22.5" customHeight="1" x14ac:dyDescent="0.3">
      <c r="B482" s="144"/>
      <c r="C482" s="145"/>
      <c r="D482" s="145"/>
      <c r="E482" s="146" t="s">
        <v>3</v>
      </c>
      <c r="F482" s="235" t="s">
        <v>20</v>
      </c>
      <c r="G482" s="236"/>
      <c r="H482" s="236"/>
      <c r="I482" s="236"/>
      <c r="J482" s="145"/>
      <c r="K482" s="147">
        <v>1</v>
      </c>
      <c r="L482" s="145"/>
      <c r="M482" s="145"/>
      <c r="N482" s="145"/>
      <c r="O482" s="145"/>
      <c r="P482" s="145"/>
      <c r="Q482" s="145"/>
      <c r="R482" s="148"/>
      <c r="T482" s="149"/>
      <c r="U482" s="145"/>
      <c r="V482" s="145"/>
      <c r="W482" s="145"/>
      <c r="X482" s="145"/>
      <c r="Y482" s="145"/>
      <c r="Z482" s="145"/>
      <c r="AA482" s="150"/>
      <c r="AT482" s="151" t="s">
        <v>137</v>
      </c>
      <c r="AU482" s="151" t="s">
        <v>85</v>
      </c>
      <c r="AV482" s="10" t="s">
        <v>85</v>
      </c>
      <c r="AW482" s="10" t="s">
        <v>35</v>
      </c>
      <c r="AX482" s="10" t="s">
        <v>20</v>
      </c>
      <c r="AY482" s="151" t="s">
        <v>129</v>
      </c>
    </row>
    <row r="483" spans="2:65" s="1" customFormat="1" ht="31.5" customHeight="1" x14ac:dyDescent="0.3">
      <c r="B483" s="134"/>
      <c r="C483" s="135" t="s">
        <v>463</v>
      </c>
      <c r="D483" s="135" t="s">
        <v>130</v>
      </c>
      <c r="E483" s="136" t="s">
        <v>464</v>
      </c>
      <c r="F483" s="232" t="s">
        <v>465</v>
      </c>
      <c r="G483" s="233"/>
      <c r="H483" s="233"/>
      <c r="I483" s="233"/>
      <c r="J483" s="137" t="s">
        <v>189</v>
      </c>
      <c r="K483" s="138">
        <v>3</v>
      </c>
      <c r="L483" s="234"/>
      <c r="M483" s="233"/>
      <c r="N483" s="234">
        <f>ROUND(L483*K483,2)</f>
        <v>0</v>
      </c>
      <c r="O483" s="233"/>
      <c r="P483" s="233"/>
      <c r="Q483" s="233"/>
      <c r="R483" s="139"/>
      <c r="T483" s="140" t="s">
        <v>3</v>
      </c>
      <c r="U483" s="39" t="s">
        <v>43</v>
      </c>
      <c r="V483" s="141">
        <v>0.20699999999999999</v>
      </c>
      <c r="W483" s="141">
        <f>V483*K483</f>
        <v>0.621</v>
      </c>
      <c r="X483" s="141">
        <v>2.0000000000000002E-5</v>
      </c>
      <c r="Y483" s="141">
        <f>X483*K483</f>
        <v>6.0000000000000008E-5</v>
      </c>
      <c r="Z483" s="141">
        <v>0</v>
      </c>
      <c r="AA483" s="142">
        <f>Z483*K483</f>
        <v>0</v>
      </c>
      <c r="AR483" s="16" t="s">
        <v>134</v>
      </c>
      <c r="AT483" s="16" t="s">
        <v>130</v>
      </c>
      <c r="AU483" s="16" t="s">
        <v>85</v>
      </c>
      <c r="AY483" s="16" t="s">
        <v>129</v>
      </c>
      <c r="BE483" s="143">
        <f>IF(U483="základní",N483,0)</f>
        <v>0</v>
      </c>
      <c r="BF483" s="143">
        <f>IF(U483="snížená",N483,0)</f>
        <v>0</v>
      </c>
      <c r="BG483" s="143">
        <f>IF(U483="zákl. přenesená",N483,0)</f>
        <v>0</v>
      </c>
      <c r="BH483" s="143">
        <f>IF(U483="sníž. přenesená",N483,0)</f>
        <v>0</v>
      </c>
      <c r="BI483" s="143">
        <f>IF(U483="nulová",N483,0)</f>
        <v>0</v>
      </c>
      <c r="BJ483" s="16" t="s">
        <v>20</v>
      </c>
      <c r="BK483" s="143">
        <f>ROUND(L483*K483,2)</f>
        <v>0</v>
      </c>
      <c r="BL483" s="16" t="s">
        <v>134</v>
      </c>
      <c r="BM483" s="16" t="s">
        <v>466</v>
      </c>
    </row>
    <row r="484" spans="2:65" s="11" customFormat="1" ht="22.5" customHeight="1" x14ac:dyDescent="0.3">
      <c r="B484" s="156"/>
      <c r="C484" s="157"/>
      <c r="D484" s="157"/>
      <c r="E484" s="158" t="s">
        <v>3</v>
      </c>
      <c r="F484" s="240" t="s">
        <v>158</v>
      </c>
      <c r="G484" s="241"/>
      <c r="H484" s="241"/>
      <c r="I484" s="241"/>
      <c r="J484" s="157"/>
      <c r="K484" s="159" t="s">
        <v>3</v>
      </c>
      <c r="L484" s="157"/>
      <c r="M484" s="157"/>
      <c r="N484" s="157"/>
      <c r="O484" s="157"/>
      <c r="P484" s="157"/>
      <c r="Q484" s="157"/>
      <c r="R484" s="160"/>
      <c r="T484" s="161"/>
      <c r="U484" s="157"/>
      <c r="V484" s="157"/>
      <c r="W484" s="157"/>
      <c r="X484" s="157"/>
      <c r="Y484" s="157"/>
      <c r="Z484" s="157"/>
      <c r="AA484" s="162"/>
      <c r="AT484" s="163" t="s">
        <v>137</v>
      </c>
      <c r="AU484" s="163" t="s">
        <v>85</v>
      </c>
      <c r="AV484" s="11" t="s">
        <v>20</v>
      </c>
      <c r="AW484" s="11" t="s">
        <v>35</v>
      </c>
      <c r="AX484" s="11" t="s">
        <v>78</v>
      </c>
      <c r="AY484" s="163" t="s">
        <v>129</v>
      </c>
    </row>
    <row r="485" spans="2:65" s="10" customFormat="1" ht="22.5" customHeight="1" x14ac:dyDescent="0.3">
      <c r="B485" s="144"/>
      <c r="C485" s="145"/>
      <c r="D485" s="145"/>
      <c r="E485" s="146" t="s">
        <v>3</v>
      </c>
      <c r="F485" s="242" t="s">
        <v>20</v>
      </c>
      <c r="G485" s="236"/>
      <c r="H485" s="236"/>
      <c r="I485" s="236"/>
      <c r="J485" s="145"/>
      <c r="K485" s="147">
        <v>1</v>
      </c>
      <c r="L485" s="145"/>
      <c r="M485" s="145"/>
      <c r="N485" s="145"/>
      <c r="O485" s="145"/>
      <c r="P485" s="145"/>
      <c r="Q485" s="145"/>
      <c r="R485" s="148"/>
      <c r="T485" s="149"/>
      <c r="U485" s="145"/>
      <c r="V485" s="145"/>
      <c r="W485" s="145"/>
      <c r="X485" s="145"/>
      <c r="Y485" s="145"/>
      <c r="Z485" s="145"/>
      <c r="AA485" s="150"/>
      <c r="AT485" s="151" t="s">
        <v>137</v>
      </c>
      <c r="AU485" s="151" t="s">
        <v>85</v>
      </c>
      <c r="AV485" s="10" t="s">
        <v>85</v>
      </c>
      <c r="AW485" s="10" t="s">
        <v>35</v>
      </c>
      <c r="AX485" s="10" t="s">
        <v>78</v>
      </c>
      <c r="AY485" s="151" t="s">
        <v>129</v>
      </c>
    </row>
    <row r="486" spans="2:65" s="11" customFormat="1" ht="22.5" customHeight="1" x14ac:dyDescent="0.3">
      <c r="B486" s="156"/>
      <c r="C486" s="157"/>
      <c r="D486" s="157"/>
      <c r="E486" s="158" t="s">
        <v>3</v>
      </c>
      <c r="F486" s="245" t="s">
        <v>172</v>
      </c>
      <c r="G486" s="241"/>
      <c r="H486" s="241"/>
      <c r="I486" s="241"/>
      <c r="J486" s="157"/>
      <c r="K486" s="159" t="s">
        <v>3</v>
      </c>
      <c r="L486" s="157"/>
      <c r="M486" s="157"/>
      <c r="N486" s="157"/>
      <c r="O486" s="157"/>
      <c r="P486" s="157"/>
      <c r="Q486" s="157"/>
      <c r="R486" s="160"/>
      <c r="T486" s="161"/>
      <c r="U486" s="157"/>
      <c r="V486" s="157"/>
      <c r="W486" s="157"/>
      <c r="X486" s="157"/>
      <c r="Y486" s="157"/>
      <c r="Z486" s="157"/>
      <c r="AA486" s="162"/>
      <c r="AT486" s="163" t="s">
        <v>137</v>
      </c>
      <c r="AU486" s="163" t="s">
        <v>85</v>
      </c>
      <c r="AV486" s="11" t="s">
        <v>20</v>
      </c>
      <c r="AW486" s="11" t="s">
        <v>35</v>
      </c>
      <c r="AX486" s="11" t="s">
        <v>78</v>
      </c>
      <c r="AY486" s="163" t="s">
        <v>129</v>
      </c>
    </row>
    <row r="487" spans="2:65" s="10" customFormat="1" ht="22.5" customHeight="1" x14ac:dyDescent="0.3">
      <c r="B487" s="144"/>
      <c r="C487" s="145"/>
      <c r="D487" s="145"/>
      <c r="E487" s="146" t="s">
        <v>3</v>
      </c>
      <c r="F487" s="242" t="s">
        <v>20</v>
      </c>
      <c r="G487" s="236"/>
      <c r="H487" s="236"/>
      <c r="I487" s="236"/>
      <c r="J487" s="145"/>
      <c r="K487" s="147">
        <v>1</v>
      </c>
      <c r="L487" s="145"/>
      <c r="M487" s="145"/>
      <c r="N487" s="145"/>
      <c r="O487" s="145"/>
      <c r="P487" s="145"/>
      <c r="Q487" s="145"/>
      <c r="R487" s="148"/>
      <c r="T487" s="149"/>
      <c r="U487" s="145"/>
      <c r="V487" s="145"/>
      <c r="W487" s="145"/>
      <c r="X487" s="145"/>
      <c r="Y487" s="145"/>
      <c r="Z487" s="145"/>
      <c r="AA487" s="150"/>
      <c r="AT487" s="151" t="s">
        <v>137</v>
      </c>
      <c r="AU487" s="151" t="s">
        <v>85</v>
      </c>
      <c r="AV487" s="10" t="s">
        <v>85</v>
      </c>
      <c r="AW487" s="10" t="s">
        <v>35</v>
      </c>
      <c r="AX487" s="10" t="s">
        <v>78</v>
      </c>
      <c r="AY487" s="151" t="s">
        <v>129</v>
      </c>
    </row>
    <row r="488" spans="2:65" s="11" customFormat="1" ht="22.5" customHeight="1" x14ac:dyDescent="0.3">
      <c r="B488" s="156"/>
      <c r="C488" s="157"/>
      <c r="D488" s="157"/>
      <c r="E488" s="158" t="s">
        <v>3</v>
      </c>
      <c r="F488" s="245" t="s">
        <v>173</v>
      </c>
      <c r="G488" s="241"/>
      <c r="H488" s="241"/>
      <c r="I488" s="241"/>
      <c r="J488" s="157"/>
      <c r="K488" s="159" t="s">
        <v>3</v>
      </c>
      <c r="L488" s="157"/>
      <c r="M488" s="157"/>
      <c r="N488" s="157"/>
      <c r="O488" s="157"/>
      <c r="P488" s="157"/>
      <c r="Q488" s="157"/>
      <c r="R488" s="160"/>
      <c r="T488" s="161"/>
      <c r="U488" s="157"/>
      <c r="V488" s="157"/>
      <c r="W488" s="157"/>
      <c r="X488" s="157"/>
      <c r="Y488" s="157"/>
      <c r="Z488" s="157"/>
      <c r="AA488" s="162"/>
      <c r="AT488" s="163" t="s">
        <v>137</v>
      </c>
      <c r="AU488" s="163" t="s">
        <v>85</v>
      </c>
      <c r="AV488" s="11" t="s">
        <v>20</v>
      </c>
      <c r="AW488" s="11" t="s">
        <v>35</v>
      </c>
      <c r="AX488" s="11" t="s">
        <v>78</v>
      </c>
      <c r="AY488" s="163" t="s">
        <v>129</v>
      </c>
    </row>
    <row r="489" spans="2:65" s="10" customFormat="1" ht="22.5" customHeight="1" x14ac:dyDescent="0.3">
      <c r="B489" s="144"/>
      <c r="C489" s="145"/>
      <c r="D489" s="145"/>
      <c r="E489" s="146" t="s">
        <v>3</v>
      </c>
      <c r="F489" s="242" t="s">
        <v>20</v>
      </c>
      <c r="G489" s="236"/>
      <c r="H489" s="236"/>
      <c r="I489" s="236"/>
      <c r="J489" s="145"/>
      <c r="K489" s="147">
        <v>1</v>
      </c>
      <c r="L489" s="145"/>
      <c r="M489" s="145"/>
      <c r="N489" s="145"/>
      <c r="O489" s="145"/>
      <c r="P489" s="145"/>
      <c r="Q489" s="145"/>
      <c r="R489" s="148"/>
      <c r="T489" s="149"/>
      <c r="U489" s="145"/>
      <c r="V489" s="145"/>
      <c r="W489" s="145"/>
      <c r="X489" s="145"/>
      <c r="Y489" s="145"/>
      <c r="Z489" s="145"/>
      <c r="AA489" s="150"/>
      <c r="AT489" s="151" t="s">
        <v>137</v>
      </c>
      <c r="AU489" s="151" t="s">
        <v>85</v>
      </c>
      <c r="AV489" s="10" t="s">
        <v>85</v>
      </c>
      <c r="AW489" s="10" t="s">
        <v>35</v>
      </c>
      <c r="AX489" s="10" t="s">
        <v>78</v>
      </c>
      <c r="AY489" s="151" t="s">
        <v>129</v>
      </c>
    </row>
    <row r="490" spans="2:65" s="12" customFormat="1" ht="22.5" customHeight="1" x14ac:dyDescent="0.3">
      <c r="B490" s="164"/>
      <c r="C490" s="165"/>
      <c r="D490" s="165"/>
      <c r="E490" s="166" t="s">
        <v>3</v>
      </c>
      <c r="F490" s="243" t="s">
        <v>145</v>
      </c>
      <c r="G490" s="244"/>
      <c r="H490" s="244"/>
      <c r="I490" s="244"/>
      <c r="J490" s="165"/>
      <c r="K490" s="167">
        <v>3</v>
      </c>
      <c r="L490" s="165"/>
      <c r="M490" s="165"/>
      <c r="N490" s="165"/>
      <c r="O490" s="165"/>
      <c r="P490" s="165"/>
      <c r="Q490" s="165"/>
      <c r="R490" s="168"/>
      <c r="T490" s="169"/>
      <c r="U490" s="165"/>
      <c r="V490" s="165"/>
      <c r="W490" s="165"/>
      <c r="X490" s="165"/>
      <c r="Y490" s="165"/>
      <c r="Z490" s="165"/>
      <c r="AA490" s="170"/>
      <c r="AT490" s="171" t="s">
        <v>137</v>
      </c>
      <c r="AU490" s="171" t="s">
        <v>85</v>
      </c>
      <c r="AV490" s="12" t="s">
        <v>146</v>
      </c>
      <c r="AW490" s="12" t="s">
        <v>35</v>
      </c>
      <c r="AX490" s="12" t="s">
        <v>20</v>
      </c>
      <c r="AY490" s="171" t="s">
        <v>129</v>
      </c>
    </row>
    <row r="491" spans="2:65" s="1" customFormat="1" ht="22.5" customHeight="1" x14ac:dyDescent="0.3">
      <c r="B491" s="134"/>
      <c r="C491" s="152" t="s">
        <v>467</v>
      </c>
      <c r="D491" s="152" t="s">
        <v>138</v>
      </c>
      <c r="E491" s="153" t="s">
        <v>468</v>
      </c>
      <c r="F491" s="237" t="s">
        <v>469</v>
      </c>
      <c r="G491" s="238"/>
      <c r="H491" s="238"/>
      <c r="I491" s="238"/>
      <c r="J491" s="154" t="s">
        <v>189</v>
      </c>
      <c r="K491" s="155">
        <v>3</v>
      </c>
      <c r="L491" s="239"/>
      <c r="M491" s="238"/>
      <c r="N491" s="239">
        <f>ROUND(L491*K491,2)</f>
        <v>0</v>
      </c>
      <c r="O491" s="233"/>
      <c r="P491" s="233"/>
      <c r="Q491" s="233"/>
      <c r="R491" s="139"/>
      <c r="T491" s="140" t="s">
        <v>3</v>
      </c>
      <c r="U491" s="39" t="s">
        <v>43</v>
      </c>
      <c r="V491" s="141">
        <v>0</v>
      </c>
      <c r="W491" s="141">
        <f>V491*K491</f>
        <v>0</v>
      </c>
      <c r="X491" s="141">
        <v>1.8799999999999999E-3</v>
      </c>
      <c r="Y491" s="141">
        <f>X491*K491</f>
        <v>5.64E-3</v>
      </c>
      <c r="Z491" s="141">
        <v>0</v>
      </c>
      <c r="AA491" s="142">
        <f>Z491*K491</f>
        <v>0</v>
      </c>
      <c r="AR491" s="16" t="s">
        <v>141</v>
      </c>
      <c r="AT491" s="16" t="s">
        <v>138</v>
      </c>
      <c r="AU491" s="16" t="s">
        <v>85</v>
      </c>
      <c r="AY491" s="16" t="s">
        <v>129</v>
      </c>
      <c r="BE491" s="143">
        <f>IF(U491="základní",N491,0)</f>
        <v>0</v>
      </c>
      <c r="BF491" s="143">
        <f>IF(U491="snížená",N491,0)</f>
        <v>0</v>
      </c>
      <c r="BG491" s="143">
        <f>IF(U491="zákl. přenesená",N491,0)</f>
        <v>0</v>
      </c>
      <c r="BH491" s="143">
        <f>IF(U491="sníž. přenesená",N491,0)</f>
        <v>0</v>
      </c>
      <c r="BI491" s="143">
        <f>IF(U491="nulová",N491,0)</f>
        <v>0</v>
      </c>
      <c r="BJ491" s="16" t="s">
        <v>20</v>
      </c>
      <c r="BK491" s="143">
        <f>ROUND(L491*K491,2)</f>
        <v>0</v>
      </c>
      <c r="BL491" s="16" t="s">
        <v>134</v>
      </c>
      <c r="BM491" s="16" t="s">
        <v>470</v>
      </c>
    </row>
    <row r="492" spans="2:65" s="11" customFormat="1" ht="44.25" customHeight="1" x14ac:dyDescent="0.3">
      <c r="B492" s="156"/>
      <c r="C492" s="157"/>
      <c r="D492" s="157"/>
      <c r="E492" s="158" t="s">
        <v>3</v>
      </c>
      <c r="F492" s="240" t="s">
        <v>471</v>
      </c>
      <c r="G492" s="241"/>
      <c r="H492" s="241"/>
      <c r="I492" s="241"/>
      <c r="J492" s="157"/>
      <c r="K492" s="159" t="s">
        <v>3</v>
      </c>
      <c r="L492" s="157"/>
      <c r="M492" s="157"/>
      <c r="N492" s="157"/>
      <c r="O492" s="157"/>
      <c r="P492" s="157"/>
      <c r="Q492" s="157"/>
      <c r="R492" s="160"/>
      <c r="T492" s="161"/>
      <c r="U492" s="157"/>
      <c r="V492" s="157"/>
      <c r="W492" s="157"/>
      <c r="X492" s="157"/>
      <c r="Y492" s="157"/>
      <c r="Z492" s="157"/>
      <c r="AA492" s="162"/>
      <c r="AT492" s="163" t="s">
        <v>137</v>
      </c>
      <c r="AU492" s="163" t="s">
        <v>85</v>
      </c>
      <c r="AV492" s="11" t="s">
        <v>20</v>
      </c>
      <c r="AW492" s="11" t="s">
        <v>35</v>
      </c>
      <c r="AX492" s="11" t="s">
        <v>78</v>
      </c>
      <c r="AY492" s="163" t="s">
        <v>129</v>
      </c>
    </row>
    <row r="493" spans="2:65" s="11" customFormat="1" ht="44.25" customHeight="1" x14ac:dyDescent="0.3">
      <c r="B493" s="156"/>
      <c r="C493" s="157"/>
      <c r="D493" s="157"/>
      <c r="E493" s="158" t="s">
        <v>3</v>
      </c>
      <c r="F493" s="245" t="s">
        <v>472</v>
      </c>
      <c r="G493" s="241"/>
      <c r="H493" s="241"/>
      <c r="I493" s="241"/>
      <c r="J493" s="157"/>
      <c r="K493" s="159" t="s">
        <v>3</v>
      </c>
      <c r="L493" s="157"/>
      <c r="M493" s="157"/>
      <c r="N493" s="157"/>
      <c r="O493" s="157"/>
      <c r="P493" s="157"/>
      <c r="Q493" s="157"/>
      <c r="R493" s="160"/>
      <c r="T493" s="161"/>
      <c r="U493" s="157"/>
      <c r="V493" s="157"/>
      <c r="W493" s="157"/>
      <c r="X493" s="157"/>
      <c r="Y493" s="157"/>
      <c r="Z493" s="157"/>
      <c r="AA493" s="162"/>
      <c r="AT493" s="163" t="s">
        <v>137</v>
      </c>
      <c r="AU493" s="163" t="s">
        <v>85</v>
      </c>
      <c r="AV493" s="11" t="s">
        <v>20</v>
      </c>
      <c r="AW493" s="11" t="s">
        <v>35</v>
      </c>
      <c r="AX493" s="11" t="s">
        <v>78</v>
      </c>
      <c r="AY493" s="163" t="s">
        <v>129</v>
      </c>
    </row>
    <row r="494" spans="2:65" s="11" customFormat="1" ht="31.5" customHeight="1" x14ac:dyDescent="0.3">
      <c r="B494" s="156"/>
      <c r="C494" s="157"/>
      <c r="D494" s="157"/>
      <c r="E494" s="158" t="s">
        <v>3</v>
      </c>
      <c r="F494" s="245" t="s">
        <v>473</v>
      </c>
      <c r="G494" s="241"/>
      <c r="H494" s="241"/>
      <c r="I494" s="241"/>
      <c r="J494" s="157"/>
      <c r="K494" s="159" t="s">
        <v>3</v>
      </c>
      <c r="L494" s="157"/>
      <c r="M494" s="157"/>
      <c r="N494" s="157"/>
      <c r="O494" s="157"/>
      <c r="P494" s="157"/>
      <c r="Q494" s="157"/>
      <c r="R494" s="160"/>
      <c r="T494" s="161"/>
      <c r="U494" s="157"/>
      <c r="V494" s="157"/>
      <c r="W494" s="157"/>
      <c r="X494" s="157"/>
      <c r="Y494" s="157"/>
      <c r="Z494" s="157"/>
      <c r="AA494" s="162"/>
      <c r="AT494" s="163" t="s">
        <v>137</v>
      </c>
      <c r="AU494" s="163" t="s">
        <v>85</v>
      </c>
      <c r="AV494" s="11" t="s">
        <v>20</v>
      </c>
      <c r="AW494" s="11" t="s">
        <v>35</v>
      </c>
      <c r="AX494" s="11" t="s">
        <v>78</v>
      </c>
      <c r="AY494" s="163" t="s">
        <v>129</v>
      </c>
    </row>
    <row r="495" spans="2:65" s="11" customFormat="1" ht="22.5" customHeight="1" x14ac:dyDescent="0.3">
      <c r="B495" s="156"/>
      <c r="C495" s="157"/>
      <c r="D495" s="157"/>
      <c r="E495" s="158" t="s">
        <v>3</v>
      </c>
      <c r="F495" s="245" t="s">
        <v>158</v>
      </c>
      <c r="G495" s="241"/>
      <c r="H495" s="241"/>
      <c r="I495" s="241"/>
      <c r="J495" s="157"/>
      <c r="K495" s="159" t="s">
        <v>3</v>
      </c>
      <c r="L495" s="157"/>
      <c r="M495" s="157"/>
      <c r="N495" s="157"/>
      <c r="O495" s="157"/>
      <c r="P495" s="157"/>
      <c r="Q495" s="157"/>
      <c r="R495" s="160"/>
      <c r="T495" s="161"/>
      <c r="U495" s="157"/>
      <c r="V495" s="157"/>
      <c r="W495" s="157"/>
      <c r="X495" s="157"/>
      <c r="Y495" s="157"/>
      <c r="Z495" s="157"/>
      <c r="AA495" s="162"/>
      <c r="AT495" s="163" t="s">
        <v>137</v>
      </c>
      <c r="AU495" s="163" t="s">
        <v>85</v>
      </c>
      <c r="AV495" s="11" t="s">
        <v>20</v>
      </c>
      <c r="AW495" s="11" t="s">
        <v>35</v>
      </c>
      <c r="AX495" s="11" t="s">
        <v>78</v>
      </c>
      <c r="AY495" s="163" t="s">
        <v>129</v>
      </c>
    </row>
    <row r="496" spans="2:65" s="10" customFormat="1" ht="22.5" customHeight="1" x14ac:dyDescent="0.3">
      <c r="B496" s="144"/>
      <c r="C496" s="145"/>
      <c r="D496" s="145"/>
      <c r="E496" s="146" t="s">
        <v>3</v>
      </c>
      <c r="F496" s="242" t="s">
        <v>20</v>
      </c>
      <c r="G496" s="236"/>
      <c r="H496" s="236"/>
      <c r="I496" s="236"/>
      <c r="J496" s="145"/>
      <c r="K496" s="147">
        <v>1</v>
      </c>
      <c r="L496" s="145"/>
      <c r="M496" s="145"/>
      <c r="N496" s="145"/>
      <c r="O496" s="145"/>
      <c r="P496" s="145"/>
      <c r="Q496" s="145"/>
      <c r="R496" s="148"/>
      <c r="T496" s="149"/>
      <c r="U496" s="145"/>
      <c r="V496" s="145"/>
      <c r="W496" s="145"/>
      <c r="X496" s="145"/>
      <c r="Y496" s="145"/>
      <c r="Z496" s="145"/>
      <c r="AA496" s="150"/>
      <c r="AT496" s="151" t="s">
        <v>137</v>
      </c>
      <c r="AU496" s="151" t="s">
        <v>85</v>
      </c>
      <c r="AV496" s="10" t="s">
        <v>85</v>
      </c>
      <c r="AW496" s="10" t="s">
        <v>35</v>
      </c>
      <c r="AX496" s="10" t="s">
        <v>78</v>
      </c>
      <c r="AY496" s="151" t="s">
        <v>129</v>
      </c>
    </row>
    <row r="497" spans="2:65" s="11" customFormat="1" ht="22.5" customHeight="1" x14ac:dyDescent="0.3">
      <c r="B497" s="156"/>
      <c r="C497" s="157"/>
      <c r="D497" s="157"/>
      <c r="E497" s="158" t="s">
        <v>3</v>
      </c>
      <c r="F497" s="245" t="s">
        <v>172</v>
      </c>
      <c r="G497" s="241"/>
      <c r="H497" s="241"/>
      <c r="I497" s="241"/>
      <c r="J497" s="157"/>
      <c r="K497" s="159" t="s">
        <v>3</v>
      </c>
      <c r="L497" s="157"/>
      <c r="M497" s="157"/>
      <c r="N497" s="157"/>
      <c r="O497" s="157"/>
      <c r="P497" s="157"/>
      <c r="Q497" s="157"/>
      <c r="R497" s="160"/>
      <c r="T497" s="161"/>
      <c r="U497" s="157"/>
      <c r="V497" s="157"/>
      <c r="W497" s="157"/>
      <c r="X497" s="157"/>
      <c r="Y497" s="157"/>
      <c r="Z497" s="157"/>
      <c r="AA497" s="162"/>
      <c r="AT497" s="163" t="s">
        <v>137</v>
      </c>
      <c r="AU497" s="163" t="s">
        <v>85</v>
      </c>
      <c r="AV497" s="11" t="s">
        <v>20</v>
      </c>
      <c r="AW497" s="11" t="s">
        <v>35</v>
      </c>
      <c r="AX497" s="11" t="s">
        <v>78</v>
      </c>
      <c r="AY497" s="163" t="s">
        <v>129</v>
      </c>
    </row>
    <row r="498" spans="2:65" s="10" customFormat="1" ht="22.5" customHeight="1" x14ac:dyDescent="0.3">
      <c r="B498" s="144"/>
      <c r="C498" s="145"/>
      <c r="D498" s="145"/>
      <c r="E498" s="146" t="s">
        <v>3</v>
      </c>
      <c r="F498" s="242" t="s">
        <v>20</v>
      </c>
      <c r="G498" s="236"/>
      <c r="H498" s="236"/>
      <c r="I498" s="236"/>
      <c r="J498" s="145"/>
      <c r="K498" s="147">
        <v>1</v>
      </c>
      <c r="L498" s="145"/>
      <c r="M498" s="145"/>
      <c r="N498" s="145"/>
      <c r="O498" s="145"/>
      <c r="P498" s="145"/>
      <c r="Q498" s="145"/>
      <c r="R498" s="148"/>
      <c r="T498" s="149"/>
      <c r="U498" s="145"/>
      <c r="V498" s="145"/>
      <c r="W498" s="145"/>
      <c r="X498" s="145"/>
      <c r="Y498" s="145"/>
      <c r="Z498" s="145"/>
      <c r="AA498" s="150"/>
      <c r="AT498" s="151" t="s">
        <v>137</v>
      </c>
      <c r="AU498" s="151" t="s">
        <v>85</v>
      </c>
      <c r="AV498" s="10" t="s">
        <v>85</v>
      </c>
      <c r="AW498" s="10" t="s">
        <v>35</v>
      </c>
      <c r="AX498" s="10" t="s">
        <v>78</v>
      </c>
      <c r="AY498" s="151" t="s">
        <v>129</v>
      </c>
    </row>
    <row r="499" spans="2:65" s="11" customFormat="1" ht="22.5" customHeight="1" x14ac:dyDescent="0.3">
      <c r="B499" s="156"/>
      <c r="C499" s="157"/>
      <c r="D499" s="157"/>
      <c r="E499" s="158" t="s">
        <v>3</v>
      </c>
      <c r="F499" s="245" t="s">
        <v>173</v>
      </c>
      <c r="G499" s="241"/>
      <c r="H499" s="241"/>
      <c r="I499" s="241"/>
      <c r="J499" s="157"/>
      <c r="K499" s="159" t="s">
        <v>3</v>
      </c>
      <c r="L499" s="157"/>
      <c r="M499" s="157"/>
      <c r="N499" s="157"/>
      <c r="O499" s="157"/>
      <c r="P499" s="157"/>
      <c r="Q499" s="157"/>
      <c r="R499" s="160"/>
      <c r="T499" s="161"/>
      <c r="U499" s="157"/>
      <c r="V499" s="157"/>
      <c r="W499" s="157"/>
      <c r="X499" s="157"/>
      <c r="Y499" s="157"/>
      <c r="Z499" s="157"/>
      <c r="AA499" s="162"/>
      <c r="AT499" s="163" t="s">
        <v>137</v>
      </c>
      <c r="AU499" s="163" t="s">
        <v>85</v>
      </c>
      <c r="AV499" s="11" t="s">
        <v>20</v>
      </c>
      <c r="AW499" s="11" t="s">
        <v>35</v>
      </c>
      <c r="AX499" s="11" t="s">
        <v>78</v>
      </c>
      <c r="AY499" s="163" t="s">
        <v>129</v>
      </c>
    </row>
    <row r="500" spans="2:65" s="10" customFormat="1" ht="22.5" customHeight="1" x14ac:dyDescent="0.3">
      <c r="B500" s="144"/>
      <c r="C500" s="145"/>
      <c r="D500" s="145"/>
      <c r="E500" s="146" t="s">
        <v>3</v>
      </c>
      <c r="F500" s="242" t="s">
        <v>20</v>
      </c>
      <c r="G500" s="236"/>
      <c r="H500" s="236"/>
      <c r="I500" s="236"/>
      <c r="J500" s="145"/>
      <c r="K500" s="147">
        <v>1</v>
      </c>
      <c r="L500" s="145"/>
      <c r="M500" s="145"/>
      <c r="N500" s="145"/>
      <c r="O500" s="145"/>
      <c r="P500" s="145"/>
      <c r="Q500" s="145"/>
      <c r="R500" s="148"/>
      <c r="T500" s="149"/>
      <c r="U500" s="145"/>
      <c r="V500" s="145"/>
      <c r="W500" s="145"/>
      <c r="X500" s="145"/>
      <c r="Y500" s="145"/>
      <c r="Z500" s="145"/>
      <c r="AA500" s="150"/>
      <c r="AT500" s="151" t="s">
        <v>137</v>
      </c>
      <c r="AU500" s="151" t="s">
        <v>85</v>
      </c>
      <c r="AV500" s="10" t="s">
        <v>85</v>
      </c>
      <c r="AW500" s="10" t="s">
        <v>35</v>
      </c>
      <c r="AX500" s="10" t="s">
        <v>78</v>
      </c>
      <c r="AY500" s="151" t="s">
        <v>129</v>
      </c>
    </row>
    <row r="501" spans="2:65" s="12" customFormat="1" ht="22.5" customHeight="1" x14ac:dyDescent="0.3">
      <c r="B501" s="164"/>
      <c r="C501" s="165"/>
      <c r="D501" s="165"/>
      <c r="E501" s="166" t="s">
        <v>3</v>
      </c>
      <c r="F501" s="243" t="s">
        <v>145</v>
      </c>
      <c r="G501" s="244"/>
      <c r="H501" s="244"/>
      <c r="I501" s="244"/>
      <c r="J501" s="165"/>
      <c r="K501" s="167">
        <v>3</v>
      </c>
      <c r="L501" s="165"/>
      <c r="M501" s="165"/>
      <c r="N501" s="165"/>
      <c r="O501" s="165"/>
      <c r="P501" s="165"/>
      <c r="Q501" s="165"/>
      <c r="R501" s="168"/>
      <c r="T501" s="169"/>
      <c r="U501" s="165"/>
      <c r="V501" s="165"/>
      <c r="W501" s="165"/>
      <c r="X501" s="165"/>
      <c r="Y501" s="165"/>
      <c r="Z501" s="165"/>
      <c r="AA501" s="170"/>
      <c r="AT501" s="171" t="s">
        <v>137</v>
      </c>
      <c r="AU501" s="171" t="s">
        <v>85</v>
      </c>
      <c r="AV501" s="12" t="s">
        <v>146</v>
      </c>
      <c r="AW501" s="12" t="s">
        <v>35</v>
      </c>
      <c r="AX501" s="12" t="s">
        <v>20</v>
      </c>
      <c r="AY501" s="171" t="s">
        <v>129</v>
      </c>
    </row>
    <row r="502" spans="2:65" s="1" customFormat="1" ht="31.5" customHeight="1" x14ac:dyDescent="0.3">
      <c r="B502" s="134"/>
      <c r="C502" s="135" t="s">
        <v>474</v>
      </c>
      <c r="D502" s="135" t="s">
        <v>130</v>
      </c>
      <c r="E502" s="136" t="s">
        <v>475</v>
      </c>
      <c r="F502" s="232" t="s">
        <v>476</v>
      </c>
      <c r="G502" s="233"/>
      <c r="H502" s="233"/>
      <c r="I502" s="233"/>
      <c r="J502" s="137" t="s">
        <v>133</v>
      </c>
      <c r="K502" s="138">
        <v>140.5</v>
      </c>
      <c r="L502" s="234"/>
      <c r="M502" s="233"/>
      <c r="N502" s="234">
        <f>ROUND(L502*K502,2)</f>
        <v>0</v>
      </c>
      <c r="O502" s="233"/>
      <c r="P502" s="233"/>
      <c r="Q502" s="233"/>
      <c r="R502" s="139"/>
      <c r="T502" s="140" t="s">
        <v>3</v>
      </c>
      <c r="U502" s="39" t="s">
        <v>45</v>
      </c>
      <c r="V502" s="141">
        <v>6.7000000000000004E-2</v>
      </c>
      <c r="W502" s="141">
        <f>V502*K502</f>
        <v>9.4135000000000009</v>
      </c>
      <c r="X502" s="141">
        <v>1.9000000000000001E-4</v>
      </c>
      <c r="Y502" s="141">
        <f>X502*K502</f>
        <v>2.6695E-2</v>
      </c>
      <c r="Z502" s="141">
        <v>0</v>
      </c>
      <c r="AA502" s="142">
        <f>Z502*K502</f>
        <v>0</v>
      </c>
      <c r="AR502" s="16" t="s">
        <v>134</v>
      </c>
      <c r="AT502" s="16" t="s">
        <v>130</v>
      </c>
      <c r="AU502" s="16" t="s">
        <v>85</v>
      </c>
      <c r="AY502" s="16" t="s">
        <v>129</v>
      </c>
      <c r="BE502" s="143">
        <f>IF(U502="základní",N502,0)</f>
        <v>0</v>
      </c>
      <c r="BF502" s="143">
        <f>IF(U502="snížená",N502,0)</f>
        <v>0</v>
      </c>
      <c r="BG502" s="143">
        <f>IF(U502="zákl. přenesená",N502,0)</f>
        <v>0</v>
      </c>
      <c r="BH502" s="143">
        <f>IF(U502="sníž. přenesená",N502,0)</f>
        <v>0</v>
      </c>
      <c r="BI502" s="143">
        <f>IF(U502="nulová",N502,0)</f>
        <v>0</v>
      </c>
      <c r="BJ502" s="16" t="s">
        <v>85</v>
      </c>
      <c r="BK502" s="143">
        <f>ROUND(L502*K502,2)</f>
        <v>0</v>
      </c>
      <c r="BL502" s="16" t="s">
        <v>134</v>
      </c>
      <c r="BM502" s="16" t="s">
        <v>477</v>
      </c>
    </row>
    <row r="503" spans="2:65" s="10" customFormat="1" ht="22.5" customHeight="1" x14ac:dyDescent="0.3">
      <c r="B503" s="144"/>
      <c r="C503" s="145"/>
      <c r="D503" s="145"/>
      <c r="E503" s="146" t="s">
        <v>3</v>
      </c>
      <c r="F503" s="235" t="s">
        <v>478</v>
      </c>
      <c r="G503" s="236"/>
      <c r="H503" s="236"/>
      <c r="I503" s="236"/>
      <c r="J503" s="145"/>
      <c r="K503" s="147">
        <v>140.5</v>
      </c>
      <c r="L503" s="145"/>
      <c r="M503" s="145"/>
      <c r="N503" s="145"/>
      <c r="O503" s="145"/>
      <c r="P503" s="145"/>
      <c r="Q503" s="145"/>
      <c r="R503" s="148"/>
      <c r="T503" s="149"/>
      <c r="U503" s="145"/>
      <c r="V503" s="145"/>
      <c r="W503" s="145"/>
      <c r="X503" s="145"/>
      <c r="Y503" s="145"/>
      <c r="Z503" s="145"/>
      <c r="AA503" s="150"/>
      <c r="AT503" s="151" t="s">
        <v>137</v>
      </c>
      <c r="AU503" s="151" t="s">
        <v>85</v>
      </c>
      <c r="AV503" s="10" t="s">
        <v>85</v>
      </c>
      <c r="AW503" s="10" t="s">
        <v>35</v>
      </c>
      <c r="AX503" s="10" t="s">
        <v>20</v>
      </c>
      <c r="AY503" s="151" t="s">
        <v>129</v>
      </c>
    </row>
    <row r="504" spans="2:65" s="1" customFormat="1" ht="31.5" customHeight="1" x14ac:dyDescent="0.3">
      <c r="B504" s="134"/>
      <c r="C504" s="135" t="s">
        <v>479</v>
      </c>
      <c r="D504" s="135" t="s">
        <v>130</v>
      </c>
      <c r="E504" s="136" t="s">
        <v>480</v>
      </c>
      <c r="F504" s="232" t="s">
        <v>481</v>
      </c>
      <c r="G504" s="233"/>
      <c r="H504" s="233"/>
      <c r="I504" s="233"/>
      <c r="J504" s="137" t="s">
        <v>133</v>
      </c>
      <c r="K504" s="138">
        <v>140.5</v>
      </c>
      <c r="L504" s="234"/>
      <c r="M504" s="233"/>
      <c r="N504" s="234">
        <f>ROUND(L504*K504,2)</f>
        <v>0</v>
      </c>
      <c r="O504" s="233"/>
      <c r="P504" s="233"/>
      <c r="Q504" s="233"/>
      <c r="R504" s="139"/>
      <c r="T504" s="140" t="s">
        <v>3</v>
      </c>
      <c r="U504" s="39" t="s">
        <v>45</v>
      </c>
      <c r="V504" s="141">
        <v>8.2000000000000003E-2</v>
      </c>
      <c r="W504" s="141">
        <f>V504*K504</f>
        <v>11.521000000000001</v>
      </c>
      <c r="X504" s="141">
        <v>1.0000000000000001E-5</v>
      </c>
      <c r="Y504" s="141">
        <f>X504*K504</f>
        <v>1.4050000000000002E-3</v>
      </c>
      <c r="Z504" s="141">
        <v>0</v>
      </c>
      <c r="AA504" s="142">
        <f>Z504*K504</f>
        <v>0</v>
      </c>
      <c r="AR504" s="16" t="s">
        <v>134</v>
      </c>
      <c r="AT504" s="16" t="s">
        <v>130</v>
      </c>
      <c r="AU504" s="16" t="s">
        <v>85</v>
      </c>
      <c r="AY504" s="16" t="s">
        <v>129</v>
      </c>
      <c r="BE504" s="143">
        <f>IF(U504="základní",N504,0)</f>
        <v>0</v>
      </c>
      <c r="BF504" s="143">
        <f>IF(U504="snížená",N504,0)</f>
        <v>0</v>
      </c>
      <c r="BG504" s="143">
        <f>IF(U504="zákl. přenesená",N504,0)</f>
        <v>0</v>
      </c>
      <c r="BH504" s="143">
        <f>IF(U504="sníž. přenesená",N504,0)</f>
        <v>0</v>
      </c>
      <c r="BI504" s="143">
        <f>IF(U504="nulová",N504,0)</f>
        <v>0</v>
      </c>
      <c r="BJ504" s="16" t="s">
        <v>85</v>
      </c>
      <c r="BK504" s="143">
        <f>ROUND(L504*K504,2)</f>
        <v>0</v>
      </c>
      <c r="BL504" s="16" t="s">
        <v>134</v>
      </c>
      <c r="BM504" s="16" t="s">
        <v>482</v>
      </c>
    </row>
    <row r="505" spans="2:65" s="10" customFormat="1" ht="22.5" customHeight="1" x14ac:dyDescent="0.3">
      <c r="B505" s="144"/>
      <c r="C505" s="145"/>
      <c r="D505" s="145"/>
      <c r="E505" s="146" t="s">
        <v>3</v>
      </c>
      <c r="F505" s="235" t="s">
        <v>483</v>
      </c>
      <c r="G505" s="236"/>
      <c r="H505" s="236"/>
      <c r="I505" s="236"/>
      <c r="J505" s="145"/>
      <c r="K505" s="147">
        <v>140.5</v>
      </c>
      <c r="L505" s="145"/>
      <c r="M505" s="145"/>
      <c r="N505" s="145"/>
      <c r="O505" s="145"/>
      <c r="P505" s="145"/>
      <c r="Q505" s="145"/>
      <c r="R505" s="148"/>
      <c r="T505" s="149"/>
      <c r="U505" s="145"/>
      <c r="V505" s="145"/>
      <c r="W505" s="145"/>
      <c r="X505" s="145"/>
      <c r="Y505" s="145"/>
      <c r="Z505" s="145"/>
      <c r="AA505" s="150"/>
      <c r="AT505" s="151" t="s">
        <v>137</v>
      </c>
      <c r="AU505" s="151" t="s">
        <v>85</v>
      </c>
      <c r="AV505" s="10" t="s">
        <v>85</v>
      </c>
      <c r="AW505" s="10" t="s">
        <v>35</v>
      </c>
      <c r="AX505" s="10" t="s">
        <v>20</v>
      </c>
      <c r="AY505" s="151" t="s">
        <v>129</v>
      </c>
    </row>
    <row r="506" spans="2:65" s="1" customFormat="1" ht="44.25" customHeight="1" x14ac:dyDescent="0.3">
      <c r="B506" s="134"/>
      <c r="C506" s="135" t="s">
        <v>484</v>
      </c>
      <c r="D506" s="135" t="s">
        <v>130</v>
      </c>
      <c r="E506" s="136" t="s">
        <v>485</v>
      </c>
      <c r="F506" s="232" t="s">
        <v>486</v>
      </c>
      <c r="G506" s="233"/>
      <c r="H506" s="233"/>
      <c r="I506" s="233"/>
      <c r="J506" s="137" t="s">
        <v>164</v>
      </c>
      <c r="K506" s="138">
        <v>0.47599999999999998</v>
      </c>
      <c r="L506" s="234"/>
      <c r="M506" s="233"/>
      <c r="N506" s="234">
        <f>ROUND(L506*K506,2)</f>
        <v>0</v>
      </c>
      <c r="O506" s="233"/>
      <c r="P506" s="233"/>
      <c r="Q506" s="233"/>
      <c r="R506" s="139"/>
      <c r="T506" s="140" t="s">
        <v>3</v>
      </c>
      <c r="U506" s="39" t="s">
        <v>45</v>
      </c>
      <c r="V506" s="141">
        <v>4.1550000000000002</v>
      </c>
      <c r="W506" s="141">
        <f>V506*K506</f>
        <v>1.9777800000000001</v>
      </c>
      <c r="X506" s="141">
        <v>0</v>
      </c>
      <c r="Y506" s="141">
        <f>X506*K506</f>
        <v>0</v>
      </c>
      <c r="Z506" s="141">
        <v>0</v>
      </c>
      <c r="AA506" s="142">
        <f>Z506*K506</f>
        <v>0</v>
      </c>
      <c r="AR506" s="16" t="s">
        <v>134</v>
      </c>
      <c r="AT506" s="16" t="s">
        <v>130</v>
      </c>
      <c r="AU506" s="16" t="s">
        <v>85</v>
      </c>
      <c r="AY506" s="16" t="s">
        <v>129</v>
      </c>
      <c r="BE506" s="143">
        <f>IF(U506="základní",N506,0)</f>
        <v>0</v>
      </c>
      <c r="BF506" s="143">
        <f>IF(U506="snížená",N506,0)</f>
        <v>0</v>
      </c>
      <c r="BG506" s="143">
        <f>IF(U506="zákl. přenesená",N506,0)</f>
        <v>0</v>
      </c>
      <c r="BH506" s="143">
        <f>IF(U506="sníž. přenesená",N506,0)</f>
        <v>0</v>
      </c>
      <c r="BI506" s="143">
        <f>IF(U506="nulová",N506,0)</f>
        <v>0</v>
      </c>
      <c r="BJ506" s="16" t="s">
        <v>85</v>
      </c>
      <c r="BK506" s="143">
        <f>ROUND(L506*K506,2)</f>
        <v>0</v>
      </c>
      <c r="BL506" s="16" t="s">
        <v>134</v>
      </c>
      <c r="BM506" s="16" t="s">
        <v>487</v>
      </c>
    </row>
    <row r="507" spans="2:65" s="10" customFormat="1" ht="22.5" customHeight="1" x14ac:dyDescent="0.3">
      <c r="B507" s="144"/>
      <c r="C507" s="145"/>
      <c r="D507" s="145"/>
      <c r="E507" s="146" t="s">
        <v>3</v>
      </c>
      <c r="F507" s="235" t="s">
        <v>488</v>
      </c>
      <c r="G507" s="236"/>
      <c r="H507" s="236"/>
      <c r="I507" s="236"/>
      <c r="J507" s="145"/>
      <c r="K507" s="147">
        <v>0.47599999999999998</v>
      </c>
      <c r="L507" s="145"/>
      <c r="M507" s="145"/>
      <c r="N507" s="145"/>
      <c r="O507" s="145"/>
      <c r="P507" s="145"/>
      <c r="Q507" s="145"/>
      <c r="R507" s="148"/>
      <c r="T507" s="149"/>
      <c r="U507" s="145"/>
      <c r="V507" s="145"/>
      <c r="W507" s="145"/>
      <c r="X507" s="145"/>
      <c r="Y507" s="145"/>
      <c r="Z507" s="145"/>
      <c r="AA507" s="150"/>
      <c r="AT507" s="151" t="s">
        <v>137</v>
      </c>
      <c r="AU507" s="151" t="s">
        <v>85</v>
      </c>
      <c r="AV507" s="10" t="s">
        <v>85</v>
      </c>
      <c r="AW507" s="10" t="s">
        <v>35</v>
      </c>
      <c r="AX507" s="10" t="s">
        <v>20</v>
      </c>
      <c r="AY507" s="151" t="s">
        <v>129</v>
      </c>
    </row>
    <row r="508" spans="2:65" s="1" customFormat="1" ht="31.5" customHeight="1" x14ac:dyDescent="0.3">
      <c r="B508" s="134"/>
      <c r="C508" s="135" t="s">
        <v>489</v>
      </c>
      <c r="D508" s="135" t="s">
        <v>130</v>
      </c>
      <c r="E508" s="136" t="s">
        <v>490</v>
      </c>
      <c r="F508" s="232" t="s">
        <v>491</v>
      </c>
      <c r="G508" s="233"/>
      <c r="H508" s="233"/>
      <c r="I508" s="233"/>
      <c r="J508" s="137" t="s">
        <v>164</v>
      </c>
      <c r="K508" s="138">
        <v>0.19500000000000001</v>
      </c>
      <c r="L508" s="234"/>
      <c r="M508" s="233"/>
      <c r="N508" s="234">
        <f>ROUND(L508*K508,2)</f>
        <v>0</v>
      </c>
      <c r="O508" s="233"/>
      <c r="P508" s="233"/>
      <c r="Q508" s="233"/>
      <c r="R508" s="139"/>
      <c r="T508" s="140" t="s">
        <v>3</v>
      </c>
      <c r="U508" s="39" t="s">
        <v>45</v>
      </c>
      <c r="V508" s="141">
        <v>1.3740000000000001</v>
      </c>
      <c r="W508" s="141">
        <f>V508*K508</f>
        <v>0.26793000000000006</v>
      </c>
      <c r="X508" s="141">
        <v>0</v>
      </c>
      <c r="Y508" s="141">
        <f>X508*K508</f>
        <v>0</v>
      </c>
      <c r="Z508" s="141">
        <v>0</v>
      </c>
      <c r="AA508" s="142">
        <f>Z508*K508</f>
        <v>0</v>
      </c>
      <c r="AR508" s="16" t="s">
        <v>134</v>
      </c>
      <c r="AT508" s="16" t="s">
        <v>130</v>
      </c>
      <c r="AU508" s="16" t="s">
        <v>85</v>
      </c>
      <c r="AY508" s="16" t="s">
        <v>129</v>
      </c>
      <c r="BE508" s="143">
        <f>IF(U508="základní",N508,0)</f>
        <v>0</v>
      </c>
      <c r="BF508" s="143">
        <f>IF(U508="snížená",N508,0)</f>
        <v>0</v>
      </c>
      <c r="BG508" s="143">
        <f>IF(U508="zákl. přenesená",N508,0)</f>
        <v>0</v>
      </c>
      <c r="BH508" s="143">
        <f>IF(U508="sníž. přenesená",N508,0)</f>
        <v>0</v>
      </c>
      <c r="BI508" s="143">
        <f>IF(U508="nulová",N508,0)</f>
        <v>0</v>
      </c>
      <c r="BJ508" s="16" t="s">
        <v>85</v>
      </c>
      <c r="BK508" s="143">
        <f>ROUND(L508*K508,2)</f>
        <v>0</v>
      </c>
      <c r="BL508" s="16" t="s">
        <v>134</v>
      </c>
      <c r="BM508" s="16" t="s">
        <v>492</v>
      </c>
    </row>
    <row r="509" spans="2:65" s="1" customFormat="1" ht="31.5" customHeight="1" x14ac:dyDescent="0.3">
      <c r="B509" s="134"/>
      <c r="C509" s="152" t="s">
        <v>493</v>
      </c>
      <c r="D509" s="152" t="s">
        <v>138</v>
      </c>
      <c r="E509" s="153" t="s">
        <v>494</v>
      </c>
      <c r="F509" s="237" t="s">
        <v>495</v>
      </c>
      <c r="G509" s="238"/>
      <c r="H509" s="238"/>
      <c r="I509" s="238"/>
      <c r="J509" s="154" t="s">
        <v>496</v>
      </c>
      <c r="K509" s="155">
        <v>2</v>
      </c>
      <c r="L509" s="239"/>
      <c r="M509" s="238"/>
      <c r="N509" s="239">
        <f>ROUND(L509*K509,2)</f>
        <v>0</v>
      </c>
      <c r="O509" s="233"/>
      <c r="P509" s="233"/>
      <c r="Q509" s="233"/>
      <c r="R509" s="139"/>
      <c r="T509" s="140" t="s">
        <v>3</v>
      </c>
      <c r="U509" s="39" t="s">
        <v>45</v>
      </c>
      <c r="V509" s="141">
        <v>0</v>
      </c>
      <c r="W509" s="141">
        <f>V509*K509</f>
        <v>0</v>
      </c>
      <c r="X509" s="141">
        <v>8.5599999999999999E-4</v>
      </c>
      <c r="Y509" s="141">
        <f>X509*K509</f>
        <v>1.712E-3</v>
      </c>
      <c r="Z509" s="141">
        <v>0</v>
      </c>
      <c r="AA509" s="142">
        <f>Z509*K509</f>
        <v>0</v>
      </c>
      <c r="AR509" s="16" t="s">
        <v>141</v>
      </c>
      <c r="AT509" s="16" t="s">
        <v>138</v>
      </c>
      <c r="AU509" s="16" t="s">
        <v>85</v>
      </c>
      <c r="AY509" s="16" t="s">
        <v>129</v>
      </c>
      <c r="BE509" s="143">
        <f>IF(U509="základní",N509,0)</f>
        <v>0</v>
      </c>
      <c r="BF509" s="143">
        <f>IF(U509="snížená",N509,0)</f>
        <v>0</v>
      </c>
      <c r="BG509" s="143">
        <f>IF(U509="zákl. přenesená",N509,0)</f>
        <v>0</v>
      </c>
      <c r="BH509" s="143">
        <f>IF(U509="sníž. přenesená",N509,0)</f>
        <v>0</v>
      </c>
      <c r="BI509" s="143">
        <f>IF(U509="nulová",N509,0)</f>
        <v>0</v>
      </c>
      <c r="BJ509" s="16" t="s">
        <v>85</v>
      </c>
      <c r="BK509" s="143">
        <f>ROUND(L509*K509,2)</f>
        <v>0</v>
      </c>
      <c r="BL509" s="16" t="s">
        <v>134</v>
      </c>
      <c r="BM509" s="16" t="s">
        <v>497</v>
      </c>
    </row>
    <row r="510" spans="2:65" s="10" customFormat="1" ht="22.5" customHeight="1" x14ac:dyDescent="0.3">
      <c r="B510" s="144"/>
      <c r="C510" s="145"/>
      <c r="D510" s="145"/>
      <c r="E510" s="146" t="s">
        <v>3</v>
      </c>
      <c r="F510" s="235" t="s">
        <v>85</v>
      </c>
      <c r="G510" s="236"/>
      <c r="H510" s="236"/>
      <c r="I510" s="236"/>
      <c r="J510" s="145"/>
      <c r="K510" s="147">
        <v>2</v>
      </c>
      <c r="L510" s="145"/>
      <c r="M510" s="145"/>
      <c r="N510" s="145"/>
      <c r="O510" s="145"/>
      <c r="P510" s="145"/>
      <c r="Q510" s="145"/>
      <c r="R510" s="148"/>
      <c r="T510" s="149"/>
      <c r="U510" s="145"/>
      <c r="V510" s="145"/>
      <c r="W510" s="145"/>
      <c r="X510" s="145"/>
      <c r="Y510" s="145"/>
      <c r="Z510" s="145"/>
      <c r="AA510" s="150"/>
      <c r="AT510" s="151" t="s">
        <v>137</v>
      </c>
      <c r="AU510" s="151" t="s">
        <v>85</v>
      </c>
      <c r="AV510" s="10" t="s">
        <v>85</v>
      </c>
      <c r="AW510" s="10" t="s">
        <v>35</v>
      </c>
      <c r="AX510" s="10" t="s">
        <v>20</v>
      </c>
      <c r="AY510" s="151" t="s">
        <v>129</v>
      </c>
    </row>
    <row r="511" spans="2:65" s="1" customFormat="1" ht="31.5" customHeight="1" x14ac:dyDescent="0.3">
      <c r="B511" s="134"/>
      <c r="C511" s="152" t="s">
        <v>498</v>
      </c>
      <c r="D511" s="152" t="s">
        <v>138</v>
      </c>
      <c r="E511" s="153" t="s">
        <v>499</v>
      </c>
      <c r="F511" s="237" t="s">
        <v>500</v>
      </c>
      <c r="G511" s="238"/>
      <c r="H511" s="238"/>
      <c r="I511" s="238"/>
      <c r="J511" s="154" t="s">
        <v>496</v>
      </c>
      <c r="K511" s="155">
        <v>2</v>
      </c>
      <c r="L511" s="239"/>
      <c r="M511" s="238"/>
      <c r="N511" s="239">
        <f>ROUND(L511*K511,2)</f>
        <v>0</v>
      </c>
      <c r="O511" s="233"/>
      <c r="P511" s="233"/>
      <c r="Q511" s="233"/>
      <c r="R511" s="139"/>
      <c r="T511" s="140" t="s">
        <v>3</v>
      </c>
      <c r="U511" s="39" t="s">
        <v>45</v>
      </c>
      <c r="V511" s="141">
        <v>0</v>
      </c>
      <c r="W511" s="141">
        <f>V511*K511</f>
        <v>0</v>
      </c>
      <c r="X511" s="141">
        <v>1.0319999999999999E-3</v>
      </c>
      <c r="Y511" s="141">
        <f>X511*K511</f>
        <v>2.0639999999999999E-3</v>
      </c>
      <c r="Z511" s="141">
        <v>0</v>
      </c>
      <c r="AA511" s="142">
        <f>Z511*K511</f>
        <v>0</v>
      </c>
      <c r="AR511" s="16" t="s">
        <v>141</v>
      </c>
      <c r="AT511" s="16" t="s">
        <v>138</v>
      </c>
      <c r="AU511" s="16" t="s">
        <v>85</v>
      </c>
      <c r="AY511" s="16" t="s">
        <v>129</v>
      </c>
      <c r="BE511" s="143">
        <f>IF(U511="základní",N511,0)</f>
        <v>0</v>
      </c>
      <c r="BF511" s="143">
        <f>IF(U511="snížená",N511,0)</f>
        <v>0</v>
      </c>
      <c r="BG511" s="143">
        <f>IF(U511="zákl. přenesená",N511,0)</f>
        <v>0</v>
      </c>
      <c r="BH511" s="143">
        <f>IF(U511="sníž. přenesená",N511,0)</f>
        <v>0</v>
      </c>
      <c r="BI511" s="143">
        <f>IF(U511="nulová",N511,0)</f>
        <v>0</v>
      </c>
      <c r="BJ511" s="16" t="s">
        <v>85</v>
      </c>
      <c r="BK511" s="143">
        <f>ROUND(L511*K511,2)</f>
        <v>0</v>
      </c>
      <c r="BL511" s="16" t="s">
        <v>134</v>
      </c>
      <c r="BM511" s="16" t="s">
        <v>501</v>
      </c>
    </row>
    <row r="512" spans="2:65" s="10" customFormat="1" ht="22.5" customHeight="1" x14ac:dyDescent="0.3">
      <c r="B512" s="144"/>
      <c r="C512" s="145"/>
      <c r="D512" s="145"/>
      <c r="E512" s="146" t="s">
        <v>3</v>
      </c>
      <c r="F512" s="235" t="s">
        <v>85</v>
      </c>
      <c r="G512" s="236"/>
      <c r="H512" s="236"/>
      <c r="I512" s="236"/>
      <c r="J512" s="145"/>
      <c r="K512" s="147">
        <v>2</v>
      </c>
      <c r="L512" s="145"/>
      <c r="M512" s="145"/>
      <c r="N512" s="145"/>
      <c r="O512" s="145"/>
      <c r="P512" s="145"/>
      <c r="Q512" s="145"/>
      <c r="R512" s="148"/>
      <c r="T512" s="149"/>
      <c r="U512" s="145"/>
      <c r="V512" s="145"/>
      <c r="W512" s="145"/>
      <c r="X512" s="145"/>
      <c r="Y512" s="145"/>
      <c r="Z512" s="145"/>
      <c r="AA512" s="150"/>
      <c r="AT512" s="151" t="s">
        <v>137</v>
      </c>
      <c r="AU512" s="151" t="s">
        <v>85</v>
      </c>
      <c r="AV512" s="10" t="s">
        <v>85</v>
      </c>
      <c r="AW512" s="10" t="s">
        <v>35</v>
      </c>
      <c r="AX512" s="10" t="s">
        <v>20</v>
      </c>
      <c r="AY512" s="151" t="s">
        <v>129</v>
      </c>
    </row>
    <row r="513" spans="2:65" s="1" customFormat="1" ht="31.5" customHeight="1" x14ac:dyDescent="0.3">
      <c r="B513" s="134"/>
      <c r="C513" s="152" t="s">
        <v>502</v>
      </c>
      <c r="D513" s="152" t="s">
        <v>138</v>
      </c>
      <c r="E513" s="153" t="s">
        <v>503</v>
      </c>
      <c r="F513" s="237" t="s">
        <v>504</v>
      </c>
      <c r="G513" s="238"/>
      <c r="H513" s="238"/>
      <c r="I513" s="238"/>
      <c r="J513" s="154" t="s">
        <v>496</v>
      </c>
      <c r="K513" s="155">
        <v>2</v>
      </c>
      <c r="L513" s="239"/>
      <c r="M513" s="238"/>
      <c r="N513" s="239">
        <f>ROUND(L513*K513,2)</f>
        <v>0</v>
      </c>
      <c r="O513" s="233"/>
      <c r="P513" s="233"/>
      <c r="Q513" s="233"/>
      <c r="R513" s="139"/>
      <c r="T513" s="140" t="s">
        <v>3</v>
      </c>
      <c r="U513" s="39" t="s">
        <v>43</v>
      </c>
      <c r="V513" s="141">
        <v>0</v>
      </c>
      <c r="W513" s="141">
        <f>V513*K513</f>
        <v>0</v>
      </c>
      <c r="X513" s="141">
        <v>1.214E-3</v>
      </c>
      <c r="Y513" s="141">
        <f>X513*K513</f>
        <v>2.428E-3</v>
      </c>
      <c r="Z513" s="141">
        <v>0</v>
      </c>
      <c r="AA513" s="142">
        <f>Z513*K513</f>
        <v>0</v>
      </c>
      <c r="AR513" s="16" t="s">
        <v>141</v>
      </c>
      <c r="AT513" s="16" t="s">
        <v>138</v>
      </c>
      <c r="AU513" s="16" t="s">
        <v>85</v>
      </c>
      <c r="AY513" s="16" t="s">
        <v>129</v>
      </c>
      <c r="BE513" s="143">
        <f>IF(U513="základní",N513,0)</f>
        <v>0</v>
      </c>
      <c r="BF513" s="143">
        <f>IF(U513="snížená",N513,0)</f>
        <v>0</v>
      </c>
      <c r="BG513" s="143">
        <f>IF(U513="zákl. přenesená",N513,0)</f>
        <v>0</v>
      </c>
      <c r="BH513" s="143">
        <f>IF(U513="sníž. přenesená",N513,0)</f>
        <v>0</v>
      </c>
      <c r="BI513" s="143">
        <f>IF(U513="nulová",N513,0)</f>
        <v>0</v>
      </c>
      <c r="BJ513" s="16" t="s">
        <v>20</v>
      </c>
      <c r="BK513" s="143">
        <f>ROUND(L513*K513,2)</f>
        <v>0</v>
      </c>
      <c r="BL513" s="16" t="s">
        <v>134</v>
      </c>
      <c r="BM513" s="16" t="s">
        <v>505</v>
      </c>
    </row>
    <row r="514" spans="2:65" s="11" customFormat="1" ht="22.5" customHeight="1" x14ac:dyDescent="0.3">
      <c r="B514" s="156"/>
      <c r="C514" s="157"/>
      <c r="D514" s="157"/>
      <c r="E514" s="158" t="s">
        <v>3</v>
      </c>
      <c r="F514" s="240" t="s">
        <v>506</v>
      </c>
      <c r="G514" s="241"/>
      <c r="H514" s="241"/>
      <c r="I514" s="241"/>
      <c r="J514" s="157"/>
      <c r="K514" s="159" t="s">
        <v>3</v>
      </c>
      <c r="L514" s="157"/>
      <c r="M514" s="157"/>
      <c r="N514" s="157"/>
      <c r="O514" s="157"/>
      <c r="P514" s="157"/>
      <c r="Q514" s="157"/>
      <c r="R514" s="160"/>
      <c r="T514" s="161"/>
      <c r="U514" s="157"/>
      <c r="V514" s="157"/>
      <c r="W514" s="157"/>
      <c r="X514" s="157"/>
      <c r="Y514" s="157"/>
      <c r="Z514" s="157"/>
      <c r="AA514" s="162"/>
      <c r="AT514" s="163" t="s">
        <v>137</v>
      </c>
      <c r="AU514" s="163" t="s">
        <v>85</v>
      </c>
      <c r="AV514" s="11" t="s">
        <v>20</v>
      </c>
      <c r="AW514" s="11" t="s">
        <v>35</v>
      </c>
      <c r="AX514" s="11" t="s">
        <v>78</v>
      </c>
      <c r="AY514" s="163" t="s">
        <v>129</v>
      </c>
    </row>
    <row r="515" spans="2:65" s="10" customFormat="1" ht="22.5" customHeight="1" x14ac:dyDescent="0.3">
      <c r="B515" s="144"/>
      <c r="C515" s="145"/>
      <c r="D515" s="145"/>
      <c r="E515" s="146" t="s">
        <v>3</v>
      </c>
      <c r="F515" s="242" t="s">
        <v>85</v>
      </c>
      <c r="G515" s="236"/>
      <c r="H515" s="236"/>
      <c r="I515" s="236"/>
      <c r="J515" s="145"/>
      <c r="K515" s="147">
        <v>2</v>
      </c>
      <c r="L515" s="145"/>
      <c r="M515" s="145"/>
      <c r="N515" s="145"/>
      <c r="O515" s="145"/>
      <c r="P515" s="145"/>
      <c r="Q515" s="145"/>
      <c r="R515" s="148"/>
      <c r="T515" s="149"/>
      <c r="U515" s="145"/>
      <c r="V515" s="145"/>
      <c r="W515" s="145"/>
      <c r="X515" s="145"/>
      <c r="Y515" s="145"/>
      <c r="Z515" s="145"/>
      <c r="AA515" s="150"/>
      <c r="AT515" s="151" t="s">
        <v>137</v>
      </c>
      <c r="AU515" s="151" t="s">
        <v>85</v>
      </c>
      <c r="AV515" s="10" t="s">
        <v>85</v>
      </c>
      <c r="AW515" s="10" t="s">
        <v>35</v>
      </c>
      <c r="AX515" s="10" t="s">
        <v>20</v>
      </c>
      <c r="AY515" s="151" t="s">
        <v>129</v>
      </c>
    </row>
    <row r="516" spans="2:65" s="9" customFormat="1" ht="29.85" customHeight="1" x14ac:dyDescent="0.35">
      <c r="B516" s="123"/>
      <c r="C516" s="124"/>
      <c r="D516" s="133" t="s">
        <v>107</v>
      </c>
      <c r="E516" s="133"/>
      <c r="F516" s="133"/>
      <c r="G516" s="133"/>
      <c r="H516" s="133"/>
      <c r="I516" s="133"/>
      <c r="J516" s="133"/>
      <c r="K516" s="133"/>
      <c r="L516" s="133"/>
      <c r="M516" s="133"/>
      <c r="N516" s="250">
        <f>BK516</f>
        <v>0</v>
      </c>
      <c r="O516" s="251"/>
      <c r="P516" s="251"/>
      <c r="Q516" s="251"/>
      <c r="R516" s="126"/>
      <c r="T516" s="127"/>
      <c r="U516" s="124"/>
      <c r="V516" s="124"/>
      <c r="W516" s="128">
        <f>SUM(W517:W726)</f>
        <v>71.955382999999998</v>
      </c>
      <c r="X516" s="124"/>
      <c r="Y516" s="128">
        <f>SUM(Y517:Y726)</f>
        <v>0.90056000000000014</v>
      </c>
      <c r="Z516" s="124"/>
      <c r="AA516" s="129">
        <f>SUM(AA517:AA726)</f>
        <v>0.76311000000000007</v>
      </c>
      <c r="AR516" s="130" t="s">
        <v>85</v>
      </c>
      <c r="AT516" s="131" t="s">
        <v>77</v>
      </c>
      <c r="AU516" s="131" t="s">
        <v>20</v>
      </c>
      <c r="AY516" s="130" t="s">
        <v>129</v>
      </c>
      <c r="BK516" s="132">
        <f>SUM(BK517:BK726)</f>
        <v>0</v>
      </c>
    </row>
    <row r="517" spans="2:65" s="1" customFormat="1" ht="22.5" customHeight="1" x14ac:dyDescent="0.3">
      <c r="B517" s="134"/>
      <c r="C517" s="135" t="s">
        <v>507</v>
      </c>
      <c r="D517" s="135" t="s">
        <v>130</v>
      </c>
      <c r="E517" s="136" t="s">
        <v>508</v>
      </c>
      <c r="F517" s="232" t="s">
        <v>509</v>
      </c>
      <c r="G517" s="233"/>
      <c r="H517" s="233"/>
      <c r="I517" s="233"/>
      <c r="J517" s="137" t="s">
        <v>510</v>
      </c>
      <c r="K517" s="138">
        <v>13</v>
      </c>
      <c r="L517" s="234"/>
      <c r="M517" s="233"/>
      <c r="N517" s="234">
        <f>ROUND(L517*K517,2)</f>
        <v>0</v>
      </c>
      <c r="O517" s="233"/>
      <c r="P517" s="233"/>
      <c r="Q517" s="233"/>
      <c r="R517" s="139"/>
      <c r="T517" s="140" t="s">
        <v>3</v>
      </c>
      <c r="U517" s="39" t="s">
        <v>43</v>
      </c>
      <c r="V517" s="141">
        <v>0.54800000000000004</v>
      </c>
      <c r="W517" s="141">
        <f>V517*K517</f>
        <v>7.1240000000000006</v>
      </c>
      <c r="X517" s="141">
        <v>0</v>
      </c>
      <c r="Y517" s="141">
        <f>X517*K517</f>
        <v>0</v>
      </c>
      <c r="Z517" s="141">
        <v>1.933E-2</v>
      </c>
      <c r="AA517" s="142">
        <f>Z517*K517</f>
        <v>0.25129000000000001</v>
      </c>
      <c r="AR517" s="16" t="s">
        <v>134</v>
      </c>
      <c r="AT517" s="16" t="s">
        <v>130</v>
      </c>
      <c r="AU517" s="16" t="s">
        <v>85</v>
      </c>
      <c r="AY517" s="16" t="s">
        <v>129</v>
      </c>
      <c r="BE517" s="143">
        <f>IF(U517="základní",N517,0)</f>
        <v>0</v>
      </c>
      <c r="BF517" s="143">
        <f>IF(U517="snížená",N517,0)</f>
        <v>0</v>
      </c>
      <c r="BG517" s="143">
        <f>IF(U517="zákl. přenesená",N517,0)</f>
        <v>0</v>
      </c>
      <c r="BH517" s="143">
        <f>IF(U517="sníž. přenesená",N517,0)</f>
        <v>0</v>
      </c>
      <c r="BI517" s="143">
        <f>IF(U517="nulová",N517,0)</f>
        <v>0</v>
      </c>
      <c r="BJ517" s="16" t="s">
        <v>20</v>
      </c>
      <c r="BK517" s="143">
        <f>ROUND(L517*K517,2)</f>
        <v>0</v>
      </c>
      <c r="BL517" s="16" t="s">
        <v>134</v>
      </c>
      <c r="BM517" s="16" t="s">
        <v>511</v>
      </c>
    </row>
    <row r="518" spans="2:65" s="11" customFormat="1" ht="22.5" customHeight="1" x14ac:dyDescent="0.3">
      <c r="B518" s="156"/>
      <c r="C518" s="157"/>
      <c r="D518" s="157"/>
      <c r="E518" s="158" t="s">
        <v>3</v>
      </c>
      <c r="F518" s="240" t="s">
        <v>158</v>
      </c>
      <c r="G518" s="241"/>
      <c r="H518" s="241"/>
      <c r="I518" s="241"/>
      <c r="J518" s="157"/>
      <c r="K518" s="159" t="s">
        <v>3</v>
      </c>
      <c r="L518" s="157"/>
      <c r="M518" s="157"/>
      <c r="N518" s="157"/>
      <c r="O518" s="157"/>
      <c r="P518" s="157"/>
      <c r="Q518" s="157"/>
      <c r="R518" s="160"/>
      <c r="T518" s="161"/>
      <c r="U518" s="157"/>
      <c r="V518" s="157"/>
      <c r="W518" s="157"/>
      <c r="X518" s="157"/>
      <c r="Y518" s="157"/>
      <c r="Z518" s="157"/>
      <c r="AA518" s="162"/>
      <c r="AT518" s="163" t="s">
        <v>137</v>
      </c>
      <c r="AU518" s="163" t="s">
        <v>85</v>
      </c>
      <c r="AV518" s="11" t="s">
        <v>20</v>
      </c>
      <c r="AW518" s="11" t="s">
        <v>35</v>
      </c>
      <c r="AX518" s="11" t="s">
        <v>78</v>
      </c>
      <c r="AY518" s="163" t="s">
        <v>129</v>
      </c>
    </row>
    <row r="519" spans="2:65" s="10" customFormat="1" ht="22.5" customHeight="1" x14ac:dyDescent="0.3">
      <c r="B519" s="144"/>
      <c r="C519" s="145"/>
      <c r="D519" s="145"/>
      <c r="E519" s="146" t="s">
        <v>3</v>
      </c>
      <c r="F519" s="242" t="s">
        <v>148</v>
      </c>
      <c r="G519" s="236"/>
      <c r="H519" s="236"/>
      <c r="I519" s="236"/>
      <c r="J519" s="145"/>
      <c r="K519" s="147">
        <v>3</v>
      </c>
      <c r="L519" s="145"/>
      <c r="M519" s="145"/>
      <c r="N519" s="145"/>
      <c r="O519" s="145"/>
      <c r="P519" s="145"/>
      <c r="Q519" s="145"/>
      <c r="R519" s="148"/>
      <c r="T519" s="149"/>
      <c r="U519" s="145"/>
      <c r="V519" s="145"/>
      <c r="W519" s="145"/>
      <c r="X519" s="145"/>
      <c r="Y519" s="145"/>
      <c r="Z519" s="145"/>
      <c r="AA519" s="150"/>
      <c r="AT519" s="151" t="s">
        <v>137</v>
      </c>
      <c r="AU519" s="151" t="s">
        <v>85</v>
      </c>
      <c r="AV519" s="10" t="s">
        <v>85</v>
      </c>
      <c r="AW519" s="10" t="s">
        <v>35</v>
      </c>
      <c r="AX519" s="10" t="s">
        <v>78</v>
      </c>
      <c r="AY519" s="151" t="s">
        <v>129</v>
      </c>
    </row>
    <row r="520" spans="2:65" s="11" customFormat="1" ht="22.5" customHeight="1" x14ac:dyDescent="0.3">
      <c r="B520" s="156"/>
      <c r="C520" s="157"/>
      <c r="D520" s="157"/>
      <c r="E520" s="158" t="s">
        <v>3</v>
      </c>
      <c r="F520" s="245" t="s">
        <v>172</v>
      </c>
      <c r="G520" s="241"/>
      <c r="H520" s="241"/>
      <c r="I520" s="241"/>
      <c r="J520" s="157"/>
      <c r="K520" s="159" t="s">
        <v>3</v>
      </c>
      <c r="L520" s="157"/>
      <c r="M520" s="157"/>
      <c r="N520" s="157"/>
      <c r="O520" s="157"/>
      <c r="P520" s="157"/>
      <c r="Q520" s="157"/>
      <c r="R520" s="160"/>
      <c r="T520" s="161"/>
      <c r="U520" s="157"/>
      <c r="V520" s="157"/>
      <c r="W520" s="157"/>
      <c r="X520" s="157"/>
      <c r="Y520" s="157"/>
      <c r="Z520" s="157"/>
      <c r="AA520" s="162"/>
      <c r="AT520" s="163" t="s">
        <v>137</v>
      </c>
      <c r="AU520" s="163" t="s">
        <v>85</v>
      </c>
      <c r="AV520" s="11" t="s">
        <v>20</v>
      </c>
      <c r="AW520" s="11" t="s">
        <v>35</v>
      </c>
      <c r="AX520" s="11" t="s">
        <v>78</v>
      </c>
      <c r="AY520" s="163" t="s">
        <v>129</v>
      </c>
    </row>
    <row r="521" spans="2:65" s="10" customFormat="1" ht="22.5" customHeight="1" x14ac:dyDescent="0.3">
      <c r="B521" s="144"/>
      <c r="C521" s="145"/>
      <c r="D521" s="145"/>
      <c r="E521" s="146" t="s">
        <v>3</v>
      </c>
      <c r="F521" s="242" t="s">
        <v>175</v>
      </c>
      <c r="G521" s="236"/>
      <c r="H521" s="236"/>
      <c r="I521" s="236"/>
      <c r="J521" s="145"/>
      <c r="K521" s="147">
        <v>7</v>
      </c>
      <c r="L521" s="145"/>
      <c r="M521" s="145"/>
      <c r="N521" s="145"/>
      <c r="O521" s="145"/>
      <c r="P521" s="145"/>
      <c r="Q521" s="145"/>
      <c r="R521" s="148"/>
      <c r="T521" s="149"/>
      <c r="U521" s="145"/>
      <c r="V521" s="145"/>
      <c r="W521" s="145"/>
      <c r="X521" s="145"/>
      <c r="Y521" s="145"/>
      <c r="Z521" s="145"/>
      <c r="AA521" s="150"/>
      <c r="AT521" s="151" t="s">
        <v>137</v>
      </c>
      <c r="AU521" s="151" t="s">
        <v>85</v>
      </c>
      <c r="AV521" s="10" t="s">
        <v>85</v>
      </c>
      <c r="AW521" s="10" t="s">
        <v>35</v>
      </c>
      <c r="AX521" s="10" t="s">
        <v>78</v>
      </c>
      <c r="AY521" s="151" t="s">
        <v>129</v>
      </c>
    </row>
    <row r="522" spans="2:65" s="11" customFormat="1" ht="22.5" customHeight="1" x14ac:dyDescent="0.3">
      <c r="B522" s="156"/>
      <c r="C522" s="157"/>
      <c r="D522" s="157"/>
      <c r="E522" s="158" t="s">
        <v>3</v>
      </c>
      <c r="F522" s="245" t="s">
        <v>173</v>
      </c>
      <c r="G522" s="241"/>
      <c r="H522" s="241"/>
      <c r="I522" s="241"/>
      <c r="J522" s="157"/>
      <c r="K522" s="159" t="s">
        <v>3</v>
      </c>
      <c r="L522" s="157"/>
      <c r="M522" s="157"/>
      <c r="N522" s="157"/>
      <c r="O522" s="157"/>
      <c r="P522" s="157"/>
      <c r="Q522" s="157"/>
      <c r="R522" s="160"/>
      <c r="T522" s="161"/>
      <c r="U522" s="157"/>
      <c r="V522" s="157"/>
      <c r="W522" s="157"/>
      <c r="X522" s="157"/>
      <c r="Y522" s="157"/>
      <c r="Z522" s="157"/>
      <c r="AA522" s="162"/>
      <c r="AT522" s="163" t="s">
        <v>137</v>
      </c>
      <c r="AU522" s="163" t="s">
        <v>85</v>
      </c>
      <c r="AV522" s="11" t="s">
        <v>20</v>
      </c>
      <c r="AW522" s="11" t="s">
        <v>35</v>
      </c>
      <c r="AX522" s="11" t="s">
        <v>78</v>
      </c>
      <c r="AY522" s="163" t="s">
        <v>129</v>
      </c>
    </row>
    <row r="523" spans="2:65" s="10" customFormat="1" ht="22.5" customHeight="1" x14ac:dyDescent="0.3">
      <c r="B523" s="144"/>
      <c r="C523" s="145"/>
      <c r="D523" s="145"/>
      <c r="E523" s="146" t="s">
        <v>3</v>
      </c>
      <c r="F523" s="242" t="s">
        <v>148</v>
      </c>
      <c r="G523" s="236"/>
      <c r="H523" s="236"/>
      <c r="I523" s="236"/>
      <c r="J523" s="145"/>
      <c r="K523" s="147">
        <v>3</v>
      </c>
      <c r="L523" s="145"/>
      <c r="M523" s="145"/>
      <c r="N523" s="145"/>
      <c r="O523" s="145"/>
      <c r="P523" s="145"/>
      <c r="Q523" s="145"/>
      <c r="R523" s="148"/>
      <c r="T523" s="149"/>
      <c r="U523" s="145"/>
      <c r="V523" s="145"/>
      <c r="W523" s="145"/>
      <c r="X523" s="145"/>
      <c r="Y523" s="145"/>
      <c r="Z523" s="145"/>
      <c r="AA523" s="150"/>
      <c r="AT523" s="151" t="s">
        <v>137</v>
      </c>
      <c r="AU523" s="151" t="s">
        <v>85</v>
      </c>
      <c r="AV523" s="10" t="s">
        <v>85</v>
      </c>
      <c r="AW523" s="10" t="s">
        <v>35</v>
      </c>
      <c r="AX523" s="10" t="s">
        <v>78</v>
      </c>
      <c r="AY523" s="151" t="s">
        <v>129</v>
      </c>
    </row>
    <row r="524" spans="2:65" s="12" customFormat="1" ht="22.5" customHeight="1" x14ac:dyDescent="0.3">
      <c r="B524" s="164"/>
      <c r="C524" s="165"/>
      <c r="D524" s="165"/>
      <c r="E524" s="166" t="s">
        <v>3</v>
      </c>
      <c r="F524" s="243" t="s">
        <v>145</v>
      </c>
      <c r="G524" s="244"/>
      <c r="H524" s="244"/>
      <c r="I524" s="244"/>
      <c r="J524" s="165"/>
      <c r="K524" s="167">
        <v>13</v>
      </c>
      <c r="L524" s="165"/>
      <c r="M524" s="165"/>
      <c r="N524" s="165"/>
      <c r="O524" s="165"/>
      <c r="P524" s="165"/>
      <c r="Q524" s="165"/>
      <c r="R524" s="168"/>
      <c r="T524" s="169"/>
      <c r="U524" s="165"/>
      <c r="V524" s="165"/>
      <c r="W524" s="165"/>
      <c r="X524" s="165"/>
      <c r="Y524" s="165"/>
      <c r="Z524" s="165"/>
      <c r="AA524" s="170"/>
      <c r="AT524" s="171" t="s">
        <v>137</v>
      </c>
      <c r="AU524" s="171" t="s">
        <v>85</v>
      </c>
      <c r="AV524" s="12" t="s">
        <v>146</v>
      </c>
      <c r="AW524" s="12" t="s">
        <v>35</v>
      </c>
      <c r="AX524" s="12" t="s">
        <v>20</v>
      </c>
      <c r="AY524" s="171" t="s">
        <v>129</v>
      </c>
    </row>
    <row r="525" spans="2:65" s="1" customFormat="1" ht="22.5" customHeight="1" x14ac:dyDescent="0.3">
      <c r="B525" s="134"/>
      <c r="C525" s="135" t="s">
        <v>512</v>
      </c>
      <c r="D525" s="135" t="s">
        <v>130</v>
      </c>
      <c r="E525" s="136" t="s">
        <v>513</v>
      </c>
      <c r="F525" s="232" t="s">
        <v>514</v>
      </c>
      <c r="G525" s="233"/>
      <c r="H525" s="233"/>
      <c r="I525" s="233"/>
      <c r="J525" s="137" t="s">
        <v>510</v>
      </c>
      <c r="K525" s="138">
        <v>2</v>
      </c>
      <c r="L525" s="234"/>
      <c r="M525" s="233"/>
      <c r="N525" s="234">
        <f>ROUND(L525*K525,2)</f>
        <v>0</v>
      </c>
      <c r="O525" s="233"/>
      <c r="P525" s="233"/>
      <c r="Q525" s="233"/>
      <c r="R525" s="139"/>
      <c r="T525" s="140" t="s">
        <v>3</v>
      </c>
      <c r="U525" s="39" t="s">
        <v>43</v>
      </c>
      <c r="V525" s="141">
        <v>1.3</v>
      </c>
      <c r="W525" s="141">
        <f>V525*K525</f>
        <v>2.6</v>
      </c>
      <c r="X525" s="141">
        <v>3.62E-3</v>
      </c>
      <c r="Y525" s="141">
        <f>X525*K525</f>
        <v>7.2399999999999999E-3</v>
      </c>
      <c r="Z525" s="141">
        <v>0</v>
      </c>
      <c r="AA525" s="142">
        <f>Z525*K525</f>
        <v>0</v>
      </c>
      <c r="AR525" s="16" t="s">
        <v>134</v>
      </c>
      <c r="AT525" s="16" t="s">
        <v>130</v>
      </c>
      <c r="AU525" s="16" t="s">
        <v>85</v>
      </c>
      <c r="AY525" s="16" t="s">
        <v>129</v>
      </c>
      <c r="BE525" s="143">
        <f>IF(U525="základní",N525,0)</f>
        <v>0</v>
      </c>
      <c r="BF525" s="143">
        <f>IF(U525="snížená",N525,0)</f>
        <v>0</v>
      </c>
      <c r="BG525" s="143">
        <f>IF(U525="zákl. přenesená",N525,0)</f>
        <v>0</v>
      </c>
      <c r="BH525" s="143">
        <f>IF(U525="sníž. přenesená",N525,0)</f>
        <v>0</v>
      </c>
      <c r="BI525" s="143">
        <f>IF(U525="nulová",N525,0)</f>
        <v>0</v>
      </c>
      <c r="BJ525" s="16" t="s">
        <v>20</v>
      </c>
      <c r="BK525" s="143">
        <f>ROUND(L525*K525,2)</f>
        <v>0</v>
      </c>
      <c r="BL525" s="16" t="s">
        <v>134</v>
      </c>
      <c r="BM525" s="16" t="s">
        <v>515</v>
      </c>
    </row>
    <row r="526" spans="2:65" s="11" customFormat="1" ht="22.5" customHeight="1" x14ac:dyDescent="0.3">
      <c r="B526" s="156"/>
      <c r="C526" s="157"/>
      <c r="D526" s="157"/>
      <c r="E526" s="158" t="s">
        <v>3</v>
      </c>
      <c r="F526" s="240" t="s">
        <v>516</v>
      </c>
      <c r="G526" s="241"/>
      <c r="H526" s="241"/>
      <c r="I526" s="241"/>
      <c r="J526" s="157"/>
      <c r="K526" s="159" t="s">
        <v>3</v>
      </c>
      <c r="L526" s="157"/>
      <c r="M526" s="157"/>
      <c r="N526" s="157"/>
      <c r="O526" s="157"/>
      <c r="P526" s="157"/>
      <c r="Q526" s="157"/>
      <c r="R526" s="160"/>
      <c r="T526" s="161"/>
      <c r="U526" s="157"/>
      <c r="V526" s="157"/>
      <c r="W526" s="157"/>
      <c r="X526" s="157"/>
      <c r="Y526" s="157"/>
      <c r="Z526" s="157"/>
      <c r="AA526" s="162"/>
      <c r="AT526" s="163" t="s">
        <v>137</v>
      </c>
      <c r="AU526" s="163" t="s">
        <v>85</v>
      </c>
      <c r="AV526" s="11" t="s">
        <v>20</v>
      </c>
      <c r="AW526" s="11" t="s">
        <v>35</v>
      </c>
      <c r="AX526" s="11" t="s">
        <v>78</v>
      </c>
      <c r="AY526" s="163" t="s">
        <v>129</v>
      </c>
    </row>
    <row r="527" spans="2:65" s="11" customFormat="1" ht="22.5" customHeight="1" x14ac:dyDescent="0.3">
      <c r="B527" s="156"/>
      <c r="C527" s="157"/>
      <c r="D527" s="157"/>
      <c r="E527" s="158" t="s">
        <v>3</v>
      </c>
      <c r="F527" s="245" t="s">
        <v>172</v>
      </c>
      <c r="G527" s="241"/>
      <c r="H527" s="241"/>
      <c r="I527" s="241"/>
      <c r="J527" s="157"/>
      <c r="K527" s="159" t="s">
        <v>3</v>
      </c>
      <c r="L527" s="157"/>
      <c r="M527" s="157"/>
      <c r="N527" s="157"/>
      <c r="O527" s="157"/>
      <c r="P527" s="157"/>
      <c r="Q527" s="157"/>
      <c r="R527" s="160"/>
      <c r="T527" s="161"/>
      <c r="U527" s="157"/>
      <c r="V527" s="157"/>
      <c r="W527" s="157"/>
      <c r="X527" s="157"/>
      <c r="Y527" s="157"/>
      <c r="Z527" s="157"/>
      <c r="AA527" s="162"/>
      <c r="AT527" s="163" t="s">
        <v>137</v>
      </c>
      <c r="AU527" s="163" t="s">
        <v>85</v>
      </c>
      <c r="AV527" s="11" t="s">
        <v>20</v>
      </c>
      <c r="AW527" s="11" t="s">
        <v>35</v>
      </c>
      <c r="AX527" s="11" t="s">
        <v>78</v>
      </c>
      <c r="AY527" s="163" t="s">
        <v>129</v>
      </c>
    </row>
    <row r="528" spans="2:65" s="10" customFormat="1" ht="22.5" customHeight="1" x14ac:dyDescent="0.3">
      <c r="B528" s="144"/>
      <c r="C528" s="145"/>
      <c r="D528" s="145"/>
      <c r="E528" s="146" t="s">
        <v>3</v>
      </c>
      <c r="F528" s="242" t="s">
        <v>20</v>
      </c>
      <c r="G528" s="236"/>
      <c r="H528" s="236"/>
      <c r="I528" s="236"/>
      <c r="J528" s="145"/>
      <c r="K528" s="147">
        <v>1</v>
      </c>
      <c r="L528" s="145"/>
      <c r="M528" s="145"/>
      <c r="N528" s="145"/>
      <c r="O528" s="145"/>
      <c r="P528" s="145"/>
      <c r="Q528" s="145"/>
      <c r="R528" s="148"/>
      <c r="T528" s="149"/>
      <c r="U528" s="145"/>
      <c r="V528" s="145"/>
      <c r="W528" s="145"/>
      <c r="X528" s="145"/>
      <c r="Y528" s="145"/>
      <c r="Z528" s="145"/>
      <c r="AA528" s="150"/>
      <c r="AT528" s="151" t="s">
        <v>137</v>
      </c>
      <c r="AU528" s="151" t="s">
        <v>85</v>
      </c>
      <c r="AV528" s="10" t="s">
        <v>85</v>
      </c>
      <c r="AW528" s="10" t="s">
        <v>35</v>
      </c>
      <c r="AX528" s="10" t="s">
        <v>78</v>
      </c>
      <c r="AY528" s="151" t="s">
        <v>129</v>
      </c>
    </row>
    <row r="529" spans="2:65" s="11" customFormat="1" ht="22.5" customHeight="1" x14ac:dyDescent="0.3">
      <c r="B529" s="156"/>
      <c r="C529" s="157"/>
      <c r="D529" s="157"/>
      <c r="E529" s="158" t="s">
        <v>3</v>
      </c>
      <c r="F529" s="245" t="s">
        <v>173</v>
      </c>
      <c r="G529" s="241"/>
      <c r="H529" s="241"/>
      <c r="I529" s="241"/>
      <c r="J529" s="157"/>
      <c r="K529" s="159" t="s">
        <v>3</v>
      </c>
      <c r="L529" s="157"/>
      <c r="M529" s="157"/>
      <c r="N529" s="157"/>
      <c r="O529" s="157"/>
      <c r="P529" s="157"/>
      <c r="Q529" s="157"/>
      <c r="R529" s="160"/>
      <c r="T529" s="161"/>
      <c r="U529" s="157"/>
      <c r="V529" s="157"/>
      <c r="W529" s="157"/>
      <c r="X529" s="157"/>
      <c r="Y529" s="157"/>
      <c r="Z529" s="157"/>
      <c r="AA529" s="162"/>
      <c r="AT529" s="163" t="s">
        <v>137</v>
      </c>
      <c r="AU529" s="163" t="s">
        <v>85</v>
      </c>
      <c r="AV529" s="11" t="s">
        <v>20</v>
      </c>
      <c r="AW529" s="11" t="s">
        <v>35</v>
      </c>
      <c r="AX529" s="11" t="s">
        <v>78</v>
      </c>
      <c r="AY529" s="163" t="s">
        <v>129</v>
      </c>
    </row>
    <row r="530" spans="2:65" s="10" customFormat="1" ht="22.5" customHeight="1" x14ac:dyDescent="0.3">
      <c r="B530" s="144"/>
      <c r="C530" s="145"/>
      <c r="D530" s="145"/>
      <c r="E530" s="146" t="s">
        <v>3</v>
      </c>
      <c r="F530" s="242" t="s">
        <v>20</v>
      </c>
      <c r="G530" s="236"/>
      <c r="H530" s="236"/>
      <c r="I530" s="236"/>
      <c r="J530" s="145"/>
      <c r="K530" s="147">
        <v>1</v>
      </c>
      <c r="L530" s="145"/>
      <c r="M530" s="145"/>
      <c r="N530" s="145"/>
      <c r="O530" s="145"/>
      <c r="P530" s="145"/>
      <c r="Q530" s="145"/>
      <c r="R530" s="148"/>
      <c r="T530" s="149"/>
      <c r="U530" s="145"/>
      <c r="V530" s="145"/>
      <c r="W530" s="145"/>
      <c r="X530" s="145"/>
      <c r="Y530" s="145"/>
      <c r="Z530" s="145"/>
      <c r="AA530" s="150"/>
      <c r="AT530" s="151" t="s">
        <v>137</v>
      </c>
      <c r="AU530" s="151" t="s">
        <v>85</v>
      </c>
      <c r="AV530" s="10" t="s">
        <v>85</v>
      </c>
      <c r="AW530" s="10" t="s">
        <v>35</v>
      </c>
      <c r="AX530" s="10" t="s">
        <v>78</v>
      </c>
      <c r="AY530" s="151" t="s">
        <v>129</v>
      </c>
    </row>
    <row r="531" spans="2:65" s="12" customFormat="1" ht="22.5" customHeight="1" x14ac:dyDescent="0.3">
      <c r="B531" s="164"/>
      <c r="C531" s="165"/>
      <c r="D531" s="165"/>
      <c r="E531" s="166" t="s">
        <v>3</v>
      </c>
      <c r="F531" s="243" t="s">
        <v>145</v>
      </c>
      <c r="G531" s="244"/>
      <c r="H531" s="244"/>
      <c r="I531" s="244"/>
      <c r="J531" s="165"/>
      <c r="K531" s="167">
        <v>2</v>
      </c>
      <c r="L531" s="165"/>
      <c r="M531" s="165"/>
      <c r="N531" s="165"/>
      <c r="O531" s="165"/>
      <c r="P531" s="165"/>
      <c r="Q531" s="165"/>
      <c r="R531" s="168"/>
      <c r="T531" s="169"/>
      <c r="U531" s="165"/>
      <c r="V531" s="165"/>
      <c r="W531" s="165"/>
      <c r="X531" s="165"/>
      <c r="Y531" s="165"/>
      <c r="Z531" s="165"/>
      <c r="AA531" s="170"/>
      <c r="AT531" s="171" t="s">
        <v>137</v>
      </c>
      <c r="AU531" s="171" t="s">
        <v>85</v>
      </c>
      <c r="AV531" s="12" t="s">
        <v>146</v>
      </c>
      <c r="AW531" s="12" t="s">
        <v>35</v>
      </c>
      <c r="AX531" s="12" t="s">
        <v>20</v>
      </c>
      <c r="AY531" s="171" t="s">
        <v>129</v>
      </c>
    </row>
    <row r="532" spans="2:65" s="1" customFormat="1" ht="22.5" customHeight="1" x14ac:dyDescent="0.3">
      <c r="B532" s="134"/>
      <c r="C532" s="135" t="s">
        <v>517</v>
      </c>
      <c r="D532" s="135" t="s">
        <v>130</v>
      </c>
      <c r="E532" s="136" t="s">
        <v>518</v>
      </c>
      <c r="F532" s="232" t="s">
        <v>519</v>
      </c>
      <c r="G532" s="233"/>
      <c r="H532" s="233"/>
      <c r="I532" s="233"/>
      <c r="J532" s="137" t="s">
        <v>189</v>
      </c>
      <c r="K532" s="138">
        <v>13</v>
      </c>
      <c r="L532" s="234"/>
      <c r="M532" s="233"/>
      <c r="N532" s="234">
        <f>ROUND(L532*K532,2)</f>
        <v>0</v>
      </c>
      <c r="O532" s="233"/>
      <c r="P532" s="233"/>
      <c r="Q532" s="233"/>
      <c r="R532" s="139"/>
      <c r="T532" s="140" t="s">
        <v>3</v>
      </c>
      <c r="U532" s="39" t="s">
        <v>43</v>
      </c>
      <c r="V532" s="141">
        <v>1.1000000000000001</v>
      </c>
      <c r="W532" s="141">
        <f>V532*K532</f>
        <v>14.3</v>
      </c>
      <c r="X532" s="141">
        <v>9.2200000000000008E-3</v>
      </c>
      <c r="Y532" s="141">
        <f>X532*K532</f>
        <v>0.11986000000000001</v>
      </c>
      <c r="Z532" s="141">
        <v>0</v>
      </c>
      <c r="AA532" s="142">
        <f>Z532*K532</f>
        <v>0</v>
      </c>
      <c r="AR532" s="16" t="s">
        <v>134</v>
      </c>
      <c r="AT532" s="16" t="s">
        <v>130</v>
      </c>
      <c r="AU532" s="16" t="s">
        <v>85</v>
      </c>
      <c r="AY532" s="16" t="s">
        <v>129</v>
      </c>
      <c r="BE532" s="143">
        <f>IF(U532="základní",N532,0)</f>
        <v>0</v>
      </c>
      <c r="BF532" s="143">
        <f>IF(U532="snížená",N532,0)</f>
        <v>0</v>
      </c>
      <c r="BG532" s="143">
        <f>IF(U532="zákl. přenesená",N532,0)</f>
        <v>0</v>
      </c>
      <c r="BH532" s="143">
        <f>IF(U532="sníž. přenesená",N532,0)</f>
        <v>0</v>
      </c>
      <c r="BI532" s="143">
        <f>IF(U532="nulová",N532,0)</f>
        <v>0</v>
      </c>
      <c r="BJ532" s="16" t="s">
        <v>20</v>
      </c>
      <c r="BK532" s="143">
        <f>ROUND(L532*K532,2)</f>
        <v>0</v>
      </c>
      <c r="BL532" s="16" t="s">
        <v>134</v>
      </c>
      <c r="BM532" s="16" t="s">
        <v>520</v>
      </c>
    </row>
    <row r="533" spans="2:65" s="11" customFormat="1" ht="22.5" customHeight="1" x14ac:dyDescent="0.3">
      <c r="B533" s="156"/>
      <c r="C533" s="157"/>
      <c r="D533" s="157"/>
      <c r="E533" s="158" t="s">
        <v>3</v>
      </c>
      <c r="F533" s="240" t="s">
        <v>158</v>
      </c>
      <c r="G533" s="241"/>
      <c r="H533" s="241"/>
      <c r="I533" s="241"/>
      <c r="J533" s="157"/>
      <c r="K533" s="159" t="s">
        <v>3</v>
      </c>
      <c r="L533" s="157"/>
      <c r="M533" s="157"/>
      <c r="N533" s="157"/>
      <c r="O533" s="157"/>
      <c r="P533" s="157"/>
      <c r="Q533" s="157"/>
      <c r="R533" s="160"/>
      <c r="T533" s="161"/>
      <c r="U533" s="157"/>
      <c r="V533" s="157"/>
      <c r="W533" s="157"/>
      <c r="X533" s="157"/>
      <c r="Y533" s="157"/>
      <c r="Z533" s="157"/>
      <c r="AA533" s="162"/>
      <c r="AT533" s="163" t="s">
        <v>137</v>
      </c>
      <c r="AU533" s="163" t="s">
        <v>85</v>
      </c>
      <c r="AV533" s="11" t="s">
        <v>20</v>
      </c>
      <c r="AW533" s="11" t="s">
        <v>35</v>
      </c>
      <c r="AX533" s="11" t="s">
        <v>78</v>
      </c>
      <c r="AY533" s="163" t="s">
        <v>129</v>
      </c>
    </row>
    <row r="534" spans="2:65" s="10" customFormat="1" ht="22.5" customHeight="1" x14ac:dyDescent="0.3">
      <c r="B534" s="144"/>
      <c r="C534" s="145"/>
      <c r="D534" s="145"/>
      <c r="E534" s="146" t="s">
        <v>3</v>
      </c>
      <c r="F534" s="242" t="s">
        <v>148</v>
      </c>
      <c r="G534" s="236"/>
      <c r="H534" s="236"/>
      <c r="I534" s="236"/>
      <c r="J534" s="145"/>
      <c r="K534" s="147">
        <v>3</v>
      </c>
      <c r="L534" s="145"/>
      <c r="M534" s="145"/>
      <c r="N534" s="145"/>
      <c r="O534" s="145"/>
      <c r="P534" s="145"/>
      <c r="Q534" s="145"/>
      <c r="R534" s="148"/>
      <c r="T534" s="149"/>
      <c r="U534" s="145"/>
      <c r="V534" s="145"/>
      <c r="W534" s="145"/>
      <c r="X534" s="145"/>
      <c r="Y534" s="145"/>
      <c r="Z534" s="145"/>
      <c r="AA534" s="150"/>
      <c r="AT534" s="151" t="s">
        <v>137</v>
      </c>
      <c r="AU534" s="151" t="s">
        <v>85</v>
      </c>
      <c r="AV534" s="10" t="s">
        <v>85</v>
      </c>
      <c r="AW534" s="10" t="s">
        <v>35</v>
      </c>
      <c r="AX534" s="10" t="s">
        <v>78</v>
      </c>
      <c r="AY534" s="151" t="s">
        <v>129</v>
      </c>
    </row>
    <row r="535" spans="2:65" s="11" customFormat="1" ht="22.5" customHeight="1" x14ac:dyDescent="0.3">
      <c r="B535" s="156"/>
      <c r="C535" s="157"/>
      <c r="D535" s="157"/>
      <c r="E535" s="158" t="s">
        <v>3</v>
      </c>
      <c r="F535" s="245" t="s">
        <v>172</v>
      </c>
      <c r="G535" s="241"/>
      <c r="H535" s="241"/>
      <c r="I535" s="241"/>
      <c r="J535" s="157"/>
      <c r="K535" s="159" t="s">
        <v>3</v>
      </c>
      <c r="L535" s="157"/>
      <c r="M535" s="157"/>
      <c r="N535" s="157"/>
      <c r="O535" s="157"/>
      <c r="P535" s="157"/>
      <c r="Q535" s="157"/>
      <c r="R535" s="160"/>
      <c r="T535" s="161"/>
      <c r="U535" s="157"/>
      <c r="V535" s="157"/>
      <c r="W535" s="157"/>
      <c r="X535" s="157"/>
      <c r="Y535" s="157"/>
      <c r="Z535" s="157"/>
      <c r="AA535" s="162"/>
      <c r="AT535" s="163" t="s">
        <v>137</v>
      </c>
      <c r="AU535" s="163" t="s">
        <v>85</v>
      </c>
      <c r="AV535" s="11" t="s">
        <v>20</v>
      </c>
      <c r="AW535" s="11" t="s">
        <v>35</v>
      </c>
      <c r="AX535" s="11" t="s">
        <v>78</v>
      </c>
      <c r="AY535" s="163" t="s">
        <v>129</v>
      </c>
    </row>
    <row r="536" spans="2:65" s="10" customFormat="1" ht="22.5" customHeight="1" x14ac:dyDescent="0.3">
      <c r="B536" s="144"/>
      <c r="C536" s="145"/>
      <c r="D536" s="145"/>
      <c r="E536" s="146" t="s">
        <v>3</v>
      </c>
      <c r="F536" s="242" t="s">
        <v>175</v>
      </c>
      <c r="G536" s="236"/>
      <c r="H536" s="236"/>
      <c r="I536" s="236"/>
      <c r="J536" s="145"/>
      <c r="K536" s="147">
        <v>7</v>
      </c>
      <c r="L536" s="145"/>
      <c r="M536" s="145"/>
      <c r="N536" s="145"/>
      <c r="O536" s="145"/>
      <c r="P536" s="145"/>
      <c r="Q536" s="145"/>
      <c r="R536" s="148"/>
      <c r="T536" s="149"/>
      <c r="U536" s="145"/>
      <c r="V536" s="145"/>
      <c r="W536" s="145"/>
      <c r="X536" s="145"/>
      <c r="Y536" s="145"/>
      <c r="Z536" s="145"/>
      <c r="AA536" s="150"/>
      <c r="AT536" s="151" t="s">
        <v>137</v>
      </c>
      <c r="AU536" s="151" t="s">
        <v>85</v>
      </c>
      <c r="AV536" s="10" t="s">
        <v>85</v>
      </c>
      <c r="AW536" s="10" t="s">
        <v>35</v>
      </c>
      <c r="AX536" s="10" t="s">
        <v>78</v>
      </c>
      <c r="AY536" s="151" t="s">
        <v>129</v>
      </c>
    </row>
    <row r="537" spans="2:65" s="11" customFormat="1" ht="22.5" customHeight="1" x14ac:dyDescent="0.3">
      <c r="B537" s="156"/>
      <c r="C537" s="157"/>
      <c r="D537" s="157"/>
      <c r="E537" s="158" t="s">
        <v>3</v>
      </c>
      <c r="F537" s="245" t="s">
        <v>173</v>
      </c>
      <c r="G537" s="241"/>
      <c r="H537" s="241"/>
      <c r="I537" s="241"/>
      <c r="J537" s="157"/>
      <c r="K537" s="159" t="s">
        <v>3</v>
      </c>
      <c r="L537" s="157"/>
      <c r="M537" s="157"/>
      <c r="N537" s="157"/>
      <c r="O537" s="157"/>
      <c r="P537" s="157"/>
      <c r="Q537" s="157"/>
      <c r="R537" s="160"/>
      <c r="T537" s="161"/>
      <c r="U537" s="157"/>
      <c r="V537" s="157"/>
      <c r="W537" s="157"/>
      <c r="X537" s="157"/>
      <c r="Y537" s="157"/>
      <c r="Z537" s="157"/>
      <c r="AA537" s="162"/>
      <c r="AT537" s="163" t="s">
        <v>137</v>
      </c>
      <c r="AU537" s="163" t="s">
        <v>85</v>
      </c>
      <c r="AV537" s="11" t="s">
        <v>20</v>
      </c>
      <c r="AW537" s="11" t="s">
        <v>35</v>
      </c>
      <c r="AX537" s="11" t="s">
        <v>78</v>
      </c>
      <c r="AY537" s="163" t="s">
        <v>129</v>
      </c>
    </row>
    <row r="538" spans="2:65" s="10" customFormat="1" ht="22.5" customHeight="1" x14ac:dyDescent="0.3">
      <c r="B538" s="144"/>
      <c r="C538" s="145"/>
      <c r="D538" s="145"/>
      <c r="E538" s="146" t="s">
        <v>3</v>
      </c>
      <c r="F538" s="242" t="s">
        <v>148</v>
      </c>
      <c r="G538" s="236"/>
      <c r="H538" s="236"/>
      <c r="I538" s="236"/>
      <c r="J538" s="145"/>
      <c r="K538" s="147">
        <v>3</v>
      </c>
      <c r="L538" s="145"/>
      <c r="M538" s="145"/>
      <c r="N538" s="145"/>
      <c r="O538" s="145"/>
      <c r="P538" s="145"/>
      <c r="Q538" s="145"/>
      <c r="R538" s="148"/>
      <c r="T538" s="149"/>
      <c r="U538" s="145"/>
      <c r="V538" s="145"/>
      <c r="W538" s="145"/>
      <c r="X538" s="145"/>
      <c r="Y538" s="145"/>
      <c r="Z538" s="145"/>
      <c r="AA538" s="150"/>
      <c r="AT538" s="151" t="s">
        <v>137</v>
      </c>
      <c r="AU538" s="151" t="s">
        <v>85</v>
      </c>
      <c r="AV538" s="10" t="s">
        <v>85</v>
      </c>
      <c r="AW538" s="10" t="s">
        <v>35</v>
      </c>
      <c r="AX538" s="10" t="s">
        <v>78</v>
      </c>
      <c r="AY538" s="151" t="s">
        <v>129</v>
      </c>
    </row>
    <row r="539" spans="2:65" s="12" customFormat="1" ht="22.5" customHeight="1" x14ac:dyDescent="0.3">
      <c r="B539" s="164"/>
      <c r="C539" s="165"/>
      <c r="D539" s="165"/>
      <c r="E539" s="166" t="s">
        <v>3</v>
      </c>
      <c r="F539" s="243" t="s">
        <v>145</v>
      </c>
      <c r="G539" s="244"/>
      <c r="H539" s="244"/>
      <c r="I539" s="244"/>
      <c r="J539" s="165"/>
      <c r="K539" s="167">
        <v>13</v>
      </c>
      <c r="L539" s="165"/>
      <c r="M539" s="165"/>
      <c r="N539" s="165"/>
      <c r="O539" s="165"/>
      <c r="P539" s="165"/>
      <c r="Q539" s="165"/>
      <c r="R539" s="168"/>
      <c r="T539" s="169"/>
      <c r="U539" s="165"/>
      <c r="V539" s="165"/>
      <c r="W539" s="165"/>
      <c r="X539" s="165"/>
      <c r="Y539" s="165"/>
      <c r="Z539" s="165"/>
      <c r="AA539" s="170"/>
      <c r="AT539" s="171" t="s">
        <v>137</v>
      </c>
      <c r="AU539" s="171" t="s">
        <v>85</v>
      </c>
      <c r="AV539" s="12" t="s">
        <v>146</v>
      </c>
      <c r="AW539" s="12" t="s">
        <v>35</v>
      </c>
      <c r="AX539" s="12" t="s">
        <v>20</v>
      </c>
      <c r="AY539" s="171" t="s">
        <v>129</v>
      </c>
    </row>
    <row r="540" spans="2:65" s="1" customFormat="1" ht="31.5" customHeight="1" x14ac:dyDescent="0.3">
      <c r="B540" s="134"/>
      <c r="C540" s="152" t="s">
        <v>521</v>
      </c>
      <c r="D540" s="152" t="s">
        <v>138</v>
      </c>
      <c r="E540" s="153" t="s">
        <v>522</v>
      </c>
      <c r="F540" s="237" t="s">
        <v>523</v>
      </c>
      <c r="G540" s="238"/>
      <c r="H540" s="238"/>
      <c r="I540" s="238"/>
      <c r="J540" s="154" t="s">
        <v>189</v>
      </c>
      <c r="K540" s="155">
        <v>13</v>
      </c>
      <c r="L540" s="239"/>
      <c r="M540" s="238"/>
      <c r="N540" s="239">
        <f>ROUND(L540*K540,2)</f>
        <v>0</v>
      </c>
      <c r="O540" s="233"/>
      <c r="P540" s="233"/>
      <c r="Q540" s="233"/>
      <c r="R540" s="139"/>
      <c r="T540" s="140" t="s">
        <v>3</v>
      </c>
      <c r="U540" s="39" t="s">
        <v>43</v>
      </c>
      <c r="V540" s="141">
        <v>0</v>
      </c>
      <c r="W540" s="141">
        <f>V540*K540</f>
        <v>0</v>
      </c>
      <c r="X540" s="141">
        <v>1.4E-2</v>
      </c>
      <c r="Y540" s="141">
        <f>X540*K540</f>
        <v>0.182</v>
      </c>
      <c r="Z540" s="141">
        <v>0</v>
      </c>
      <c r="AA540" s="142">
        <f>Z540*K540</f>
        <v>0</v>
      </c>
      <c r="AR540" s="16" t="s">
        <v>141</v>
      </c>
      <c r="AT540" s="16" t="s">
        <v>138</v>
      </c>
      <c r="AU540" s="16" t="s">
        <v>85</v>
      </c>
      <c r="AY540" s="16" t="s">
        <v>129</v>
      </c>
      <c r="BE540" s="143">
        <f>IF(U540="základní",N540,0)</f>
        <v>0</v>
      </c>
      <c r="BF540" s="143">
        <f>IF(U540="snížená",N540,0)</f>
        <v>0</v>
      </c>
      <c r="BG540" s="143">
        <f>IF(U540="zákl. přenesená",N540,0)</f>
        <v>0</v>
      </c>
      <c r="BH540" s="143">
        <f>IF(U540="sníž. přenesená",N540,0)</f>
        <v>0</v>
      </c>
      <c r="BI540" s="143">
        <f>IF(U540="nulová",N540,0)</f>
        <v>0</v>
      </c>
      <c r="BJ540" s="16" t="s">
        <v>20</v>
      </c>
      <c r="BK540" s="143">
        <f>ROUND(L540*K540,2)</f>
        <v>0</v>
      </c>
      <c r="BL540" s="16" t="s">
        <v>134</v>
      </c>
      <c r="BM540" s="16" t="s">
        <v>524</v>
      </c>
    </row>
    <row r="541" spans="2:65" s="11" customFormat="1" ht="31.5" customHeight="1" x14ac:dyDescent="0.3">
      <c r="B541" s="156"/>
      <c r="C541" s="157"/>
      <c r="D541" s="157"/>
      <c r="E541" s="158" t="s">
        <v>3</v>
      </c>
      <c r="F541" s="240" t="s">
        <v>525</v>
      </c>
      <c r="G541" s="241"/>
      <c r="H541" s="241"/>
      <c r="I541" s="241"/>
      <c r="J541" s="157"/>
      <c r="K541" s="159" t="s">
        <v>3</v>
      </c>
      <c r="L541" s="157"/>
      <c r="M541" s="157"/>
      <c r="N541" s="157"/>
      <c r="O541" s="157"/>
      <c r="P541" s="157"/>
      <c r="Q541" s="157"/>
      <c r="R541" s="160"/>
      <c r="T541" s="161"/>
      <c r="U541" s="157"/>
      <c r="V541" s="157"/>
      <c r="W541" s="157"/>
      <c r="X541" s="157"/>
      <c r="Y541" s="157"/>
      <c r="Z541" s="157"/>
      <c r="AA541" s="162"/>
      <c r="AT541" s="163" t="s">
        <v>137</v>
      </c>
      <c r="AU541" s="163" t="s">
        <v>85</v>
      </c>
      <c r="AV541" s="11" t="s">
        <v>20</v>
      </c>
      <c r="AW541" s="11" t="s">
        <v>35</v>
      </c>
      <c r="AX541" s="11" t="s">
        <v>78</v>
      </c>
      <c r="AY541" s="163" t="s">
        <v>129</v>
      </c>
    </row>
    <row r="542" spans="2:65" s="11" customFormat="1" ht="22.5" customHeight="1" x14ac:dyDescent="0.3">
      <c r="B542" s="156"/>
      <c r="C542" s="157"/>
      <c r="D542" s="157"/>
      <c r="E542" s="158" t="s">
        <v>3</v>
      </c>
      <c r="F542" s="245" t="s">
        <v>526</v>
      </c>
      <c r="G542" s="241"/>
      <c r="H542" s="241"/>
      <c r="I542" s="241"/>
      <c r="J542" s="157"/>
      <c r="K542" s="159" t="s">
        <v>3</v>
      </c>
      <c r="L542" s="157"/>
      <c r="M542" s="157"/>
      <c r="N542" s="157"/>
      <c r="O542" s="157"/>
      <c r="P542" s="157"/>
      <c r="Q542" s="157"/>
      <c r="R542" s="160"/>
      <c r="T542" s="161"/>
      <c r="U542" s="157"/>
      <c r="V542" s="157"/>
      <c r="W542" s="157"/>
      <c r="X542" s="157"/>
      <c r="Y542" s="157"/>
      <c r="Z542" s="157"/>
      <c r="AA542" s="162"/>
      <c r="AT542" s="163" t="s">
        <v>137</v>
      </c>
      <c r="AU542" s="163" t="s">
        <v>85</v>
      </c>
      <c r="AV542" s="11" t="s">
        <v>20</v>
      </c>
      <c r="AW542" s="11" t="s">
        <v>35</v>
      </c>
      <c r="AX542" s="11" t="s">
        <v>78</v>
      </c>
      <c r="AY542" s="163" t="s">
        <v>129</v>
      </c>
    </row>
    <row r="543" spans="2:65" s="10" customFormat="1" ht="22.5" customHeight="1" x14ac:dyDescent="0.3">
      <c r="B543" s="144"/>
      <c r="C543" s="145"/>
      <c r="D543" s="145"/>
      <c r="E543" s="146" t="s">
        <v>3</v>
      </c>
      <c r="F543" s="242" t="s">
        <v>211</v>
      </c>
      <c r="G543" s="236"/>
      <c r="H543" s="236"/>
      <c r="I543" s="236"/>
      <c r="J543" s="145"/>
      <c r="K543" s="147">
        <v>13</v>
      </c>
      <c r="L543" s="145"/>
      <c r="M543" s="145"/>
      <c r="N543" s="145"/>
      <c r="O543" s="145"/>
      <c r="P543" s="145"/>
      <c r="Q543" s="145"/>
      <c r="R543" s="148"/>
      <c r="T543" s="149"/>
      <c r="U543" s="145"/>
      <c r="V543" s="145"/>
      <c r="W543" s="145"/>
      <c r="X543" s="145"/>
      <c r="Y543" s="145"/>
      <c r="Z543" s="145"/>
      <c r="AA543" s="150"/>
      <c r="AT543" s="151" t="s">
        <v>137</v>
      </c>
      <c r="AU543" s="151" t="s">
        <v>85</v>
      </c>
      <c r="AV543" s="10" t="s">
        <v>85</v>
      </c>
      <c r="AW543" s="10" t="s">
        <v>35</v>
      </c>
      <c r="AX543" s="10" t="s">
        <v>20</v>
      </c>
      <c r="AY543" s="151" t="s">
        <v>129</v>
      </c>
    </row>
    <row r="544" spans="2:65" s="1" customFormat="1" ht="22.5" customHeight="1" x14ac:dyDescent="0.3">
      <c r="B544" s="134"/>
      <c r="C544" s="152" t="s">
        <v>527</v>
      </c>
      <c r="D544" s="152" t="s">
        <v>138</v>
      </c>
      <c r="E544" s="153" t="s">
        <v>528</v>
      </c>
      <c r="F544" s="237" t="s">
        <v>529</v>
      </c>
      <c r="G544" s="238"/>
      <c r="H544" s="238"/>
      <c r="I544" s="238"/>
      <c r="J544" s="154" t="s">
        <v>189</v>
      </c>
      <c r="K544" s="155">
        <v>13</v>
      </c>
      <c r="L544" s="239"/>
      <c r="M544" s="238"/>
      <c r="N544" s="239">
        <f>ROUND(L544*K544,2)</f>
        <v>0</v>
      </c>
      <c r="O544" s="233"/>
      <c r="P544" s="233"/>
      <c r="Q544" s="233"/>
      <c r="R544" s="139"/>
      <c r="T544" s="140" t="s">
        <v>3</v>
      </c>
      <c r="U544" s="39" t="s">
        <v>43</v>
      </c>
      <c r="V544" s="141">
        <v>0</v>
      </c>
      <c r="W544" s="141">
        <f>V544*K544</f>
        <v>0</v>
      </c>
      <c r="X544" s="141">
        <v>1.6E-2</v>
      </c>
      <c r="Y544" s="141">
        <f>X544*K544</f>
        <v>0.20800000000000002</v>
      </c>
      <c r="Z544" s="141">
        <v>0</v>
      </c>
      <c r="AA544" s="142">
        <f>Z544*K544</f>
        <v>0</v>
      </c>
      <c r="AR544" s="16" t="s">
        <v>141</v>
      </c>
      <c r="AT544" s="16" t="s">
        <v>138</v>
      </c>
      <c r="AU544" s="16" t="s">
        <v>85</v>
      </c>
      <c r="AY544" s="16" t="s">
        <v>129</v>
      </c>
      <c r="BE544" s="143">
        <f>IF(U544="základní",N544,0)</f>
        <v>0</v>
      </c>
      <c r="BF544" s="143">
        <f>IF(U544="snížená",N544,0)</f>
        <v>0</v>
      </c>
      <c r="BG544" s="143">
        <f>IF(U544="zákl. přenesená",N544,0)</f>
        <v>0</v>
      </c>
      <c r="BH544" s="143">
        <f>IF(U544="sníž. přenesená",N544,0)</f>
        <v>0</v>
      </c>
      <c r="BI544" s="143">
        <f>IF(U544="nulová",N544,0)</f>
        <v>0</v>
      </c>
      <c r="BJ544" s="16" t="s">
        <v>20</v>
      </c>
      <c r="BK544" s="143">
        <f>ROUND(L544*K544,2)</f>
        <v>0</v>
      </c>
      <c r="BL544" s="16" t="s">
        <v>134</v>
      </c>
      <c r="BM544" s="16" t="s">
        <v>530</v>
      </c>
    </row>
    <row r="545" spans="2:65" s="11" customFormat="1" ht="22.5" customHeight="1" x14ac:dyDescent="0.3">
      <c r="B545" s="156"/>
      <c r="C545" s="157"/>
      <c r="D545" s="157"/>
      <c r="E545" s="158" t="s">
        <v>3</v>
      </c>
      <c r="F545" s="240" t="s">
        <v>130</v>
      </c>
      <c r="G545" s="241"/>
      <c r="H545" s="241"/>
      <c r="I545" s="241"/>
      <c r="J545" s="157"/>
      <c r="K545" s="159" t="s">
        <v>3</v>
      </c>
      <c r="L545" s="157"/>
      <c r="M545" s="157"/>
      <c r="N545" s="157"/>
      <c r="O545" s="157"/>
      <c r="P545" s="157"/>
      <c r="Q545" s="157"/>
      <c r="R545" s="160"/>
      <c r="T545" s="161"/>
      <c r="U545" s="157"/>
      <c r="V545" s="157"/>
      <c r="W545" s="157"/>
      <c r="X545" s="157"/>
      <c r="Y545" s="157"/>
      <c r="Z545" s="157"/>
      <c r="AA545" s="162"/>
      <c r="AT545" s="163" t="s">
        <v>137</v>
      </c>
      <c r="AU545" s="163" t="s">
        <v>85</v>
      </c>
      <c r="AV545" s="11" t="s">
        <v>20</v>
      </c>
      <c r="AW545" s="11" t="s">
        <v>35</v>
      </c>
      <c r="AX545" s="11" t="s">
        <v>78</v>
      </c>
      <c r="AY545" s="163" t="s">
        <v>129</v>
      </c>
    </row>
    <row r="546" spans="2:65" s="11" customFormat="1" ht="31.5" customHeight="1" x14ac:dyDescent="0.3">
      <c r="B546" s="156"/>
      <c r="C546" s="157"/>
      <c r="D546" s="157"/>
      <c r="E546" s="158" t="s">
        <v>3</v>
      </c>
      <c r="F546" s="245" t="s">
        <v>531</v>
      </c>
      <c r="G546" s="241"/>
      <c r="H546" s="241"/>
      <c r="I546" s="241"/>
      <c r="J546" s="157"/>
      <c r="K546" s="159" t="s">
        <v>3</v>
      </c>
      <c r="L546" s="157"/>
      <c r="M546" s="157"/>
      <c r="N546" s="157"/>
      <c r="O546" s="157"/>
      <c r="P546" s="157"/>
      <c r="Q546" s="157"/>
      <c r="R546" s="160"/>
      <c r="T546" s="161"/>
      <c r="U546" s="157"/>
      <c r="V546" s="157"/>
      <c r="W546" s="157"/>
      <c r="X546" s="157"/>
      <c r="Y546" s="157"/>
      <c r="Z546" s="157"/>
      <c r="AA546" s="162"/>
      <c r="AT546" s="163" t="s">
        <v>137</v>
      </c>
      <c r="AU546" s="163" t="s">
        <v>85</v>
      </c>
      <c r="AV546" s="11" t="s">
        <v>20</v>
      </c>
      <c r="AW546" s="11" t="s">
        <v>35</v>
      </c>
      <c r="AX546" s="11" t="s">
        <v>78</v>
      </c>
      <c r="AY546" s="163" t="s">
        <v>129</v>
      </c>
    </row>
    <row r="547" spans="2:65" s="10" customFormat="1" ht="22.5" customHeight="1" x14ac:dyDescent="0.3">
      <c r="B547" s="144"/>
      <c r="C547" s="145"/>
      <c r="D547" s="145"/>
      <c r="E547" s="146" t="s">
        <v>3</v>
      </c>
      <c r="F547" s="242" t="s">
        <v>211</v>
      </c>
      <c r="G547" s="236"/>
      <c r="H547" s="236"/>
      <c r="I547" s="236"/>
      <c r="J547" s="145"/>
      <c r="K547" s="147">
        <v>13</v>
      </c>
      <c r="L547" s="145"/>
      <c r="M547" s="145"/>
      <c r="N547" s="145"/>
      <c r="O547" s="145"/>
      <c r="P547" s="145"/>
      <c r="Q547" s="145"/>
      <c r="R547" s="148"/>
      <c r="T547" s="149"/>
      <c r="U547" s="145"/>
      <c r="V547" s="145"/>
      <c r="W547" s="145"/>
      <c r="X547" s="145"/>
      <c r="Y547" s="145"/>
      <c r="Z547" s="145"/>
      <c r="AA547" s="150"/>
      <c r="AT547" s="151" t="s">
        <v>137</v>
      </c>
      <c r="AU547" s="151" t="s">
        <v>85</v>
      </c>
      <c r="AV547" s="10" t="s">
        <v>85</v>
      </c>
      <c r="AW547" s="10" t="s">
        <v>35</v>
      </c>
      <c r="AX547" s="10" t="s">
        <v>20</v>
      </c>
      <c r="AY547" s="151" t="s">
        <v>129</v>
      </c>
    </row>
    <row r="548" spans="2:65" s="1" customFormat="1" ht="31.5" customHeight="1" x14ac:dyDescent="0.3">
      <c r="B548" s="134"/>
      <c r="C548" s="135" t="s">
        <v>532</v>
      </c>
      <c r="D548" s="135" t="s">
        <v>130</v>
      </c>
      <c r="E548" s="136" t="s">
        <v>533</v>
      </c>
      <c r="F548" s="232" t="s">
        <v>534</v>
      </c>
      <c r="G548" s="233"/>
      <c r="H548" s="233"/>
      <c r="I548" s="233"/>
      <c r="J548" s="137" t="s">
        <v>510</v>
      </c>
      <c r="K548" s="138">
        <v>6</v>
      </c>
      <c r="L548" s="234"/>
      <c r="M548" s="233"/>
      <c r="N548" s="234">
        <f>ROUND(L548*K548,2)</f>
        <v>0</v>
      </c>
      <c r="O548" s="233"/>
      <c r="P548" s="233"/>
      <c r="Q548" s="233"/>
      <c r="R548" s="139"/>
      <c r="T548" s="140" t="s">
        <v>3</v>
      </c>
      <c r="U548" s="39" t="s">
        <v>43</v>
      </c>
      <c r="V548" s="141">
        <v>1.5</v>
      </c>
      <c r="W548" s="141">
        <f>V548*K548</f>
        <v>9</v>
      </c>
      <c r="X548" s="141">
        <v>1.9990000000000001E-2</v>
      </c>
      <c r="Y548" s="141">
        <f>X548*K548</f>
        <v>0.11994</v>
      </c>
      <c r="Z548" s="141">
        <v>0</v>
      </c>
      <c r="AA548" s="142">
        <f>Z548*K548</f>
        <v>0</v>
      </c>
      <c r="AR548" s="16" t="s">
        <v>134</v>
      </c>
      <c r="AT548" s="16" t="s">
        <v>130</v>
      </c>
      <c r="AU548" s="16" t="s">
        <v>85</v>
      </c>
      <c r="AY548" s="16" t="s">
        <v>129</v>
      </c>
      <c r="BE548" s="143">
        <f>IF(U548="základní",N548,0)</f>
        <v>0</v>
      </c>
      <c r="BF548" s="143">
        <f>IF(U548="snížená",N548,0)</f>
        <v>0</v>
      </c>
      <c r="BG548" s="143">
        <f>IF(U548="zákl. přenesená",N548,0)</f>
        <v>0</v>
      </c>
      <c r="BH548" s="143">
        <f>IF(U548="sníž. přenesená",N548,0)</f>
        <v>0</v>
      </c>
      <c r="BI548" s="143">
        <f>IF(U548="nulová",N548,0)</f>
        <v>0</v>
      </c>
      <c r="BJ548" s="16" t="s">
        <v>20</v>
      </c>
      <c r="BK548" s="143">
        <f>ROUND(L548*K548,2)</f>
        <v>0</v>
      </c>
      <c r="BL548" s="16" t="s">
        <v>134</v>
      </c>
      <c r="BM548" s="16" t="s">
        <v>535</v>
      </c>
    </row>
    <row r="549" spans="2:65" s="11" customFormat="1" ht="22.5" customHeight="1" x14ac:dyDescent="0.3">
      <c r="B549" s="156"/>
      <c r="C549" s="157"/>
      <c r="D549" s="157"/>
      <c r="E549" s="158" t="s">
        <v>3</v>
      </c>
      <c r="F549" s="240" t="s">
        <v>536</v>
      </c>
      <c r="G549" s="241"/>
      <c r="H549" s="241"/>
      <c r="I549" s="241"/>
      <c r="J549" s="157"/>
      <c r="K549" s="159" t="s">
        <v>3</v>
      </c>
      <c r="L549" s="157"/>
      <c r="M549" s="157"/>
      <c r="N549" s="157"/>
      <c r="O549" s="157"/>
      <c r="P549" s="157"/>
      <c r="Q549" s="157"/>
      <c r="R549" s="160"/>
      <c r="T549" s="161"/>
      <c r="U549" s="157"/>
      <c r="V549" s="157"/>
      <c r="W549" s="157"/>
      <c r="X549" s="157"/>
      <c r="Y549" s="157"/>
      <c r="Z549" s="157"/>
      <c r="AA549" s="162"/>
      <c r="AT549" s="163" t="s">
        <v>137</v>
      </c>
      <c r="AU549" s="163" t="s">
        <v>85</v>
      </c>
      <c r="AV549" s="11" t="s">
        <v>20</v>
      </c>
      <c r="AW549" s="11" t="s">
        <v>35</v>
      </c>
      <c r="AX549" s="11" t="s">
        <v>78</v>
      </c>
      <c r="AY549" s="163" t="s">
        <v>129</v>
      </c>
    </row>
    <row r="550" spans="2:65" s="11" customFormat="1" ht="44.25" customHeight="1" x14ac:dyDescent="0.3">
      <c r="B550" s="156"/>
      <c r="C550" s="157"/>
      <c r="D550" s="157"/>
      <c r="E550" s="158" t="s">
        <v>3</v>
      </c>
      <c r="F550" s="245" t="s">
        <v>537</v>
      </c>
      <c r="G550" s="241"/>
      <c r="H550" s="241"/>
      <c r="I550" s="241"/>
      <c r="J550" s="157"/>
      <c r="K550" s="159" t="s">
        <v>3</v>
      </c>
      <c r="L550" s="157"/>
      <c r="M550" s="157"/>
      <c r="N550" s="157"/>
      <c r="O550" s="157"/>
      <c r="P550" s="157"/>
      <c r="Q550" s="157"/>
      <c r="R550" s="160"/>
      <c r="T550" s="161"/>
      <c r="U550" s="157"/>
      <c r="V550" s="157"/>
      <c r="W550" s="157"/>
      <c r="X550" s="157"/>
      <c r="Y550" s="157"/>
      <c r="Z550" s="157"/>
      <c r="AA550" s="162"/>
      <c r="AT550" s="163" t="s">
        <v>137</v>
      </c>
      <c r="AU550" s="163" t="s">
        <v>85</v>
      </c>
      <c r="AV550" s="11" t="s">
        <v>20</v>
      </c>
      <c r="AW550" s="11" t="s">
        <v>35</v>
      </c>
      <c r="AX550" s="11" t="s">
        <v>78</v>
      </c>
      <c r="AY550" s="163" t="s">
        <v>129</v>
      </c>
    </row>
    <row r="551" spans="2:65" s="11" customFormat="1" ht="44.25" customHeight="1" x14ac:dyDescent="0.3">
      <c r="B551" s="156"/>
      <c r="C551" s="157"/>
      <c r="D551" s="157"/>
      <c r="E551" s="158" t="s">
        <v>3</v>
      </c>
      <c r="F551" s="245" t="s">
        <v>538</v>
      </c>
      <c r="G551" s="241"/>
      <c r="H551" s="241"/>
      <c r="I551" s="241"/>
      <c r="J551" s="157"/>
      <c r="K551" s="159" t="s">
        <v>3</v>
      </c>
      <c r="L551" s="157"/>
      <c r="M551" s="157"/>
      <c r="N551" s="157"/>
      <c r="O551" s="157"/>
      <c r="P551" s="157"/>
      <c r="Q551" s="157"/>
      <c r="R551" s="160"/>
      <c r="T551" s="161"/>
      <c r="U551" s="157"/>
      <c r="V551" s="157"/>
      <c r="W551" s="157"/>
      <c r="X551" s="157"/>
      <c r="Y551" s="157"/>
      <c r="Z551" s="157"/>
      <c r="AA551" s="162"/>
      <c r="AT551" s="163" t="s">
        <v>137</v>
      </c>
      <c r="AU551" s="163" t="s">
        <v>85</v>
      </c>
      <c r="AV551" s="11" t="s">
        <v>20</v>
      </c>
      <c r="AW551" s="11" t="s">
        <v>35</v>
      </c>
      <c r="AX551" s="11" t="s">
        <v>78</v>
      </c>
      <c r="AY551" s="163" t="s">
        <v>129</v>
      </c>
    </row>
    <row r="552" spans="2:65" s="11" customFormat="1" ht="31.5" customHeight="1" x14ac:dyDescent="0.3">
      <c r="B552" s="156"/>
      <c r="C552" s="157"/>
      <c r="D552" s="157"/>
      <c r="E552" s="158" t="s">
        <v>3</v>
      </c>
      <c r="F552" s="245" t="s">
        <v>539</v>
      </c>
      <c r="G552" s="241"/>
      <c r="H552" s="241"/>
      <c r="I552" s="241"/>
      <c r="J552" s="157"/>
      <c r="K552" s="159" t="s">
        <v>3</v>
      </c>
      <c r="L552" s="157"/>
      <c r="M552" s="157"/>
      <c r="N552" s="157"/>
      <c r="O552" s="157"/>
      <c r="P552" s="157"/>
      <c r="Q552" s="157"/>
      <c r="R552" s="160"/>
      <c r="T552" s="161"/>
      <c r="U552" s="157"/>
      <c r="V552" s="157"/>
      <c r="W552" s="157"/>
      <c r="X552" s="157"/>
      <c r="Y552" s="157"/>
      <c r="Z552" s="157"/>
      <c r="AA552" s="162"/>
      <c r="AT552" s="163" t="s">
        <v>137</v>
      </c>
      <c r="AU552" s="163" t="s">
        <v>85</v>
      </c>
      <c r="AV552" s="11" t="s">
        <v>20</v>
      </c>
      <c r="AW552" s="11" t="s">
        <v>35</v>
      </c>
      <c r="AX552" s="11" t="s">
        <v>78</v>
      </c>
      <c r="AY552" s="163" t="s">
        <v>129</v>
      </c>
    </row>
    <row r="553" spans="2:65" s="11" customFormat="1" ht="22.5" customHeight="1" x14ac:dyDescent="0.3">
      <c r="B553" s="156"/>
      <c r="C553" s="157"/>
      <c r="D553" s="157"/>
      <c r="E553" s="158" t="s">
        <v>3</v>
      </c>
      <c r="F553" s="245" t="s">
        <v>158</v>
      </c>
      <c r="G553" s="241"/>
      <c r="H553" s="241"/>
      <c r="I553" s="241"/>
      <c r="J553" s="157"/>
      <c r="K553" s="159" t="s">
        <v>3</v>
      </c>
      <c r="L553" s="157"/>
      <c r="M553" s="157"/>
      <c r="N553" s="157"/>
      <c r="O553" s="157"/>
      <c r="P553" s="157"/>
      <c r="Q553" s="157"/>
      <c r="R553" s="160"/>
      <c r="T553" s="161"/>
      <c r="U553" s="157"/>
      <c r="V553" s="157"/>
      <c r="W553" s="157"/>
      <c r="X553" s="157"/>
      <c r="Y553" s="157"/>
      <c r="Z553" s="157"/>
      <c r="AA553" s="162"/>
      <c r="AT553" s="163" t="s">
        <v>137</v>
      </c>
      <c r="AU553" s="163" t="s">
        <v>85</v>
      </c>
      <c r="AV553" s="11" t="s">
        <v>20</v>
      </c>
      <c r="AW553" s="11" t="s">
        <v>35</v>
      </c>
      <c r="AX553" s="11" t="s">
        <v>78</v>
      </c>
      <c r="AY553" s="163" t="s">
        <v>129</v>
      </c>
    </row>
    <row r="554" spans="2:65" s="10" customFormat="1" ht="22.5" customHeight="1" x14ac:dyDescent="0.3">
      <c r="B554" s="144"/>
      <c r="C554" s="145"/>
      <c r="D554" s="145"/>
      <c r="E554" s="146" t="s">
        <v>3</v>
      </c>
      <c r="F554" s="242" t="s">
        <v>148</v>
      </c>
      <c r="G554" s="236"/>
      <c r="H554" s="236"/>
      <c r="I554" s="236"/>
      <c r="J554" s="145"/>
      <c r="K554" s="147">
        <v>3</v>
      </c>
      <c r="L554" s="145"/>
      <c r="M554" s="145"/>
      <c r="N554" s="145"/>
      <c r="O554" s="145"/>
      <c r="P554" s="145"/>
      <c r="Q554" s="145"/>
      <c r="R554" s="148"/>
      <c r="T554" s="149"/>
      <c r="U554" s="145"/>
      <c r="V554" s="145"/>
      <c r="W554" s="145"/>
      <c r="X554" s="145"/>
      <c r="Y554" s="145"/>
      <c r="Z554" s="145"/>
      <c r="AA554" s="150"/>
      <c r="AT554" s="151" t="s">
        <v>137</v>
      </c>
      <c r="AU554" s="151" t="s">
        <v>85</v>
      </c>
      <c r="AV554" s="10" t="s">
        <v>85</v>
      </c>
      <c r="AW554" s="10" t="s">
        <v>35</v>
      </c>
      <c r="AX554" s="10" t="s">
        <v>78</v>
      </c>
      <c r="AY554" s="151" t="s">
        <v>129</v>
      </c>
    </row>
    <row r="555" spans="2:65" s="11" customFormat="1" ht="22.5" customHeight="1" x14ac:dyDescent="0.3">
      <c r="B555" s="156"/>
      <c r="C555" s="157"/>
      <c r="D555" s="157"/>
      <c r="E555" s="158" t="s">
        <v>3</v>
      </c>
      <c r="F555" s="245" t="s">
        <v>173</v>
      </c>
      <c r="G555" s="241"/>
      <c r="H555" s="241"/>
      <c r="I555" s="241"/>
      <c r="J555" s="157"/>
      <c r="K555" s="159" t="s">
        <v>3</v>
      </c>
      <c r="L555" s="157"/>
      <c r="M555" s="157"/>
      <c r="N555" s="157"/>
      <c r="O555" s="157"/>
      <c r="P555" s="157"/>
      <c r="Q555" s="157"/>
      <c r="R555" s="160"/>
      <c r="T555" s="161"/>
      <c r="U555" s="157"/>
      <c r="V555" s="157"/>
      <c r="W555" s="157"/>
      <c r="X555" s="157"/>
      <c r="Y555" s="157"/>
      <c r="Z555" s="157"/>
      <c r="AA555" s="162"/>
      <c r="AT555" s="163" t="s">
        <v>137</v>
      </c>
      <c r="AU555" s="163" t="s">
        <v>85</v>
      </c>
      <c r="AV555" s="11" t="s">
        <v>20</v>
      </c>
      <c r="AW555" s="11" t="s">
        <v>35</v>
      </c>
      <c r="AX555" s="11" t="s">
        <v>78</v>
      </c>
      <c r="AY555" s="163" t="s">
        <v>129</v>
      </c>
    </row>
    <row r="556" spans="2:65" s="10" customFormat="1" ht="22.5" customHeight="1" x14ac:dyDescent="0.3">
      <c r="B556" s="144"/>
      <c r="C556" s="145"/>
      <c r="D556" s="145"/>
      <c r="E556" s="146" t="s">
        <v>3</v>
      </c>
      <c r="F556" s="242" t="s">
        <v>148</v>
      </c>
      <c r="G556" s="236"/>
      <c r="H556" s="236"/>
      <c r="I556" s="236"/>
      <c r="J556" s="145"/>
      <c r="K556" s="147">
        <v>3</v>
      </c>
      <c r="L556" s="145"/>
      <c r="M556" s="145"/>
      <c r="N556" s="145"/>
      <c r="O556" s="145"/>
      <c r="P556" s="145"/>
      <c r="Q556" s="145"/>
      <c r="R556" s="148"/>
      <c r="T556" s="149"/>
      <c r="U556" s="145"/>
      <c r="V556" s="145"/>
      <c r="W556" s="145"/>
      <c r="X556" s="145"/>
      <c r="Y556" s="145"/>
      <c r="Z556" s="145"/>
      <c r="AA556" s="150"/>
      <c r="AT556" s="151" t="s">
        <v>137</v>
      </c>
      <c r="AU556" s="151" t="s">
        <v>85</v>
      </c>
      <c r="AV556" s="10" t="s">
        <v>85</v>
      </c>
      <c r="AW556" s="10" t="s">
        <v>35</v>
      </c>
      <c r="AX556" s="10" t="s">
        <v>78</v>
      </c>
      <c r="AY556" s="151" t="s">
        <v>129</v>
      </c>
    </row>
    <row r="557" spans="2:65" s="12" customFormat="1" ht="22.5" customHeight="1" x14ac:dyDescent="0.3">
      <c r="B557" s="164"/>
      <c r="C557" s="165"/>
      <c r="D557" s="165"/>
      <c r="E557" s="166" t="s">
        <v>3</v>
      </c>
      <c r="F557" s="243" t="s">
        <v>145</v>
      </c>
      <c r="G557" s="244"/>
      <c r="H557" s="244"/>
      <c r="I557" s="244"/>
      <c r="J557" s="165"/>
      <c r="K557" s="167">
        <v>6</v>
      </c>
      <c r="L557" s="165"/>
      <c r="M557" s="165"/>
      <c r="N557" s="165"/>
      <c r="O557" s="165"/>
      <c r="P557" s="165"/>
      <c r="Q557" s="165"/>
      <c r="R557" s="168"/>
      <c r="T557" s="169"/>
      <c r="U557" s="165"/>
      <c r="V557" s="165"/>
      <c r="W557" s="165"/>
      <c r="X557" s="165"/>
      <c r="Y557" s="165"/>
      <c r="Z557" s="165"/>
      <c r="AA557" s="170"/>
      <c r="AT557" s="171" t="s">
        <v>137</v>
      </c>
      <c r="AU557" s="171" t="s">
        <v>85</v>
      </c>
      <c r="AV557" s="12" t="s">
        <v>146</v>
      </c>
      <c r="AW557" s="12" t="s">
        <v>35</v>
      </c>
      <c r="AX557" s="12" t="s">
        <v>20</v>
      </c>
      <c r="AY557" s="171" t="s">
        <v>129</v>
      </c>
    </row>
    <row r="558" spans="2:65" s="1" customFormat="1" ht="31.5" customHeight="1" x14ac:dyDescent="0.3">
      <c r="B558" s="134"/>
      <c r="C558" s="135" t="s">
        <v>540</v>
      </c>
      <c r="D558" s="135" t="s">
        <v>130</v>
      </c>
      <c r="E558" s="136" t="s">
        <v>541</v>
      </c>
      <c r="F558" s="232" t="s">
        <v>542</v>
      </c>
      <c r="G558" s="233"/>
      <c r="H558" s="233"/>
      <c r="I558" s="233"/>
      <c r="J558" s="137" t="s">
        <v>510</v>
      </c>
      <c r="K558" s="138">
        <v>6</v>
      </c>
      <c r="L558" s="234"/>
      <c r="M558" s="233"/>
      <c r="N558" s="234">
        <f>ROUND(L558*K558,2)</f>
        <v>0</v>
      </c>
      <c r="O558" s="233"/>
      <c r="P558" s="233"/>
      <c r="Q558" s="233"/>
      <c r="R558" s="139"/>
      <c r="T558" s="140" t="s">
        <v>3</v>
      </c>
      <c r="U558" s="39" t="s">
        <v>43</v>
      </c>
      <c r="V558" s="141">
        <v>0.22700000000000001</v>
      </c>
      <c r="W558" s="141">
        <f>V558*K558</f>
        <v>1.3620000000000001</v>
      </c>
      <c r="X558" s="141">
        <v>0</v>
      </c>
      <c r="Y558" s="141">
        <f>X558*K558</f>
        <v>0</v>
      </c>
      <c r="Z558" s="141">
        <v>1.107E-2</v>
      </c>
      <c r="AA558" s="142">
        <f>Z558*K558</f>
        <v>6.6420000000000007E-2</v>
      </c>
      <c r="AR558" s="16" t="s">
        <v>134</v>
      </c>
      <c r="AT558" s="16" t="s">
        <v>130</v>
      </c>
      <c r="AU558" s="16" t="s">
        <v>85</v>
      </c>
      <c r="AY558" s="16" t="s">
        <v>129</v>
      </c>
      <c r="BE558" s="143">
        <f>IF(U558="základní",N558,0)</f>
        <v>0</v>
      </c>
      <c r="BF558" s="143">
        <f>IF(U558="snížená",N558,0)</f>
        <v>0</v>
      </c>
      <c r="BG558" s="143">
        <f>IF(U558="zákl. přenesená",N558,0)</f>
        <v>0</v>
      </c>
      <c r="BH558" s="143">
        <f>IF(U558="sníž. přenesená",N558,0)</f>
        <v>0</v>
      </c>
      <c r="BI558" s="143">
        <f>IF(U558="nulová",N558,0)</f>
        <v>0</v>
      </c>
      <c r="BJ558" s="16" t="s">
        <v>20</v>
      </c>
      <c r="BK558" s="143">
        <f>ROUND(L558*K558,2)</f>
        <v>0</v>
      </c>
      <c r="BL558" s="16" t="s">
        <v>134</v>
      </c>
      <c r="BM558" s="16" t="s">
        <v>543</v>
      </c>
    </row>
    <row r="559" spans="2:65" s="11" customFormat="1" ht="22.5" customHeight="1" x14ac:dyDescent="0.3">
      <c r="B559" s="156"/>
      <c r="C559" s="157"/>
      <c r="D559" s="157"/>
      <c r="E559" s="158" t="s">
        <v>3</v>
      </c>
      <c r="F559" s="240" t="s">
        <v>158</v>
      </c>
      <c r="G559" s="241"/>
      <c r="H559" s="241"/>
      <c r="I559" s="241"/>
      <c r="J559" s="157"/>
      <c r="K559" s="159" t="s">
        <v>3</v>
      </c>
      <c r="L559" s="157"/>
      <c r="M559" s="157"/>
      <c r="N559" s="157"/>
      <c r="O559" s="157"/>
      <c r="P559" s="157"/>
      <c r="Q559" s="157"/>
      <c r="R559" s="160"/>
      <c r="T559" s="161"/>
      <c r="U559" s="157"/>
      <c r="V559" s="157"/>
      <c r="W559" s="157"/>
      <c r="X559" s="157"/>
      <c r="Y559" s="157"/>
      <c r="Z559" s="157"/>
      <c r="AA559" s="162"/>
      <c r="AT559" s="163" t="s">
        <v>137</v>
      </c>
      <c r="AU559" s="163" t="s">
        <v>85</v>
      </c>
      <c r="AV559" s="11" t="s">
        <v>20</v>
      </c>
      <c r="AW559" s="11" t="s">
        <v>35</v>
      </c>
      <c r="AX559" s="11" t="s">
        <v>78</v>
      </c>
      <c r="AY559" s="163" t="s">
        <v>129</v>
      </c>
    </row>
    <row r="560" spans="2:65" s="10" customFormat="1" ht="22.5" customHeight="1" x14ac:dyDescent="0.3">
      <c r="B560" s="144"/>
      <c r="C560" s="145"/>
      <c r="D560" s="145"/>
      <c r="E560" s="146" t="s">
        <v>3</v>
      </c>
      <c r="F560" s="242" t="s">
        <v>148</v>
      </c>
      <c r="G560" s="236"/>
      <c r="H560" s="236"/>
      <c r="I560" s="236"/>
      <c r="J560" s="145"/>
      <c r="K560" s="147">
        <v>3</v>
      </c>
      <c r="L560" s="145"/>
      <c r="M560" s="145"/>
      <c r="N560" s="145"/>
      <c r="O560" s="145"/>
      <c r="P560" s="145"/>
      <c r="Q560" s="145"/>
      <c r="R560" s="148"/>
      <c r="T560" s="149"/>
      <c r="U560" s="145"/>
      <c r="V560" s="145"/>
      <c r="W560" s="145"/>
      <c r="X560" s="145"/>
      <c r="Y560" s="145"/>
      <c r="Z560" s="145"/>
      <c r="AA560" s="150"/>
      <c r="AT560" s="151" t="s">
        <v>137</v>
      </c>
      <c r="AU560" s="151" t="s">
        <v>85</v>
      </c>
      <c r="AV560" s="10" t="s">
        <v>85</v>
      </c>
      <c r="AW560" s="10" t="s">
        <v>35</v>
      </c>
      <c r="AX560" s="10" t="s">
        <v>78</v>
      </c>
      <c r="AY560" s="151" t="s">
        <v>129</v>
      </c>
    </row>
    <row r="561" spans="2:65" s="11" customFormat="1" ht="22.5" customHeight="1" x14ac:dyDescent="0.3">
      <c r="B561" s="156"/>
      <c r="C561" s="157"/>
      <c r="D561" s="157"/>
      <c r="E561" s="158" t="s">
        <v>3</v>
      </c>
      <c r="F561" s="245" t="s">
        <v>172</v>
      </c>
      <c r="G561" s="241"/>
      <c r="H561" s="241"/>
      <c r="I561" s="241"/>
      <c r="J561" s="157"/>
      <c r="K561" s="159" t="s">
        <v>3</v>
      </c>
      <c r="L561" s="157"/>
      <c r="M561" s="157"/>
      <c r="N561" s="157"/>
      <c r="O561" s="157"/>
      <c r="P561" s="157"/>
      <c r="Q561" s="157"/>
      <c r="R561" s="160"/>
      <c r="T561" s="161"/>
      <c r="U561" s="157"/>
      <c r="V561" s="157"/>
      <c r="W561" s="157"/>
      <c r="X561" s="157"/>
      <c r="Y561" s="157"/>
      <c r="Z561" s="157"/>
      <c r="AA561" s="162"/>
      <c r="AT561" s="163" t="s">
        <v>137</v>
      </c>
      <c r="AU561" s="163" t="s">
        <v>85</v>
      </c>
      <c r="AV561" s="11" t="s">
        <v>20</v>
      </c>
      <c r="AW561" s="11" t="s">
        <v>35</v>
      </c>
      <c r="AX561" s="11" t="s">
        <v>78</v>
      </c>
      <c r="AY561" s="163" t="s">
        <v>129</v>
      </c>
    </row>
    <row r="562" spans="2:65" s="10" customFormat="1" ht="22.5" customHeight="1" x14ac:dyDescent="0.3">
      <c r="B562" s="144"/>
      <c r="C562" s="145"/>
      <c r="D562" s="145"/>
      <c r="E562" s="146" t="s">
        <v>3</v>
      </c>
      <c r="F562" s="242" t="s">
        <v>148</v>
      </c>
      <c r="G562" s="236"/>
      <c r="H562" s="236"/>
      <c r="I562" s="236"/>
      <c r="J562" s="145"/>
      <c r="K562" s="147">
        <v>3</v>
      </c>
      <c r="L562" s="145"/>
      <c r="M562" s="145"/>
      <c r="N562" s="145"/>
      <c r="O562" s="145"/>
      <c r="P562" s="145"/>
      <c r="Q562" s="145"/>
      <c r="R562" s="148"/>
      <c r="T562" s="149"/>
      <c r="U562" s="145"/>
      <c r="V562" s="145"/>
      <c r="W562" s="145"/>
      <c r="X562" s="145"/>
      <c r="Y562" s="145"/>
      <c r="Z562" s="145"/>
      <c r="AA562" s="150"/>
      <c r="AT562" s="151" t="s">
        <v>137</v>
      </c>
      <c r="AU562" s="151" t="s">
        <v>85</v>
      </c>
      <c r="AV562" s="10" t="s">
        <v>85</v>
      </c>
      <c r="AW562" s="10" t="s">
        <v>35</v>
      </c>
      <c r="AX562" s="10" t="s">
        <v>78</v>
      </c>
      <c r="AY562" s="151" t="s">
        <v>129</v>
      </c>
    </row>
    <row r="563" spans="2:65" s="12" customFormat="1" ht="22.5" customHeight="1" x14ac:dyDescent="0.3">
      <c r="B563" s="164"/>
      <c r="C563" s="165"/>
      <c r="D563" s="165"/>
      <c r="E563" s="166" t="s">
        <v>3</v>
      </c>
      <c r="F563" s="243" t="s">
        <v>145</v>
      </c>
      <c r="G563" s="244"/>
      <c r="H563" s="244"/>
      <c r="I563" s="244"/>
      <c r="J563" s="165"/>
      <c r="K563" s="167">
        <v>6</v>
      </c>
      <c r="L563" s="165"/>
      <c r="M563" s="165"/>
      <c r="N563" s="165"/>
      <c r="O563" s="165"/>
      <c r="P563" s="165"/>
      <c r="Q563" s="165"/>
      <c r="R563" s="168"/>
      <c r="T563" s="169"/>
      <c r="U563" s="165"/>
      <c r="V563" s="165"/>
      <c r="W563" s="165"/>
      <c r="X563" s="165"/>
      <c r="Y563" s="165"/>
      <c r="Z563" s="165"/>
      <c r="AA563" s="170"/>
      <c r="AT563" s="171" t="s">
        <v>137</v>
      </c>
      <c r="AU563" s="171" t="s">
        <v>85</v>
      </c>
      <c r="AV563" s="12" t="s">
        <v>146</v>
      </c>
      <c r="AW563" s="12" t="s">
        <v>35</v>
      </c>
      <c r="AX563" s="12" t="s">
        <v>20</v>
      </c>
      <c r="AY563" s="171" t="s">
        <v>129</v>
      </c>
    </row>
    <row r="564" spans="2:65" s="1" customFormat="1" ht="22.5" customHeight="1" x14ac:dyDescent="0.3">
      <c r="B564" s="134"/>
      <c r="C564" s="135" t="s">
        <v>544</v>
      </c>
      <c r="D564" s="135" t="s">
        <v>130</v>
      </c>
      <c r="E564" s="136" t="s">
        <v>545</v>
      </c>
      <c r="F564" s="232" t="s">
        <v>546</v>
      </c>
      <c r="G564" s="233"/>
      <c r="H564" s="233"/>
      <c r="I564" s="233"/>
      <c r="J564" s="137" t="s">
        <v>510</v>
      </c>
      <c r="K564" s="138">
        <v>8</v>
      </c>
      <c r="L564" s="234"/>
      <c r="M564" s="233"/>
      <c r="N564" s="234">
        <f>ROUND(L564*K564,2)</f>
        <v>0</v>
      </c>
      <c r="O564" s="233"/>
      <c r="P564" s="233"/>
      <c r="Q564" s="233"/>
      <c r="R564" s="139"/>
      <c r="T564" s="140" t="s">
        <v>3</v>
      </c>
      <c r="U564" s="39" t="s">
        <v>43</v>
      </c>
      <c r="V564" s="141">
        <v>0.36199999999999999</v>
      </c>
      <c r="W564" s="141">
        <f>V564*K564</f>
        <v>2.8959999999999999</v>
      </c>
      <c r="X564" s="141">
        <v>0</v>
      </c>
      <c r="Y564" s="141">
        <f>X564*K564</f>
        <v>0</v>
      </c>
      <c r="Z564" s="141">
        <v>1.9460000000000002E-2</v>
      </c>
      <c r="AA564" s="142">
        <f>Z564*K564</f>
        <v>0.15568000000000001</v>
      </c>
      <c r="AR564" s="16" t="s">
        <v>134</v>
      </c>
      <c r="AT564" s="16" t="s">
        <v>130</v>
      </c>
      <c r="AU564" s="16" t="s">
        <v>85</v>
      </c>
      <c r="AY564" s="16" t="s">
        <v>129</v>
      </c>
      <c r="BE564" s="143">
        <f>IF(U564="základní",N564,0)</f>
        <v>0</v>
      </c>
      <c r="BF564" s="143">
        <f>IF(U564="snížená",N564,0)</f>
        <v>0</v>
      </c>
      <c r="BG564" s="143">
        <f>IF(U564="zákl. přenesená",N564,0)</f>
        <v>0</v>
      </c>
      <c r="BH564" s="143">
        <f>IF(U564="sníž. přenesená",N564,0)</f>
        <v>0</v>
      </c>
      <c r="BI564" s="143">
        <f>IF(U564="nulová",N564,0)</f>
        <v>0</v>
      </c>
      <c r="BJ564" s="16" t="s">
        <v>20</v>
      </c>
      <c r="BK564" s="143">
        <f>ROUND(L564*K564,2)</f>
        <v>0</v>
      </c>
      <c r="BL564" s="16" t="s">
        <v>134</v>
      </c>
      <c r="BM564" s="16" t="s">
        <v>547</v>
      </c>
    </row>
    <row r="565" spans="2:65" s="11" customFormat="1" ht="22.5" customHeight="1" x14ac:dyDescent="0.3">
      <c r="B565" s="156"/>
      <c r="C565" s="157"/>
      <c r="D565" s="157"/>
      <c r="E565" s="158" t="s">
        <v>3</v>
      </c>
      <c r="F565" s="240" t="s">
        <v>158</v>
      </c>
      <c r="G565" s="241"/>
      <c r="H565" s="241"/>
      <c r="I565" s="241"/>
      <c r="J565" s="157"/>
      <c r="K565" s="159" t="s">
        <v>3</v>
      </c>
      <c r="L565" s="157"/>
      <c r="M565" s="157"/>
      <c r="N565" s="157"/>
      <c r="O565" s="157"/>
      <c r="P565" s="157"/>
      <c r="Q565" s="157"/>
      <c r="R565" s="160"/>
      <c r="T565" s="161"/>
      <c r="U565" s="157"/>
      <c r="V565" s="157"/>
      <c r="W565" s="157"/>
      <c r="X565" s="157"/>
      <c r="Y565" s="157"/>
      <c r="Z565" s="157"/>
      <c r="AA565" s="162"/>
      <c r="AT565" s="163" t="s">
        <v>137</v>
      </c>
      <c r="AU565" s="163" t="s">
        <v>85</v>
      </c>
      <c r="AV565" s="11" t="s">
        <v>20</v>
      </c>
      <c r="AW565" s="11" t="s">
        <v>35</v>
      </c>
      <c r="AX565" s="11" t="s">
        <v>78</v>
      </c>
      <c r="AY565" s="163" t="s">
        <v>129</v>
      </c>
    </row>
    <row r="566" spans="2:65" s="10" customFormat="1" ht="22.5" customHeight="1" x14ac:dyDescent="0.3">
      <c r="B566" s="144"/>
      <c r="C566" s="145"/>
      <c r="D566" s="145"/>
      <c r="E566" s="146" t="s">
        <v>3</v>
      </c>
      <c r="F566" s="242" t="s">
        <v>148</v>
      </c>
      <c r="G566" s="236"/>
      <c r="H566" s="236"/>
      <c r="I566" s="236"/>
      <c r="J566" s="145"/>
      <c r="K566" s="147">
        <v>3</v>
      </c>
      <c r="L566" s="145"/>
      <c r="M566" s="145"/>
      <c r="N566" s="145"/>
      <c r="O566" s="145"/>
      <c r="P566" s="145"/>
      <c r="Q566" s="145"/>
      <c r="R566" s="148"/>
      <c r="T566" s="149"/>
      <c r="U566" s="145"/>
      <c r="V566" s="145"/>
      <c r="W566" s="145"/>
      <c r="X566" s="145"/>
      <c r="Y566" s="145"/>
      <c r="Z566" s="145"/>
      <c r="AA566" s="150"/>
      <c r="AT566" s="151" t="s">
        <v>137</v>
      </c>
      <c r="AU566" s="151" t="s">
        <v>85</v>
      </c>
      <c r="AV566" s="10" t="s">
        <v>85</v>
      </c>
      <c r="AW566" s="10" t="s">
        <v>35</v>
      </c>
      <c r="AX566" s="10" t="s">
        <v>78</v>
      </c>
      <c r="AY566" s="151" t="s">
        <v>129</v>
      </c>
    </row>
    <row r="567" spans="2:65" s="11" customFormat="1" ht="22.5" customHeight="1" x14ac:dyDescent="0.3">
      <c r="B567" s="156"/>
      <c r="C567" s="157"/>
      <c r="D567" s="157"/>
      <c r="E567" s="158" t="s">
        <v>3</v>
      </c>
      <c r="F567" s="245" t="s">
        <v>172</v>
      </c>
      <c r="G567" s="241"/>
      <c r="H567" s="241"/>
      <c r="I567" s="241"/>
      <c r="J567" s="157"/>
      <c r="K567" s="159" t="s">
        <v>3</v>
      </c>
      <c r="L567" s="157"/>
      <c r="M567" s="157"/>
      <c r="N567" s="157"/>
      <c r="O567" s="157"/>
      <c r="P567" s="157"/>
      <c r="Q567" s="157"/>
      <c r="R567" s="160"/>
      <c r="T567" s="161"/>
      <c r="U567" s="157"/>
      <c r="V567" s="157"/>
      <c r="W567" s="157"/>
      <c r="X567" s="157"/>
      <c r="Y567" s="157"/>
      <c r="Z567" s="157"/>
      <c r="AA567" s="162"/>
      <c r="AT567" s="163" t="s">
        <v>137</v>
      </c>
      <c r="AU567" s="163" t="s">
        <v>85</v>
      </c>
      <c r="AV567" s="11" t="s">
        <v>20</v>
      </c>
      <c r="AW567" s="11" t="s">
        <v>35</v>
      </c>
      <c r="AX567" s="11" t="s">
        <v>78</v>
      </c>
      <c r="AY567" s="163" t="s">
        <v>129</v>
      </c>
    </row>
    <row r="568" spans="2:65" s="10" customFormat="1" ht="22.5" customHeight="1" x14ac:dyDescent="0.3">
      <c r="B568" s="144"/>
      <c r="C568" s="145"/>
      <c r="D568" s="145"/>
      <c r="E568" s="146" t="s">
        <v>3</v>
      </c>
      <c r="F568" s="242" t="s">
        <v>85</v>
      </c>
      <c r="G568" s="236"/>
      <c r="H568" s="236"/>
      <c r="I568" s="236"/>
      <c r="J568" s="145"/>
      <c r="K568" s="147">
        <v>2</v>
      </c>
      <c r="L568" s="145"/>
      <c r="M568" s="145"/>
      <c r="N568" s="145"/>
      <c r="O568" s="145"/>
      <c r="P568" s="145"/>
      <c r="Q568" s="145"/>
      <c r="R568" s="148"/>
      <c r="T568" s="149"/>
      <c r="U568" s="145"/>
      <c r="V568" s="145"/>
      <c r="W568" s="145"/>
      <c r="X568" s="145"/>
      <c r="Y568" s="145"/>
      <c r="Z568" s="145"/>
      <c r="AA568" s="150"/>
      <c r="AT568" s="151" t="s">
        <v>137</v>
      </c>
      <c r="AU568" s="151" t="s">
        <v>85</v>
      </c>
      <c r="AV568" s="10" t="s">
        <v>85</v>
      </c>
      <c r="AW568" s="10" t="s">
        <v>35</v>
      </c>
      <c r="AX568" s="10" t="s">
        <v>78</v>
      </c>
      <c r="AY568" s="151" t="s">
        <v>129</v>
      </c>
    </row>
    <row r="569" spans="2:65" s="11" customFormat="1" ht="22.5" customHeight="1" x14ac:dyDescent="0.3">
      <c r="B569" s="156"/>
      <c r="C569" s="157"/>
      <c r="D569" s="157"/>
      <c r="E569" s="158" t="s">
        <v>3</v>
      </c>
      <c r="F569" s="245" t="s">
        <v>173</v>
      </c>
      <c r="G569" s="241"/>
      <c r="H569" s="241"/>
      <c r="I569" s="241"/>
      <c r="J569" s="157"/>
      <c r="K569" s="159" t="s">
        <v>3</v>
      </c>
      <c r="L569" s="157"/>
      <c r="M569" s="157"/>
      <c r="N569" s="157"/>
      <c r="O569" s="157"/>
      <c r="P569" s="157"/>
      <c r="Q569" s="157"/>
      <c r="R569" s="160"/>
      <c r="T569" s="161"/>
      <c r="U569" s="157"/>
      <c r="V569" s="157"/>
      <c r="W569" s="157"/>
      <c r="X569" s="157"/>
      <c r="Y569" s="157"/>
      <c r="Z569" s="157"/>
      <c r="AA569" s="162"/>
      <c r="AT569" s="163" t="s">
        <v>137</v>
      </c>
      <c r="AU569" s="163" t="s">
        <v>85</v>
      </c>
      <c r="AV569" s="11" t="s">
        <v>20</v>
      </c>
      <c r="AW569" s="11" t="s">
        <v>35</v>
      </c>
      <c r="AX569" s="11" t="s">
        <v>78</v>
      </c>
      <c r="AY569" s="163" t="s">
        <v>129</v>
      </c>
    </row>
    <row r="570" spans="2:65" s="10" customFormat="1" ht="22.5" customHeight="1" x14ac:dyDescent="0.3">
      <c r="B570" s="144"/>
      <c r="C570" s="145"/>
      <c r="D570" s="145"/>
      <c r="E570" s="146" t="s">
        <v>3</v>
      </c>
      <c r="F570" s="242" t="s">
        <v>148</v>
      </c>
      <c r="G570" s="236"/>
      <c r="H570" s="236"/>
      <c r="I570" s="236"/>
      <c r="J570" s="145"/>
      <c r="K570" s="147">
        <v>3</v>
      </c>
      <c r="L570" s="145"/>
      <c r="M570" s="145"/>
      <c r="N570" s="145"/>
      <c r="O570" s="145"/>
      <c r="P570" s="145"/>
      <c r="Q570" s="145"/>
      <c r="R570" s="148"/>
      <c r="T570" s="149"/>
      <c r="U570" s="145"/>
      <c r="V570" s="145"/>
      <c r="W570" s="145"/>
      <c r="X570" s="145"/>
      <c r="Y570" s="145"/>
      <c r="Z570" s="145"/>
      <c r="AA570" s="150"/>
      <c r="AT570" s="151" t="s">
        <v>137</v>
      </c>
      <c r="AU570" s="151" t="s">
        <v>85</v>
      </c>
      <c r="AV570" s="10" t="s">
        <v>85</v>
      </c>
      <c r="AW570" s="10" t="s">
        <v>35</v>
      </c>
      <c r="AX570" s="10" t="s">
        <v>78</v>
      </c>
      <c r="AY570" s="151" t="s">
        <v>129</v>
      </c>
    </row>
    <row r="571" spans="2:65" s="12" customFormat="1" ht="22.5" customHeight="1" x14ac:dyDescent="0.3">
      <c r="B571" s="164"/>
      <c r="C571" s="165"/>
      <c r="D571" s="165"/>
      <c r="E571" s="166" t="s">
        <v>3</v>
      </c>
      <c r="F571" s="243" t="s">
        <v>145</v>
      </c>
      <c r="G571" s="244"/>
      <c r="H571" s="244"/>
      <c r="I571" s="244"/>
      <c r="J571" s="165"/>
      <c r="K571" s="167">
        <v>8</v>
      </c>
      <c r="L571" s="165"/>
      <c r="M571" s="165"/>
      <c r="N571" s="165"/>
      <c r="O571" s="165"/>
      <c r="P571" s="165"/>
      <c r="Q571" s="165"/>
      <c r="R571" s="168"/>
      <c r="T571" s="169"/>
      <c r="U571" s="165"/>
      <c r="V571" s="165"/>
      <c r="W571" s="165"/>
      <c r="X571" s="165"/>
      <c r="Y571" s="165"/>
      <c r="Z571" s="165"/>
      <c r="AA571" s="170"/>
      <c r="AT571" s="171" t="s">
        <v>137</v>
      </c>
      <c r="AU571" s="171" t="s">
        <v>85</v>
      </c>
      <c r="AV571" s="12" t="s">
        <v>146</v>
      </c>
      <c r="AW571" s="12" t="s">
        <v>35</v>
      </c>
      <c r="AX571" s="12" t="s">
        <v>20</v>
      </c>
      <c r="AY571" s="171" t="s">
        <v>129</v>
      </c>
    </row>
    <row r="572" spans="2:65" s="1" customFormat="1" ht="22.5" customHeight="1" x14ac:dyDescent="0.3">
      <c r="B572" s="134"/>
      <c r="C572" s="135" t="s">
        <v>548</v>
      </c>
      <c r="D572" s="135" t="s">
        <v>130</v>
      </c>
      <c r="E572" s="136" t="s">
        <v>549</v>
      </c>
      <c r="F572" s="232" t="s">
        <v>550</v>
      </c>
      <c r="G572" s="233"/>
      <c r="H572" s="233"/>
      <c r="I572" s="233"/>
      <c r="J572" s="137" t="s">
        <v>510</v>
      </c>
      <c r="K572" s="138">
        <v>9</v>
      </c>
      <c r="L572" s="234"/>
      <c r="M572" s="233"/>
      <c r="N572" s="234">
        <f>ROUND(L572*K572,2)</f>
        <v>0</v>
      </c>
      <c r="O572" s="233"/>
      <c r="P572" s="233"/>
      <c r="Q572" s="233"/>
      <c r="R572" s="139"/>
      <c r="T572" s="140" t="s">
        <v>3</v>
      </c>
      <c r="U572" s="39" t="s">
        <v>43</v>
      </c>
      <c r="V572" s="141">
        <v>1.1000000000000001</v>
      </c>
      <c r="W572" s="141">
        <f>V572*K572</f>
        <v>9.9</v>
      </c>
      <c r="X572" s="141">
        <v>2.64E-3</v>
      </c>
      <c r="Y572" s="141">
        <f>X572*K572</f>
        <v>2.376E-2</v>
      </c>
      <c r="Z572" s="141">
        <v>0</v>
      </c>
      <c r="AA572" s="142">
        <f>Z572*K572</f>
        <v>0</v>
      </c>
      <c r="AR572" s="16" t="s">
        <v>134</v>
      </c>
      <c r="AT572" s="16" t="s">
        <v>130</v>
      </c>
      <c r="AU572" s="16" t="s">
        <v>85</v>
      </c>
      <c r="AY572" s="16" t="s">
        <v>129</v>
      </c>
      <c r="BE572" s="143">
        <f>IF(U572="základní",N572,0)</f>
        <v>0</v>
      </c>
      <c r="BF572" s="143">
        <f>IF(U572="snížená",N572,0)</f>
        <v>0</v>
      </c>
      <c r="BG572" s="143">
        <f>IF(U572="zákl. přenesená",N572,0)</f>
        <v>0</v>
      </c>
      <c r="BH572" s="143">
        <f>IF(U572="sníž. přenesená",N572,0)</f>
        <v>0</v>
      </c>
      <c r="BI572" s="143">
        <f>IF(U572="nulová",N572,0)</f>
        <v>0</v>
      </c>
      <c r="BJ572" s="16" t="s">
        <v>20</v>
      </c>
      <c r="BK572" s="143">
        <f>ROUND(L572*K572,2)</f>
        <v>0</v>
      </c>
      <c r="BL572" s="16" t="s">
        <v>134</v>
      </c>
      <c r="BM572" s="16" t="s">
        <v>551</v>
      </c>
    </row>
    <row r="573" spans="2:65" s="11" customFormat="1" ht="22.5" customHeight="1" x14ac:dyDescent="0.3">
      <c r="B573" s="156"/>
      <c r="C573" s="157"/>
      <c r="D573" s="157"/>
      <c r="E573" s="158" t="s">
        <v>3</v>
      </c>
      <c r="F573" s="240" t="s">
        <v>158</v>
      </c>
      <c r="G573" s="241"/>
      <c r="H573" s="241"/>
      <c r="I573" s="241"/>
      <c r="J573" s="157"/>
      <c r="K573" s="159" t="s">
        <v>3</v>
      </c>
      <c r="L573" s="157"/>
      <c r="M573" s="157"/>
      <c r="N573" s="157"/>
      <c r="O573" s="157"/>
      <c r="P573" s="157"/>
      <c r="Q573" s="157"/>
      <c r="R573" s="160"/>
      <c r="T573" s="161"/>
      <c r="U573" s="157"/>
      <c r="V573" s="157"/>
      <c r="W573" s="157"/>
      <c r="X573" s="157"/>
      <c r="Y573" s="157"/>
      <c r="Z573" s="157"/>
      <c r="AA573" s="162"/>
      <c r="AT573" s="163" t="s">
        <v>137</v>
      </c>
      <c r="AU573" s="163" t="s">
        <v>85</v>
      </c>
      <c r="AV573" s="11" t="s">
        <v>20</v>
      </c>
      <c r="AW573" s="11" t="s">
        <v>35</v>
      </c>
      <c r="AX573" s="11" t="s">
        <v>78</v>
      </c>
      <c r="AY573" s="163" t="s">
        <v>129</v>
      </c>
    </row>
    <row r="574" spans="2:65" s="10" customFormat="1" ht="22.5" customHeight="1" x14ac:dyDescent="0.3">
      <c r="B574" s="144"/>
      <c r="C574" s="145"/>
      <c r="D574" s="145"/>
      <c r="E574" s="146" t="s">
        <v>3</v>
      </c>
      <c r="F574" s="242" t="s">
        <v>148</v>
      </c>
      <c r="G574" s="236"/>
      <c r="H574" s="236"/>
      <c r="I574" s="236"/>
      <c r="J574" s="145"/>
      <c r="K574" s="147">
        <v>3</v>
      </c>
      <c r="L574" s="145"/>
      <c r="M574" s="145"/>
      <c r="N574" s="145"/>
      <c r="O574" s="145"/>
      <c r="P574" s="145"/>
      <c r="Q574" s="145"/>
      <c r="R574" s="148"/>
      <c r="T574" s="149"/>
      <c r="U574" s="145"/>
      <c r="V574" s="145"/>
      <c r="W574" s="145"/>
      <c r="X574" s="145"/>
      <c r="Y574" s="145"/>
      <c r="Z574" s="145"/>
      <c r="AA574" s="150"/>
      <c r="AT574" s="151" t="s">
        <v>137</v>
      </c>
      <c r="AU574" s="151" t="s">
        <v>85</v>
      </c>
      <c r="AV574" s="10" t="s">
        <v>85</v>
      </c>
      <c r="AW574" s="10" t="s">
        <v>35</v>
      </c>
      <c r="AX574" s="10" t="s">
        <v>78</v>
      </c>
      <c r="AY574" s="151" t="s">
        <v>129</v>
      </c>
    </row>
    <row r="575" spans="2:65" s="11" customFormat="1" ht="22.5" customHeight="1" x14ac:dyDescent="0.3">
      <c r="B575" s="156"/>
      <c r="C575" s="157"/>
      <c r="D575" s="157"/>
      <c r="E575" s="158" t="s">
        <v>3</v>
      </c>
      <c r="F575" s="245" t="s">
        <v>172</v>
      </c>
      <c r="G575" s="241"/>
      <c r="H575" s="241"/>
      <c r="I575" s="241"/>
      <c r="J575" s="157"/>
      <c r="K575" s="159" t="s">
        <v>3</v>
      </c>
      <c r="L575" s="157"/>
      <c r="M575" s="157"/>
      <c r="N575" s="157"/>
      <c r="O575" s="157"/>
      <c r="P575" s="157"/>
      <c r="Q575" s="157"/>
      <c r="R575" s="160"/>
      <c r="T575" s="161"/>
      <c r="U575" s="157"/>
      <c r="V575" s="157"/>
      <c r="W575" s="157"/>
      <c r="X575" s="157"/>
      <c r="Y575" s="157"/>
      <c r="Z575" s="157"/>
      <c r="AA575" s="162"/>
      <c r="AT575" s="163" t="s">
        <v>137</v>
      </c>
      <c r="AU575" s="163" t="s">
        <v>85</v>
      </c>
      <c r="AV575" s="11" t="s">
        <v>20</v>
      </c>
      <c r="AW575" s="11" t="s">
        <v>35</v>
      </c>
      <c r="AX575" s="11" t="s">
        <v>78</v>
      </c>
      <c r="AY575" s="163" t="s">
        <v>129</v>
      </c>
    </row>
    <row r="576" spans="2:65" s="10" customFormat="1" ht="22.5" customHeight="1" x14ac:dyDescent="0.3">
      <c r="B576" s="144"/>
      <c r="C576" s="145"/>
      <c r="D576" s="145"/>
      <c r="E576" s="146" t="s">
        <v>3</v>
      </c>
      <c r="F576" s="242" t="s">
        <v>148</v>
      </c>
      <c r="G576" s="236"/>
      <c r="H576" s="236"/>
      <c r="I576" s="236"/>
      <c r="J576" s="145"/>
      <c r="K576" s="147">
        <v>3</v>
      </c>
      <c r="L576" s="145"/>
      <c r="M576" s="145"/>
      <c r="N576" s="145"/>
      <c r="O576" s="145"/>
      <c r="P576" s="145"/>
      <c r="Q576" s="145"/>
      <c r="R576" s="148"/>
      <c r="T576" s="149"/>
      <c r="U576" s="145"/>
      <c r="V576" s="145"/>
      <c r="W576" s="145"/>
      <c r="X576" s="145"/>
      <c r="Y576" s="145"/>
      <c r="Z576" s="145"/>
      <c r="AA576" s="150"/>
      <c r="AT576" s="151" t="s">
        <v>137</v>
      </c>
      <c r="AU576" s="151" t="s">
        <v>85</v>
      </c>
      <c r="AV576" s="10" t="s">
        <v>85</v>
      </c>
      <c r="AW576" s="10" t="s">
        <v>35</v>
      </c>
      <c r="AX576" s="10" t="s">
        <v>78</v>
      </c>
      <c r="AY576" s="151" t="s">
        <v>129</v>
      </c>
    </row>
    <row r="577" spans="2:65" s="11" customFormat="1" ht="22.5" customHeight="1" x14ac:dyDescent="0.3">
      <c r="B577" s="156"/>
      <c r="C577" s="157"/>
      <c r="D577" s="157"/>
      <c r="E577" s="158" t="s">
        <v>3</v>
      </c>
      <c r="F577" s="245" t="s">
        <v>173</v>
      </c>
      <c r="G577" s="241"/>
      <c r="H577" s="241"/>
      <c r="I577" s="241"/>
      <c r="J577" s="157"/>
      <c r="K577" s="159" t="s">
        <v>3</v>
      </c>
      <c r="L577" s="157"/>
      <c r="M577" s="157"/>
      <c r="N577" s="157"/>
      <c r="O577" s="157"/>
      <c r="P577" s="157"/>
      <c r="Q577" s="157"/>
      <c r="R577" s="160"/>
      <c r="T577" s="161"/>
      <c r="U577" s="157"/>
      <c r="V577" s="157"/>
      <c r="W577" s="157"/>
      <c r="X577" s="157"/>
      <c r="Y577" s="157"/>
      <c r="Z577" s="157"/>
      <c r="AA577" s="162"/>
      <c r="AT577" s="163" t="s">
        <v>137</v>
      </c>
      <c r="AU577" s="163" t="s">
        <v>85</v>
      </c>
      <c r="AV577" s="11" t="s">
        <v>20</v>
      </c>
      <c r="AW577" s="11" t="s">
        <v>35</v>
      </c>
      <c r="AX577" s="11" t="s">
        <v>78</v>
      </c>
      <c r="AY577" s="163" t="s">
        <v>129</v>
      </c>
    </row>
    <row r="578" spans="2:65" s="10" customFormat="1" ht="22.5" customHeight="1" x14ac:dyDescent="0.3">
      <c r="B578" s="144"/>
      <c r="C578" s="145"/>
      <c r="D578" s="145"/>
      <c r="E578" s="146" t="s">
        <v>3</v>
      </c>
      <c r="F578" s="242" t="s">
        <v>148</v>
      </c>
      <c r="G578" s="236"/>
      <c r="H578" s="236"/>
      <c r="I578" s="236"/>
      <c r="J578" s="145"/>
      <c r="K578" s="147">
        <v>3</v>
      </c>
      <c r="L578" s="145"/>
      <c r="M578" s="145"/>
      <c r="N578" s="145"/>
      <c r="O578" s="145"/>
      <c r="P578" s="145"/>
      <c r="Q578" s="145"/>
      <c r="R578" s="148"/>
      <c r="T578" s="149"/>
      <c r="U578" s="145"/>
      <c r="V578" s="145"/>
      <c r="W578" s="145"/>
      <c r="X578" s="145"/>
      <c r="Y578" s="145"/>
      <c r="Z578" s="145"/>
      <c r="AA578" s="150"/>
      <c r="AT578" s="151" t="s">
        <v>137</v>
      </c>
      <c r="AU578" s="151" t="s">
        <v>85</v>
      </c>
      <c r="AV578" s="10" t="s">
        <v>85</v>
      </c>
      <c r="AW578" s="10" t="s">
        <v>35</v>
      </c>
      <c r="AX578" s="10" t="s">
        <v>78</v>
      </c>
      <c r="AY578" s="151" t="s">
        <v>129</v>
      </c>
    </row>
    <row r="579" spans="2:65" s="12" customFormat="1" ht="22.5" customHeight="1" x14ac:dyDescent="0.3">
      <c r="B579" s="164"/>
      <c r="C579" s="165"/>
      <c r="D579" s="165"/>
      <c r="E579" s="166" t="s">
        <v>3</v>
      </c>
      <c r="F579" s="243" t="s">
        <v>145</v>
      </c>
      <c r="G579" s="244"/>
      <c r="H579" s="244"/>
      <c r="I579" s="244"/>
      <c r="J579" s="165"/>
      <c r="K579" s="167">
        <v>9</v>
      </c>
      <c r="L579" s="165"/>
      <c r="M579" s="165"/>
      <c r="N579" s="165"/>
      <c r="O579" s="165"/>
      <c r="P579" s="165"/>
      <c r="Q579" s="165"/>
      <c r="R579" s="168"/>
      <c r="T579" s="169"/>
      <c r="U579" s="165"/>
      <c r="V579" s="165"/>
      <c r="W579" s="165"/>
      <c r="X579" s="165"/>
      <c r="Y579" s="165"/>
      <c r="Z579" s="165"/>
      <c r="AA579" s="170"/>
      <c r="AT579" s="171" t="s">
        <v>137</v>
      </c>
      <c r="AU579" s="171" t="s">
        <v>85</v>
      </c>
      <c r="AV579" s="12" t="s">
        <v>146</v>
      </c>
      <c r="AW579" s="12" t="s">
        <v>35</v>
      </c>
      <c r="AX579" s="12" t="s">
        <v>20</v>
      </c>
      <c r="AY579" s="171" t="s">
        <v>129</v>
      </c>
    </row>
    <row r="580" spans="2:65" s="1" customFormat="1" ht="22.5" customHeight="1" x14ac:dyDescent="0.3">
      <c r="B580" s="134"/>
      <c r="C580" s="152" t="s">
        <v>552</v>
      </c>
      <c r="D580" s="152" t="s">
        <v>138</v>
      </c>
      <c r="E580" s="153" t="s">
        <v>553</v>
      </c>
      <c r="F580" s="237" t="s">
        <v>554</v>
      </c>
      <c r="G580" s="238"/>
      <c r="H580" s="238"/>
      <c r="I580" s="238"/>
      <c r="J580" s="154" t="s">
        <v>189</v>
      </c>
      <c r="K580" s="155">
        <v>9</v>
      </c>
      <c r="L580" s="239"/>
      <c r="M580" s="238"/>
      <c r="N580" s="239">
        <f>ROUND(L580*K580,2)</f>
        <v>0</v>
      </c>
      <c r="O580" s="233"/>
      <c r="P580" s="233"/>
      <c r="Q580" s="233"/>
      <c r="R580" s="139"/>
      <c r="T580" s="140" t="s">
        <v>3</v>
      </c>
      <c r="U580" s="39" t="s">
        <v>43</v>
      </c>
      <c r="V580" s="141">
        <v>0</v>
      </c>
      <c r="W580" s="141">
        <f>V580*K580</f>
        <v>0</v>
      </c>
      <c r="X580" s="141">
        <v>1.2E-2</v>
      </c>
      <c r="Y580" s="141">
        <f>X580*K580</f>
        <v>0.108</v>
      </c>
      <c r="Z580" s="141">
        <v>0</v>
      </c>
      <c r="AA580" s="142">
        <f>Z580*K580</f>
        <v>0</v>
      </c>
      <c r="AR580" s="16" t="s">
        <v>141</v>
      </c>
      <c r="AT580" s="16" t="s">
        <v>138</v>
      </c>
      <c r="AU580" s="16" t="s">
        <v>85</v>
      </c>
      <c r="AY580" s="16" t="s">
        <v>129</v>
      </c>
      <c r="BE580" s="143">
        <f>IF(U580="základní",N580,0)</f>
        <v>0</v>
      </c>
      <c r="BF580" s="143">
        <f>IF(U580="snížená",N580,0)</f>
        <v>0</v>
      </c>
      <c r="BG580" s="143">
        <f>IF(U580="zákl. přenesená",N580,0)</f>
        <v>0</v>
      </c>
      <c r="BH580" s="143">
        <f>IF(U580="sníž. přenesená",N580,0)</f>
        <v>0</v>
      </c>
      <c r="BI580" s="143">
        <f>IF(U580="nulová",N580,0)</f>
        <v>0</v>
      </c>
      <c r="BJ580" s="16" t="s">
        <v>20</v>
      </c>
      <c r="BK580" s="143">
        <f>ROUND(L580*K580,2)</f>
        <v>0</v>
      </c>
      <c r="BL580" s="16" t="s">
        <v>134</v>
      </c>
      <c r="BM580" s="16" t="s">
        <v>555</v>
      </c>
    </row>
    <row r="581" spans="2:65" s="11" customFormat="1" ht="31.5" customHeight="1" x14ac:dyDescent="0.3">
      <c r="B581" s="156"/>
      <c r="C581" s="157"/>
      <c r="D581" s="157"/>
      <c r="E581" s="158" t="s">
        <v>3</v>
      </c>
      <c r="F581" s="240" t="s">
        <v>556</v>
      </c>
      <c r="G581" s="241"/>
      <c r="H581" s="241"/>
      <c r="I581" s="241"/>
      <c r="J581" s="157"/>
      <c r="K581" s="159" t="s">
        <v>3</v>
      </c>
      <c r="L581" s="157"/>
      <c r="M581" s="157"/>
      <c r="N581" s="157"/>
      <c r="O581" s="157"/>
      <c r="P581" s="157"/>
      <c r="Q581" s="157"/>
      <c r="R581" s="160"/>
      <c r="T581" s="161"/>
      <c r="U581" s="157"/>
      <c r="V581" s="157"/>
      <c r="W581" s="157"/>
      <c r="X581" s="157"/>
      <c r="Y581" s="157"/>
      <c r="Z581" s="157"/>
      <c r="AA581" s="162"/>
      <c r="AT581" s="163" t="s">
        <v>137</v>
      </c>
      <c r="AU581" s="163" t="s">
        <v>85</v>
      </c>
      <c r="AV581" s="11" t="s">
        <v>20</v>
      </c>
      <c r="AW581" s="11" t="s">
        <v>35</v>
      </c>
      <c r="AX581" s="11" t="s">
        <v>78</v>
      </c>
      <c r="AY581" s="163" t="s">
        <v>129</v>
      </c>
    </row>
    <row r="582" spans="2:65" s="11" customFormat="1" ht="22.5" customHeight="1" x14ac:dyDescent="0.3">
      <c r="B582" s="156"/>
      <c r="C582" s="157"/>
      <c r="D582" s="157"/>
      <c r="E582" s="158" t="s">
        <v>3</v>
      </c>
      <c r="F582" s="245" t="s">
        <v>158</v>
      </c>
      <c r="G582" s="241"/>
      <c r="H582" s="241"/>
      <c r="I582" s="241"/>
      <c r="J582" s="157"/>
      <c r="K582" s="159" t="s">
        <v>3</v>
      </c>
      <c r="L582" s="157"/>
      <c r="M582" s="157"/>
      <c r="N582" s="157"/>
      <c r="O582" s="157"/>
      <c r="P582" s="157"/>
      <c r="Q582" s="157"/>
      <c r="R582" s="160"/>
      <c r="T582" s="161"/>
      <c r="U582" s="157"/>
      <c r="V582" s="157"/>
      <c r="W582" s="157"/>
      <c r="X582" s="157"/>
      <c r="Y582" s="157"/>
      <c r="Z582" s="157"/>
      <c r="AA582" s="162"/>
      <c r="AT582" s="163" t="s">
        <v>137</v>
      </c>
      <c r="AU582" s="163" t="s">
        <v>85</v>
      </c>
      <c r="AV582" s="11" t="s">
        <v>20</v>
      </c>
      <c r="AW582" s="11" t="s">
        <v>35</v>
      </c>
      <c r="AX582" s="11" t="s">
        <v>78</v>
      </c>
      <c r="AY582" s="163" t="s">
        <v>129</v>
      </c>
    </row>
    <row r="583" spans="2:65" s="10" customFormat="1" ht="22.5" customHeight="1" x14ac:dyDescent="0.3">
      <c r="B583" s="144"/>
      <c r="C583" s="145"/>
      <c r="D583" s="145"/>
      <c r="E583" s="146" t="s">
        <v>3</v>
      </c>
      <c r="F583" s="242" t="s">
        <v>148</v>
      </c>
      <c r="G583" s="236"/>
      <c r="H583" s="236"/>
      <c r="I583" s="236"/>
      <c r="J583" s="145"/>
      <c r="K583" s="147">
        <v>3</v>
      </c>
      <c r="L583" s="145"/>
      <c r="M583" s="145"/>
      <c r="N583" s="145"/>
      <c r="O583" s="145"/>
      <c r="P583" s="145"/>
      <c r="Q583" s="145"/>
      <c r="R583" s="148"/>
      <c r="T583" s="149"/>
      <c r="U583" s="145"/>
      <c r="V583" s="145"/>
      <c r="W583" s="145"/>
      <c r="X583" s="145"/>
      <c r="Y583" s="145"/>
      <c r="Z583" s="145"/>
      <c r="AA583" s="150"/>
      <c r="AT583" s="151" t="s">
        <v>137</v>
      </c>
      <c r="AU583" s="151" t="s">
        <v>85</v>
      </c>
      <c r="AV583" s="10" t="s">
        <v>85</v>
      </c>
      <c r="AW583" s="10" t="s">
        <v>35</v>
      </c>
      <c r="AX583" s="10" t="s">
        <v>78</v>
      </c>
      <c r="AY583" s="151" t="s">
        <v>129</v>
      </c>
    </row>
    <row r="584" spans="2:65" s="11" customFormat="1" ht="22.5" customHeight="1" x14ac:dyDescent="0.3">
      <c r="B584" s="156"/>
      <c r="C584" s="157"/>
      <c r="D584" s="157"/>
      <c r="E584" s="158" t="s">
        <v>3</v>
      </c>
      <c r="F584" s="245" t="s">
        <v>172</v>
      </c>
      <c r="G584" s="241"/>
      <c r="H584" s="241"/>
      <c r="I584" s="241"/>
      <c r="J584" s="157"/>
      <c r="K584" s="159" t="s">
        <v>3</v>
      </c>
      <c r="L584" s="157"/>
      <c r="M584" s="157"/>
      <c r="N584" s="157"/>
      <c r="O584" s="157"/>
      <c r="P584" s="157"/>
      <c r="Q584" s="157"/>
      <c r="R584" s="160"/>
      <c r="T584" s="161"/>
      <c r="U584" s="157"/>
      <c r="V584" s="157"/>
      <c r="W584" s="157"/>
      <c r="X584" s="157"/>
      <c r="Y584" s="157"/>
      <c r="Z584" s="157"/>
      <c r="AA584" s="162"/>
      <c r="AT584" s="163" t="s">
        <v>137</v>
      </c>
      <c r="AU584" s="163" t="s">
        <v>85</v>
      </c>
      <c r="AV584" s="11" t="s">
        <v>20</v>
      </c>
      <c r="AW584" s="11" t="s">
        <v>35</v>
      </c>
      <c r="AX584" s="11" t="s">
        <v>78</v>
      </c>
      <c r="AY584" s="163" t="s">
        <v>129</v>
      </c>
    </row>
    <row r="585" spans="2:65" s="10" customFormat="1" ht="22.5" customHeight="1" x14ac:dyDescent="0.3">
      <c r="B585" s="144"/>
      <c r="C585" s="145"/>
      <c r="D585" s="145"/>
      <c r="E585" s="146" t="s">
        <v>3</v>
      </c>
      <c r="F585" s="242" t="s">
        <v>148</v>
      </c>
      <c r="G585" s="236"/>
      <c r="H585" s="236"/>
      <c r="I585" s="236"/>
      <c r="J585" s="145"/>
      <c r="K585" s="147">
        <v>3</v>
      </c>
      <c r="L585" s="145"/>
      <c r="M585" s="145"/>
      <c r="N585" s="145"/>
      <c r="O585" s="145"/>
      <c r="P585" s="145"/>
      <c r="Q585" s="145"/>
      <c r="R585" s="148"/>
      <c r="T585" s="149"/>
      <c r="U585" s="145"/>
      <c r="V585" s="145"/>
      <c r="W585" s="145"/>
      <c r="X585" s="145"/>
      <c r="Y585" s="145"/>
      <c r="Z585" s="145"/>
      <c r="AA585" s="150"/>
      <c r="AT585" s="151" t="s">
        <v>137</v>
      </c>
      <c r="AU585" s="151" t="s">
        <v>85</v>
      </c>
      <c r="AV585" s="10" t="s">
        <v>85</v>
      </c>
      <c r="AW585" s="10" t="s">
        <v>35</v>
      </c>
      <c r="AX585" s="10" t="s">
        <v>78</v>
      </c>
      <c r="AY585" s="151" t="s">
        <v>129</v>
      </c>
    </row>
    <row r="586" spans="2:65" s="11" customFormat="1" ht="22.5" customHeight="1" x14ac:dyDescent="0.3">
      <c r="B586" s="156"/>
      <c r="C586" s="157"/>
      <c r="D586" s="157"/>
      <c r="E586" s="158" t="s">
        <v>3</v>
      </c>
      <c r="F586" s="245" t="s">
        <v>173</v>
      </c>
      <c r="G586" s="241"/>
      <c r="H586" s="241"/>
      <c r="I586" s="241"/>
      <c r="J586" s="157"/>
      <c r="K586" s="159" t="s">
        <v>3</v>
      </c>
      <c r="L586" s="157"/>
      <c r="M586" s="157"/>
      <c r="N586" s="157"/>
      <c r="O586" s="157"/>
      <c r="P586" s="157"/>
      <c r="Q586" s="157"/>
      <c r="R586" s="160"/>
      <c r="T586" s="161"/>
      <c r="U586" s="157"/>
      <c r="V586" s="157"/>
      <c r="W586" s="157"/>
      <c r="X586" s="157"/>
      <c r="Y586" s="157"/>
      <c r="Z586" s="157"/>
      <c r="AA586" s="162"/>
      <c r="AT586" s="163" t="s">
        <v>137</v>
      </c>
      <c r="AU586" s="163" t="s">
        <v>85</v>
      </c>
      <c r="AV586" s="11" t="s">
        <v>20</v>
      </c>
      <c r="AW586" s="11" t="s">
        <v>35</v>
      </c>
      <c r="AX586" s="11" t="s">
        <v>78</v>
      </c>
      <c r="AY586" s="163" t="s">
        <v>129</v>
      </c>
    </row>
    <row r="587" spans="2:65" s="10" customFormat="1" ht="22.5" customHeight="1" x14ac:dyDescent="0.3">
      <c r="B587" s="144"/>
      <c r="C587" s="145"/>
      <c r="D587" s="145"/>
      <c r="E587" s="146" t="s">
        <v>3</v>
      </c>
      <c r="F587" s="242" t="s">
        <v>148</v>
      </c>
      <c r="G587" s="236"/>
      <c r="H587" s="236"/>
      <c r="I587" s="236"/>
      <c r="J587" s="145"/>
      <c r="K587" s="147">
        <v>3</v>
      </c>
      <c r="L587" s="145"/>
      <c r="M587" s="145"/>
      <c r="N587" s="145"/>
      <c r="O587" s="145"/>
      <c r="P587" s="145"/>
      <c r="Q587" s="145"/>
      <c r="R587" s="148"/>
      <c r="T587" s="149"/>
      <c r="U587" s="145"/>
      <c r="V587" s="145"/>
      <c r="W587" s="145"/>
      <c r="X587" s="145"/>
      <c r="Y587" s="145"/>
      <c r="Z587" s="145"/>
      <c r="AA587" s="150"/>
      <c r="AT587" s="151" t="s">
        <v>137</v>
      </c>
      <c r="AU587" s="151" t="s">
        <v>85</v>
      </c>
      <c r="AV587" s="10" t="s">
        <v>85</v>
      </c>
      <c r="AW587" s="10" t="s">
        <v>35</v>
      </c>
      <c r="AX587" s="10" t="s">
        <v>78</v>
      </c>
      <c r="AY587" s="151" t="s">
        <v>129</v>
      </c>
    </row>
    <row r="588" spans="2:65" s="12" customFormat="1" ht="22.5" customHeight="1" x14ac:dyDescent="0.3">
      <c r="B588" s="164"/>
      <c r="C588" s="165"/>
      <c r="D588" s="165"/>
      <c r="E588" s="166" t="s">
        <v>3</v>
      </c>
      <c r="F588" s="243" t="s">
        <v>145</v>
      </c>
      <c r="G588" s="244"/>
      <c r="H588" s="244"/>
      <c r="I588" s="244"/>
      <c r="J588" s="165"/>
      <c r="K588" s="167">
        <v>9</v>
      </c>
      <c r="L588" s="165"/>
      <c r="M588" s="165"/>
      <c r="N588" s="165"/>
      <c r="O588" s="165"/>
      <c r="P588" s="165"/>
      <c r="Q588" s="165"/>
      <c r="R588" s="168"/>
      <c r="T588" s="169"/>
      <c r="U588" s="165"/>
      <c r="V588" s="165"/>
      <c r="W588" s="165"/>
      <c r="X588" s="165"/>
      <c r="Y588" s="165"/>
      <c r="Z588" s="165"/>
      <c r="AA588" s="170"/>
      <c r="AT588" s="171" t="s">
        <v>137</v>
      </c>
      <c r="AU588" s="171" t="s">
        <v>85</v>
      </c>
      <c r="AV588" s="12" t="s">
        <v>146</v>
      </c>
      <c r="AW588" s="12" t="s">
        <v>35</v>
      </c>
      <c r="AX588" s="12" t="s">
        <v>20</v>
      </c>
      <c r="AY588" s="171" t="s">
        <v>129</v>
      </c>
    </row>
    <row r="589" spans="2:65" s="1" customFormat="1" ht="22.5" customHeight="1" x14ac:dyDescent="0.3">
      <c r="B589" s="134"/>
      <c r="C589" s="152" t="s">
        <v>557</v>
      </c>
      <c r="D589" s="152" t="s">
        <v>138</v>
      </c>
      <c r="E589" s="153" t="s">
        <v>558</v>
      </c>
      <c r="F589" s="237" t="s">
        <v>559</v>
      </c>
      <c r="G589" s="238"/>
      <c r="H589" s="238"/>
      <c r="I589" s="238"/>
      <c r="J589" s="154" t="s">
        <v>189</v>
      </c>
      <c r="K589" s="155">
        <v>9</v>
      </c>
      <c r="L589" s="239"/>
      <c r="M589" s="238"/>
      <c r="N589" s="239">
        <f>ROUND(L589*K589,2)</f>
        <v>0</v>
      </c>
      <c r="O589" s="233"/>
      <c r="P589" s="233"/>
      <c r="Q589" s="233"/>
      <c r="R589" s="139"/>
      <c r="T589" s="140" t="s">
        <v>3</v>
      </c>
      <c r="U589" s="39" t="s">
        <v>43</v>
      </c>
      <c r="V589" s="141">
        <v>0</v>
      </c>
      <c r="W589" s="141">
        <f>V589*K589</f>
        <v>0</v>
      </c>
      <c r="X589" s="141">
        <v>6.0000000000000001E-3</v>
      </c>
      <c r="Y589" s="141">
        <f>X589*K589</f>
        <v>5.3999999999999999E-2</v>
      </c>
      <c r="Z589" s="141">
        <v>0</v>
      </c>
      <c r="AA589" s="142">
        <f>Z589*K589</f>
        <v>0</v>
      </c>
      <c r="AR589" s="16" t="s">
        <v>141</v>
      </c>
      <c r="AT589" s="16" t="s">
        <v>138</v>
      </c>
      <c r="AU589" s="16" t="s">
        <v>85</v>
      </c>
      <c r="AY589" s="16" t="s">
        <v>129</v>
      </c>
      <c r="BE589" s="143">
        <f>IF(U589="základní",N589,0)</f>
        <v>0</v>
      </c>
      <c r="BF589" s="143">
        <f>IF(U589="snížená",N589,0)</f>
        <v>0</v>
      </c>
      <c r="BG589" s="143">
        <f>IF(U589="zákl. přenesená",N589,0)</f>
        <v>0</v>
      </c>
      <c r="BH589" s="143">
        <f>IF(U589="sníž. přenesená",N589,0)</f>
        <v>0</v>
      </c>
      <c r="BI589" s="143">
        <f>IF(U589="nulová",N589,0)</f>
        <v>0</v>
      </c>
      <c r="BJ589" s="16" t="s">
        <v>20</v>
      </c>
      <c r="BK589" s="143">
        <f>ROUND(L589*K589,2)</f>
        <v>0</v>
      </c>
      <c r="BL589" s="16" t="s">
        <v>134</v>
      </c>
      <c r="BM589" s="16" t="s">
        <v>560</v>
      </c>
    </row>
    <row r="590" spans="2:65" s="10" customFormat="1" ht="22.5" customHeight="1" x14ac:dyDescent="0.3">
      <c r="B590" s="144"/>
      <c r="C590" s="145"/>
      <c r="D590" s="145"/>
      <c r="E590" s="146" t="s">
        <v>3</v>
      </c>
      <c r="F590" s="235" t="s">
        <v>186</v>
      </c>
      <c r="G590" s="236"/>
      <c r="H590" s="236"/>
      <c r="I590" s="236"/>
      <c r="J590" s="145"/>
      <c r="K590" s="147">
        <v>9</v>
      </c>
      <c r="L590" s="145"/>
      <c r="M590" s="145"/>
      <c r="N590" s="145"/>
      <c r="O590" s="145"/>
      <c r="P590" s="145"/>
      <c r="Q590" s="145"/>
      <c r="R590" s="148"/>
      <c r="T590" s="149"/>
      <c r="U590" s="145"/>
      <c r="V590" s="145"/>
      <c r="W590" s="145"/>
      <c r="X590" s="145"/>
      <c r="Y590" s="145"/>
      <c r="Z590" s="145"/>
      <c r="AA590" s="150"/>
      <c r="AT590" s="151" t="s">
        <v>137</v>
      </c>
      <c r="AU590" s="151" t="s">
        <v>85</v>
      </c>
      <c r="AV590" s="10" t="s">
        <v>85</v>
      </c>
      <c r="AW590" s="10" t="s">
        <v>35</v>
      </c>
      <c r="AX590" s="10" t="s">
        <v>20</v>
      </c>
      <c r="AY590" s="151" t="s">
        <v>129</v>
      </c>
    </row>
    <row r="591" spans="2:65" s="1" customFormat="1" ht="22.5" customHeight="1" x14ac:dyDescent="0.3">
      <c r="B591" s="134"/>
      <c r="C591" s="135" t="s">
        <v>561</v>
      </c>
      <c r="D591" s="135" t="s">
        <v>130</v>
      </c>
      <c r="E591" s="136" t="s">
        <v>562</v>
      </c>
      <c r="F591" s="232" t="s">
        <v>563</v>
      </c>
      <c r="G591" s="233"/>
      <c r="H591" s="233"/>
      <c r="I591" s="233"/>
      <c r="J591" s="137" t="s">
        <v>510</v>
      </c>
      <c r="K591" s="138">
        <v>3</v>
      </c>
      <c r="L591" s="234"/>
      <c r="M591" s="233"/>
      <c r="N591" s="234">
        <f>ROUND(L591*K591,2)</f>
        <v>0</v>
      </c>
      <c r="O591" s="233"/>
      <c r="P591" s="233"/>
      <c r="Q591" s="233"/>
      <c r="R591" s="139"/>
      <c r="T591" s="140" t="s">
        <v>3</v>
      </c>
      <c r="U591" s="39" t="s">
        <v>43</v>
      </c>
      <c r="V591" s="141">
        <v>0.56899999999999995</v>
      </c>
      <c r="W591" s="141">
        <f>V591*K591</f>
        <v>1.7069999999999999</v>
      </c>
      <c r="X591" s="141">
        <v>0</v>
      </c>
      <c r="Y591" s="141">
        <f>X591*K591</f>
        <v>0</v>
      </c>
      <c r="Z591" s="141">
        <v>3.4700000000000002E-2</v>
      </c>
      <c r="AA591" s="142">
        <f>Z591*K591</f>
        <v>0.1041</v>
      </c>
      <c r="AR591" s="16" t="s">
        <v>134</v>
      </c>
      <c r="AT591" s="16" t="s">
        <v>130</v>
      </c>
      <c r="AU591" s="16" t="s">
        <v>85</v>
      </c>
      <c r="AY591" s="16" t="s">
        <v>129</v>
      </c>
      <c r="BE591" s="143">
        <f>IF(U591="základní",N591,0)</f>
        <v>0</v>
      </c>
      <c r="BF591" s="143">
        <f>IF(U591="snížená",N591,0)</f>
        <v>0</v>
      </c>
      <c r="BG591" s="143">
        <f>IF(U591="zákl. přenesená",N591,0)</f>
        <v>0</v>
      </c>
      <c r="BH591" s="143">
        <f>IF(U591="sníž. přenesená",N591,0)</f>
        <v>0</v>
      </c>
      <c r="BI591" s="143">
        <f>IF(U591="nulová",N591,0)</f>
        <v>0</v>
      </c>
      <c r="BJ591" s="16" t="s">
        <v>20</v>
      </c>
      <c r="BK591" s="143">
        <f>ROUND(L591*K591,2)</f>
        <v>0</v>
      </c>
      <c r="BL591" s="16" t="s">
        <v>134</v>
      </c>
      <c r="BM591" s="16" t="s">
        <v>564</v>
      </c>
    </row>
    <row r="592" spans="2:65" s="11" customFormat="1" ht="22.5" customHeight="1" x14ac:dyDescent="0.3">
      <c r="B592" s="156"/>
      <c r="C592" s="157"/>
      <c r="D592" s="157"/>
      <c r="E592" s="158" t="s">
        <v>3</v>
      </c>
      <c r="F592" s="240" t="s">
        <v>158</v>
      </c>
      <c r="G592" s="241"/>
      <c r="H592" s="241"/>
      <c r="I592" s="241"/>
      <c r="J592" s="157"/>
      <c r="K592" s="159" t="s">
        <v>3</v>
      </c>
      <c r="L592" s="157"/>
      <c r="M592" s="157"/>
      <c r="N592" s="157"/>
      <c r="O592" s="157"/>
      <c r="P592" s="157"/>
      <c r="Q592" s="157"/>
      <c r="R592" s="160"/>
      <c r="T592" s="161"/>
      <c r="U592" s="157"/>
      <c r="V592" s="157"/>
      <c r="W592" s="157"/>
      <c r="X592" s="157"/>
      <c r="Y592" s="157"/>
      <c r="Z592" s="157"/>
      <c r="AA592" s="162"/>
      <c r="AT592" s="163" t="s">
        <v>137</v>
      </c>
      <c r="AU592" s="163" t="s">
        <v>85</v>
      </c>
      <c r="AV592" s="11" t="s">
        <v>20</v>
      </c>
      <c r="AW592" s="11" t="s">
        <v>35</v>
      </c>
      <c r="AX592" s="11" t="s">
        <v>78</v>
      </c>
      <c r="AY592" s="163" t="s">
        <v>129</v>
      </c>
    </row>
    <row r="593" spans="2:65" s="10" customFormat="1" ht="22.5" customHeight="1" x14ac:dyDescent="0.3">
      <c r="B593" s="144"/>
      <c r="C593" s="145"/>
      <c r="D593" s="145"/>
      <c r="E593" s="146" t="s">
        <v>3</v>
      </c>
      <c r="F593" s="242" t="s">
        <v>20</v>
      </c>
      <c r="G593" s="236"/>
      <c r="H593" s="236"/>
      <c r="I593" s="236"/>
      <c r="J593" s="145"/>
      <c r="K593" s="147">
        <v>1</v>
      </c>
      <c r="L593" s="145"/>
      <c r="M593" s="145"/>
      <c r="N593" s="145"/>
      <c r="O593" s="145"/>
      <c r="P593" s="145"/>
      <c r="Q593" s="145"/>
      <c r="R593" s="148"/>
      <c r="T593" s="149"/>
      <c r="U593" s="145"/>
      <c r="V593" s="145"/>
      <c r="W593" s="145"/>
      <c r="X593" s="145"/>
      <c r="Y593" s="145"/>
      <c r="Z593" s="145"/>
      <c r="AA593" s="150"/>
      <c r="AT593" s="151" t="s">
        <v>137</v>
      </c>
      <c r="AU593" s="151" t="s">
        <v>85</v>
      </c>
      <c r="AV593" s="10" t="s">
        <v>85</v>
      </c>
      <c r="AW593" s="10" t="s">
        <v>35</v>
      </c>
      <c r="AX593" s="10" t="s">
        <v>78</v>
      </c>
      <c r="AY593" s="151" t="s">
        <v>129</v>
      </c>
    </row>
    <row r="594" spans="2:65" s="11" customFormat="1" ht="22.5" customHeight="1" x14ac:dyDescent="0.3">
      <c r="B594" s="156"/>
      <c r="C594" s="157"/>
      <c r="D594" s="157"/>
      <c r="E594" s="158" t="s">
        <v>3</v>
      </c>
      <c r="F594" s="245" t="s">
        <v>172</v>
      </c>
      <c r="G594" s="241"/>
      <c r="H594" s="241"/>
      <c r="I594" s="241"/>
      <c r="J594" s="157"/>
      <c r="K594" s="159" t="s">
        <v>3</v>
      </c>
      <c r="L594" s="157"/>
      <c r="M594" s="157"/>
      <c r="N594" s="157"/>
      <c r="O594" s="157"/>
      <c r="P594" s="157"/>
      <c r="Q594" s="157"/>
      <c r="R594" s="160"/>
      <c r="T594" s="161"/>
      <c r="U594" s="157"/>
      <c r="V594" s="157"/>
      <c r="W594" s="157"/>
      <c r="X594" s="157"/>
      <c r="Y594" s="157"/>
      <c r="Z594" s="157"/>
      <c r="AA594" s="162"/>
      <c r="AT594" s="163" t="s">
        <v>137</v>
      </c>
      <c r="AU594" s="163" t="s">
        <v>85</v>
      </c>
      <c r="AV594" s="11" t="s">
        <v>20</v>
      </c>
      <c r="AW594" s="11" t="s">
        <v>35</v>
      </c>
      <c r="AX594" s="11" t="s">
        <v>78</v>
      </c>
      <c r="AY594" s="163" t="s">
        <v>129</v>
      </c>
    </row>
    <row r="595" spans="2:65" s="10" customFormat="1" ht="22.5" customHeight="1" x14ac:dyDescent="0.3">
      <c r="B595" s="144"/>
      <c r="C595" s="145"/>
      <c r="D595" s="145"/>
      <c r="E595" s="146" t="s">
        <v>3</v>
      </c>
      <c r="F595" s="242" t="s">
        <v>20</v>
      </c>
      <c r="G595" s="236"/>
      <c r="H595" s="236"/>
      <c r="I595" s="236"/>
      <c r="J595" s="145"/>
      <c r="K595" s="147">
        <v>1</v>
      </c>
      <c r="L595" s="145"/>
      <c r="M595" s="145"/>
      <c r="N595" s="145"/>
      <c r="O595" s="145"/>
      <c r="P595" s="145"/>
      <c r="Q595" s="145"/>
      <c r="R595" s="148"/>
      <c r="T595" s="149"/>
      <c r="U595" s="145"/>
      <c r="V595" s="145"/>
      <c r="W595" s="145"/>
      <c r="X595" s="145"/>
      <c r="Y595" s="145"/>
      <c r="Z595" s="145"/>
      <c r="AA595" s="150"/>
      <c r="AT595" s="151" t="s">
        <v>137</v>
      </c>
      <c r="AU595" s="151" t="s">
        <v>85</v>
      </c>
      <c r="AV595" s="10" t="s">
        <v>85</v>
      </c>
      <c r="AW595" s="10" t="s">
        <v>35</v>
      </c>
      <c r="AX595" s="10" t="s">
        <v>78</v>
      </c>
      <c r="AY595" s="151" t="s">
        <v>129</v>
      </c>
    </row>
    <row r="596" spans="2:65" s="11" customFormat="1" ht="22.5" customHeight="1" x14ac:dyDescent="0.3">
      <c r="B596" s="156"/>
      <c r="C596" s="157"/>
      <c r="D596" s="157"/>
      <c r="E596" s="158" t="s">
        <v>3</v>
      </c>
      <c r="F596" s="245" t="s">
        <v>173</v>
      </c>
      <c r="G596" s="241"/>
      <c r="H596" s="241"/>
      <c r="I596" s="241"/>
      <c r="J596" s="157"/>
      <c r="K596" s="159" t="s">
        <v>3</v>
      </c>
      <c r="L596" s="157"/>
      <c r="M596" s="157"/>
      <c r="N596" s="157"/>
      <c r="O596" s="157"/>
      <c r="P596" s="157"/>
      <c r="Q596" s="157"/>
      <c r="R596" s="160"/>
      <c r="T596" s="161"/>
      <c r="U596" s="157"/>
      <c r="V596" s="157"/>
      <c r="W596" s="157"/>
      <c r="X596" s="157"/>
      <c r="Y596" s="157"/>
      <c r="Z596" s="157"/>
      <c r="AA596" s="162"/>
      <c r="AT596" s="163" t="s">
        <v>137</v>
      </c>
      <c r="AU596" s="163" t="s">
        <v>85</v>
      </c>
      <c r="AV596" s="11" t="s">
        <v>20</v>
      </c>
      <c r="AW596" s="11" t="s">
        <v>35</v>
      </c>
      <c r="AX596" s="11" t="s">
        <v>78</v>
      </c>
      <c r="AY596" s="163" t="s">
        <v>129</v>
      </c>
    </row>
    <row r="597" spans="2:65" s="10" customFormat="1" ht="22.5" customHeight="1" x14ac:dyDescent="0.3">
      <c r="B597" s="144"/>
      <c r="C597" s="145"/>
      <c r="D597" s="145"/>
      <c r="E597" s="146" t="s">
        <v>3</v>
      </c>
      <c r="F597" s="242" t="s">
        <v>20</v>
      </c>
      <c r="G597" s="236"/>
      <c r="H597" s="236"/>
      <c r="I597" s="236"/>
      <c r="J597" s="145"/>
      <c r="K597" s="147">
        <v>1</v>
      </c>
      <c r="L597" s="145"/>
      <c r="M597" s="145"/>
      <c r="N597" s="145"/>
      <c r="O597" s="145"/>
      <c r="P597" s="145"/>
      <c r="Q597" s="145"/>
      <c r="R597" s="148"/>
      <c r="T597" s="149"/>
      <c r="U597" s="145"/>
      <c r="V597" s="145"/>
      <c r="W597" s="145"/>
      <c r="X597" s="145"/>
      <c r="Y597" s="145"/>
      <c r="Z597" s="145"/>
      <c r="AA597" s="150"/>
      <c r="AT597" s="151" t="s">
        <v>137</v>
      </c>
      <c r="AU597" s="151" t="s">
        <v>85</v>
      </c>
      <c r="AV597" s="10" t="s">
        <v>85</v>
      </c>
      <c r="AW597" s="10" t="s">
        <v>35</v>
      </c>
      <c r="AX597" s="10" t="s">
        <v>78</v>
      </c>
      <c r="AY597" s="151" t="s">
        <v>129</v>
      </c>
    </row>
    <row r="598" spans="2:65" s="12" customFormat="1" ht="22.5" customHeight="1" x14ac:dyDescent="0.3">
      <c r="B598" s="164"/>
      <c r="C598" s="165"/>
      <c r="D598" s="165"/>
      <c r="E598" s="166" t="s">
        <v>3</v>
      </c>
      <c r="F598" s="243" t="s">
        <v>145</v>
      </c>
      <c r="G598" s="244"/>
      <c r="H598" s="244"/>
      <c r="I598" s="244"/>
      <c r="J598" s="165"/>
      <c r="K598" s="167">
        <v>3</v>
      </c>
      <c r="L598" s="165"/>
      <c r="M598" s="165"/>
      <c r="N598" s="165"/>
      <c r="O598" s="165"/>
      <c r="P598" s="165"/>
      <c r="Q598" s="165"/>
      <c r="R598" s="168"/>
      <c r="T598" s="169"/>
      <c r="U598" s="165"/>
      <c r="V598" s="165"/>
      <c r="W598" s="165"/>
      <c r="X598" s="165"/>
      <c r="Y598" s="165"/>
      <c r="Z598" s="165"/>
      <c r="AA598" s="170"/>
      <c r="AT598" s="171" t="s">
        <v>137</v>
      </c>
      <c r="AU598" s="171" t="s">
        <v>85</v>
      </c>
      <c r="AV598" s="12" t="s">
        <v>146</v>
      </c>
      <c r="AW598" s="12" t="s">
        <v>35</v>
      </c>
      <c r="AX598" s="12" t="s">
        <v>20</v>
      </c>
      <c r="AY598" s="171" t="s">
        <v>129</v>
      </c>
    </row>
    <row r="599" spans="2:65" s="1" customFormat="1" ht="31.5" customHeight="1" x14ac:dyDescent="0.3">
      <c r="B599" s="134"/>
      <c r="C599" s="135" t="s">
        <v>565</v>
      </c>
      <c r="D599" s="135" t="s">
        <v>130</v>
      </c>
      <c r="E599" s="136" t="s">
        <v>566</v>
      </c>
      <c r="F599" s="232" t="s">
        <v>846</v>
      </c>
      <c r="G599" s="233"/>
      <c r="H599" s="233"/>
      <c r="I599" s="233"/>
      <c r="J599" s="137" t="s">
        <v>510</v>
      </c>
      <c r="K599" s="138">
        <v>2</v>
      </c>
      <c r="L599" s="234"/>
      <c r="M599" s="233"/>
      <c r="N599" s="234">
        <f>ROUND(L599*K599,2)</f>
        <v>0</v>
      </c>
      <c r="O599" s="233"/>
      <c r="P599" s="233"/>
      <c r="Q599" s="233"/>
      <c r="R599" s="139"/>
      <c r="T599" s="140" t="s">
        <v>3</v>
      </c>
      <c r="U599" s="39" t="s">
        <v>43</v>
      </c>
      <c r="V599" s="141">
        <v>1.5</v>
      </c>
      <c r="W599" s="141">
        <f>V599*K599</f>
        <v>3</v>
      </c>
      <c r="X599" s="141">
        <v>1.47E-2</v>
      </c>
      <c r="Y599" s="141">
        <f>X599*K599</f>
        <v>2.9399999999999999E-2</v>
      </c>
      <c r="Z599" s="141">
        <v>0</v>
      </c>
      <c r="AA599" s="142">
        <f>Z599*K599</f>
        <v>0</v>
      </c>
      <c r="AR599" s="16" t="s">
        <v>134</v>
      </c>
      <c r="AT599" s="16" t="s">
        <v>130</v>
      </c>
      <c r="AU599" s="16" t="s">
        <v>85</v>
      </c>
      <c r="AY599" s="16" t="s">
        <v>129</v>
      </c>
      <c r="BE599" s="143">
        <f>IF(U599="základní",N599,0)</f>
        <v>0</v>
      </c>
      <c r="BF599" s="143">
        <f>IF(U599="snížená",N599,0)</f>
        <v>0</v>
      </c>
      <c r="BG599" s="143">
        <f>IF(U599="zákl. přenesená",N599,0)</f>
        <v>0</v>
      </c>
      <c r="BH599" s="143">
        <f>IF(U599="sníž. přenesená",N599,0)</f>
        <v>0</v>
      </c>
      <c r="BI599" s="143">
        <f>IF(U599="nulová",N599,0)</f>
        <v>0</v>
      </c>
      <c r="BJ599" s="16" t="s">
        <v>20</v>
      </c>
      <c r="BK599" s="143">
        <f>ROUND(L599*K599,2)</f>
        <v>0</v>
      </c>
      <c r="BL599" s="16" t="s">
        <v>134</v>
      </c>
      <c r="BM599" s="16" t="s">
        <v>567</v>
      </c>
    </row>
    <row r="600" spans="2:65" s="11" customFormat="1" ht="22.5" customHeight="1" x14ac:dyDescent="0.3">
      <c r="B600" s="156"/>
      <c r="C600" s="157"/>
      <c r="D600" s="157"/>
      <c r="E600" s="158" t="s">
        <v>3</v>
      </c>
      <c r="F600" s="240" t="s">
        <v>516</v>
      </c>
      <c r="G600" s="241"/>
      <c r="H600" s="241"/>
      <c r="I600" s="241"/>
      <c r="J600" s="157"/>
      <c r="K600" s="159" t="s">
        <v>3</v>
      </c>
      <c r="L600" s="157"/>
      <c r="M600" s="157"/>
      <c r="N600" s="157"/>
      <c r="O600" s="157"/>
      <c r="P600" s="157"/>
      <c r="Q600" s="157"/>
      <c r="R600" s="160"/>
      <c r="T600" s="161"/>
      <c r="U600" s="157"/>
      <c r="V600" s="157"/>
      <c r="W600" s="157"/>
      <c r="X600" s="157"/>
      <c r="Y600" s="157"/>
      <c r="Z600" s="157"/>
      <c r="AA600" s="162"/>
      <c r="AT600" s="163" t="s">
        <v>137</v>
      </c>
      <c r="AU600" s="163" t="s">
        <v>85</v>
      </c>
      <c r="AV600" s="11" t="s">
        <v>20</v>
      </c>
      <c r="AW600" s="11" t="s">
        <v>35</v>
      </c>
      <c r="AX600" s="11" t="s">
        <v>78</v>
      </c>
      <c r="AY600" s="163" t="s">
        <v>129</v>
      </c>
    </row>
    <row r="601" spans="2:65" s="11" customFormat="1" ht="22.5" customHeight="1" x14ac:dyDescent="0.3">
      <c r="B601" s="156"/>
      <c r="C601" s="157"/>
      <c r="D601" s="157"/>
      <c r="E601" s="158" t="s">
        <v>3</v>
      </c>
      <c r="F601" s="245" t="s">
        <v>172</v>
      </c>
      <c r="G601" s="241"/>
      <c r="H601" s="241"/>
      <c r="I601" s="241"/>
      <c r="J601" s="157"/>
      <c r="K601" s="159" t="s">
        <v>3</v>
      </c>
      <c r="L601" s="157"/>
      <c r="M601" s="157"/>
      <c r="N601" s="157"/>
      <c r="O601" s="157"/>
      <c r="P601" s="157"/>
      <c r="Q601" s="157"/>
      <c r="R601" s="160"/>
      <c r="T601" s="161"/>
      <c r="U601" s="157"/>
      <c r="V601" s="157"/>
      <c r="W601" s="157"/>
      <c r="X601" s="157"/>
      <c r="Y601" s="157"/>
      <c r="Z601" s="157"/>
      <c r="AA601" s="162"/>
      <c r="AT601" s="163" t="s">
        <v>137</v>
      </c>
      <c r="AU601" s="163" t="s">
        <v>85</v>
      </c>
      <c r="AV601" s="11" t="s">
        <v>20</v>
      </c>
      <c r="AW601" s="11" t="s">
        <v>35</v>
      </c>
      <c r="AX601" s="11" t="s">
        <v>78</v>
      </c>
      <c r="AY601" s="163" t="s">
        <v>129</v>
      </c>
    </row>
    <row r="602" spans="2:65" s="10" customFormat="1" ht="22.5" customHeight="1" x14ac:dyDescent="0.3">
      <c r="B602" s="144"/>
      <c r="C602" s="145"/>
      <c r="D602" s="145"/>
      <c r="E602" s="146" t="s">
        <v>3</v>
      </c>
      <c r="F602" s="242" t="s">
        <v>20</v>
      </c>
      <c r="G602" s="236"/>
      <c r="H602" s="236"/>
      <c r="I602" s="236"/>
      <c r="J602" s="145"/>
      <c r="K602" s="147">
        <v>1</v>
      </c>
      <c r="L602" s="145"/>
      <c r="M602" s="145"/>
      <c r="N602" s="145"/>
      <c r="O602" s="145"/>
      <c r="P602" s="145"/>
      <c r="Q602" s="145"/>
      <c r="R602" s="148"/>
      <c r="T602" s="149"/>
      <c r="U602" s="145"/>
      <c r="V602" s="145"/>
      <c r="W602" s="145"/>
      <c r="X602" s="145"/>
      <c r="Y602" s="145"/>
      <c r="Z602" s="145"/>
      <c r="AA602" s="150"/>
      <c r="AT602" s="151" t="s">
        <v>137</v>
      </c>
      <c r="AU602" s="151" t="s">
        <v>85</v>
      </c>
      <c r="AV602" s="10" t="s">
        <v>85</v>
      </c>
      <c r="AW602" s="10" t="s">
        <v>35</v>
      </c>
      <c r="AX602" s="10" t="s">
        <v>78</v>
      </c>
      <c r="AY602" s="151" t="s">
        <v>129</v>
      </c>
    </row>
    <row r="603" spans="2:65" s="11" customFormat="1" ht="22.5" customHeight="1" x14ac:dyDescent="0.3">
      <c r="B603" s="156"/>
      <c r="C603" s="157"/>
      <c r="D603" s="157"/>
      <c r="E603" s="158" t="s">
        <v>3</v>
      </c>
      <c r="F603" s="245" t="s">
        <v>173</v>
      </c>
      <c r="G603" s="241"/>
      <c r="H603" s="241"/>
      <c r="I603" s="241"/>
      <c r="J603" s="157"/>
      <c r="K603" s="159" t="s">
        <v>3</v>
      </c>
      <c r="L603" s="157"/>
      <c r="M603" s="157"/>
      <c r="N603" s="157"/>
      <c r="O603" s="157"/>
      <c r="P603" s="157"/>
      <c r="Q603" s="157"/>
      <c r="R603" s="160"/>
      <c r="T603" s="161"/>
      <c r="U603" s="157"/>
      <c r="V603" s="157"/>
      <c r="W603" s="157"/>
      <c r="X603" s="157"/>
      <c r="Y603" s="157"/>
      <c r="Z603" s="157"/>
      <c r="AA603" s="162"/>
      <c r="AT603" s="163" t="s">
        <v>137</v>
      </c>
      <c r="AU603" s="163" t="s">
        <v>85</v>
      </c>
      <c r="AV603" s="11" t="s">
        <v>20</v>
      </c>
      <c r="AW603" s="11" t="s">
        <v>35</v>
      </c>
      <c r="AX603" s="11" t="s">
        <v>78</v>
      </c>
      <c r="AY603" s="163" t="s">
        <v>129</v>
      </c>
    </row>
    <row r="604" spans="2:65" s="10" customFormat="1" ht="22.5" customHeight="1" x14ac:dyDescent="0.3">
      <c r="B604" s="144"/>
      <c r="C604" s="145"/>
      <c r="D604" s="145"/>
      <c r="E604" s="146" t="s">
        <v>3</v>
      </c>
      <c r="F604" s="242" t="s">
        <v>20</v>
      </c>
      <c r="G604" s="236"/>
      <c r="H604" s="236"/>
      <c r="I604" s="236"/>
      <c r="J604" s="145"/>
      <c r="K604" s="147">
        <v>1</v>
      </c>
      <c r="L604" s="145"/>
      <c r="M604" s="145"/>
      <c r="N604" s="145"/>
      <c r="O604" s="145"/>
      <c r="P604" s="145"/>
      <c r="Q604" s="145"/>
      <c r="R604" s="148"/>
      <c r="T604" s="149"/>
      <c r="U604" s="145"/>
      <c r="V604" s="145"/>
      <c r="W604" s="145"/>
      <c r="X604" s="145"/>
      <c r="Y604" s="145"/>
      <c r="Z604" s="145"/>
      <c r="AA604" s="150"/>
      <c r="AT604" s="151" t="s">
        <v>137</v>
      </c>
      <c r="AU604" s="151" t="s">
        <v>85</v>
      </c>
      <c r="AV604" s="10" t="s">
        <v>85</v>
      </c>
      <c r="AW604" s="10" t="s">
        <v>35</v>
      </c>
      <c r="AX604" s="10" t="s">
        <v>78</v>
      </c>
      <c r="AY604" s="151" t="s">
        <v>129</v>
      </c>
    </row>
    <row r="605" spans="2:65" s="12" customFormat="1" ht="22.5" customHeight="1" x14ac:dyDescent="0.3">
      <c r="B605" s="164"/>
      <c r="C605" s="165"/>
      <c r="D605" s="165"/>
      <c r="E605" s="166" t="s">
        <v>3</v>
      </c>
      <c r="F605" s="243" t="s">
        <v>145</v>
      </c>
      <c r="G605" s="244"/>
      <c r="H605" s="244"/>
      <c r="I605" s="244"/>
      <c r="J605" s="165"/>
      <c r="K605" s="167">
        <v>2</v>
      </c>
      <c r="L605" s="165"/>
      <c r="M605" s="165"/>
      <c r="N605" s="165"/>
      <c r="O605" s="165"/>
      <c r="P605" s="165"/>
      <c r="Q605" s="165"/>
      <c r="R605" s="168"/>
      <c r="T605" s="169"/>
      <c r="U605" s="165"/>
      <c r="V605" s="165"/>
      <c r="W605" s="165"/>
      <c r="X605" s="165"/>
      <c r="Y605" s="165"/>
      <c r="Z605" s="165"/>
      <c r="AA605" s="170"/>
      <c r="AT605" s="171" t="s">
        <v>137</v>
      </c>
      <c r="AU605" s="171" t="s">
        <v>85</v>
      </c>
      <c r="AV605" s="12" t="s">
        <v>146</v>
      </c>
      <c r="AW605" s="12" t="s">
        <v>35</v>
      </c>
      <c r="AX605" s="12" t="s">
        <v>20</v>
      </c>
      <c r="AY605" s="171" t="s">
        <v>129</v>
      </c>
    </row>
    <row r="606" spans="2:65" s="1" customFormat="1" ht="22.5" customHeight="1" x14ac:dyDescent="0.3">
      <c r="B606" s="134"/>
      <c r="C606" s="135" t="s">
        <v>568</v>
      </c>
      <c r="D606" s="135" t="s">
        <v>130</v>
      </c>
      <c r="E606" s="136" t="s">
        <v>569</v>
      </c>
      <c r="F606" s="232" t="s">
        <v>570</v>
      </c>
      <c r="G606" s="233"/>
      <c r="H606" s="233"/>
      <c r="I606" s="233"/>
      <c r="J606" s="137" t="s">
        <v>510</v>
      </c>
      <c r="K606" s="138">
        <v>1</v>
      </c>
      <c r="L606" s="234"/>
      <c r="M606" s="233"/>
      <c r="N606" s="234">
        <f>ROUND(L606*K606,2)</f>
        <v>0</v>
      </c>
      <c r="O606" s="233"/>
      <c r="P606" s="233"/>
      <c r="Q606" s="233"/>
      <c r="R606" s="139"/>
      <c r="T606" s="140" t="s">
        <v>3</v>
      </c>
      <c r="U606" s="39" t="s">
        <v>43</v>
      </c>
      <c r="V606" s="141">
        <v>1.5</v>
      </c>
      <c r="W606" s="141">
        <f>V606*K606</f>
        <v>1.5</v>
      </c>
      <c r="X606" s="141">
        <v>5.9000000000000003E-4</v>
      </c>
      <c r="Y606" s="141">
        <f>X606*K606</f>
        <v>5.9000000000000003E-4</v>
      </c>
      <c r="Z606" s="141">
        <v>0</v>
      </c>
      <c r="AA606" s="142">
        <f>Z606*K606</f>
        <v>0</v>
      </c>
      <c r="AR606" s="16" t="s">
        <v>134</v>
      </c>
      <c r="AT606" s="16" t="s">
        <v>130</v>
      </c>
      <c r="AU606" s="16" t="s">
        <v>85</v>
      </c>
      <c r="AY606" s="16" t="s">
        <v>129</v>
      </c>
      <c r="BE606" s="143">
        <f>IF(U606="základní",N606,0)</f>
        <v>0</v>
      </c>
      <c r="BF606" s="143">
        <f>IF(U606="snížená",N606,0)</f>
        <v>0</v>
      </c>
      <c r="BG606" s="143">
        <f>IF(U606="zákl. přenesená",N606,0)</f>
        <v>0</v>
      </c>
      <c r="BH606" s="143">
        <f>IF(U606="sníž. přenesená",N606,0)</f>
        <v>0</v>
      </c>
      <c r="BI606" s="143">
        <f>IF(U606="nulová",N606,0)</f>
        <v>0</v>
      </c>
      <c r="BJ606" s="16" t="s">
        <v>20</v>
      </c>
      <c r="BK606" s="143">
        <f>ROUND(L606*K606,2)</f>
        <v>0</v>
      </c>
      <c r="BL606" s="16" t="s">
        <v>134</v>
      </c>
      <c r="BM606" s="16" t="s">
        <v>571</v>
      </c>
    </row>
    <row r="607" spans="2:65" s="11" customFormat="1" ht="22.5" customHeight="1" x14ac:dyDescent="0.3">
      <c r="B607" s="156"/>
      <c r="C607" s="157"/>
      <c r="D607" s="157"/>
      <c r="E607" s="158" t="s">
        <v>3</v>
      </c>
      <c r="F607" s="240" t="s">
        <v>572</v>
      </c>
      <c r="G607" s="241"/>
      <c r="H607" s="241"/>
      <c r="I607" s="241"/>
      <c r="J607" s="157"/>
      <c r="K607" s="159" t="s">
        <v>3</v>
      </c>
      <c r="L607" s="157"/>
      <c r="M607" s="157"/>
      <c r="N607" s="157"/>
      <c r="O607" s="157"/>
      <c r="P607" s="157"/>
      <c r="Q607" s="157"/>
      <c r="R607" s="160"/>
      <c r="T607" s="161"/>
      <c r="U607" s="157"/>
      <c r="V607" s="157"/>
      <c r="W607" s="157"/>
      <c r="X607" s="157"/>
      <c r="Y607" s="157"/>
      <c r="Z607" s="157"/>
      <c r="AA607" s="162"/>
      <c r="AT607" s="163" t="s">
        <v>137</v>
      </c>
      <c r="AU607" s="163" t="s">
        <v>85</v>
      </c>
      <c r="AV607" s="11" t="s">
        <v>20</v>
      </c>
      <c r="AW607" s="11" t="s">
        <v>35</v>
      </c>
      <c r="AX607" s="11" t="s">
        <v>78</v>
      </c>
      <c r="AY607" s="163" t="s">
        <v>129</v>
      </c>
    </row>
    <row r="608" spans="2:65" s="11" customFormat="1" ht="22.5" customHeight="1" x14ac:dyDescent="0.3">
      <c r="B608" s="156"/>
      <c r="C608" s="157"/>
      <c r="D608" s="157"/>
      <c r="E608" s="158" t="s">
        <v>3</v>
      </c>
      <c r="F608" s="245" t="s">
        <v>158</v>
      </c>
      <c r="G608" s="241"/>
      <c r="H608" s="241"/>
      <c r="I608" s="241"/>
      <c r="J608" s="157"/>
      <c r="K608" s="159" t="s">
        <v>3</v>
      </c>
      <c r="L608" s="157"/>
      <c r="M608" s="157"/>
      <c r="N608" s="157"/>
      <c r="O608" s="157"/>
      <c r="P608" s="157"/>
      <c r="Q608" s="157"/>
      <c r="R608" s="160"/>
      <c r="T608" s="161"/>
      <c r="U608" s="157"/>
      <c r="V608" s="157"/>
      <c r="W608" s="157"/>
      <c r="X608" s="157"/>
      <c r="Y608" s="157"/>
      <c r="Z608" s="157"/>
      <c r="AA608" s="162"/>
      <c r="AT608" s="163" t="s">
        <v>137</v>
      </c>
      <c r="AU608" s="163" t="s">
        <v>85</v>
      </c>
      <c r="AV608" s="11" t="s">
        <v>20</v>
      </c>
      <c r="AW608" s="11" t="s">
        <v>35</v>
      </c>
      <c r="AX608" s="11" t="s">
        <v>78</v>
      </c>
      <c r="AY608" s="163" t="s">
        <v>129</v>
      </c>
    </row>
    <row r="609" spans="2:65" s="10" customFormat="1" ht="22.5" customHeight="1" x14ac:dyDescent="0.3">
      <c r="B609" s="144"/>
      <c r="C609" s="145"/>
      <c r="D609" s="145"/>
      <c r="E609" s="146" t="s">
        <v>3</v>
      </c>
      <c r="F609" s="242" t="s">
        <v>20</v>
      </c>
      <c r="G609" s="236"/>
      <c r="H609" s="236"/>
      <c r="I609" s="236"/>
      <c r="J609" s="145"/>
      <c r="K609" s="147">
        <v>1</v>
      </c>
      <c r="L609" s="145"/>
      <c r="M609" s="145"/>
      <c r="N609" s="145"/>
      <c r="O609" s="145"/>
      <c r="P609" s="145"/>
      <c r="Q609" s="145"/>
      <c r="R609" s="148"/>
      <c r="T609" s="149"/>
      <c r="U609" s="145"/>
      <c r="V609" s="145"/>
      <c r="W609" s="145"/>
      <c r="X609" s="145"/>
      <c r="Y609" s="145"/>
      <c r="Z609" s="145"/>
      <c r="AA609" s="150"/>
      <c r="AT609" s="151" t="s">
        <v>137</v>
      </c>
      <c r="AU609" s="151" t="s">
        <v>85</v>
      </c>
      <c r="AV609" s="10" t="s">
        <v>85</v>
      </c>
      <c r="AW609" s="10" t="s">
        <v>35</v>
      </c>
      <c r="AX609" s="10" t="s">
        <v>20</v>
      </c>
      <c r="AY609" s="151" t="s">
        <v>129</v>
      </c>
    </row>
    <row r="610" spans="2:65" s="1" customFormat="1" ht="31.5" customHeight="1" x14ac:dyDescent="0.3">
      <c r="B610" s="134"/>
      <c r="C610" s="152" t="s">
        <v>573</v>
      </c>
      <c r="D610" s="152" t="s">
        <v>138</v>
      </c>
      <c r="E610" s="153" t="s">
        <v>574</v>
      </c>
      <c r="F610" s="237" t="s">
        <v>575</v>
      </c>
      <c r="G610" s="238"/>
      <c r="H610" s="238"/>
      <c r="I610" s="238"/>
      <c r="J610" s="154" t="s">
        <v>189</v>
      </c>
      <c r="K610" s="155">
        <v>1</v>
      </c>
      <c r="L610" s="239"/>
      <c r="M610" s="238"/>
      <c r="N610" s="239">
        <f>ROUND(L610*K610,2)</f>
        <v>0</v>
      </c>
      <c r="O610" s="233"/>
      <c r="P610" s="233"/>
      <c r="Q610" s="233"/>
      <c r="R610" s="139"/>
      <c r="T610" s="140" t="s">
        <v>3</v>
      </c>
      <c r="U610" s="39" t="s">
        <v>43</v>
      </c>
      <c r="V610" s="141">
        <v>0</v>
      </c>
      <c r="W610" s="141">
        <f>V610*K610</f>
        <v>0</v>
      </c>
      <c r="X610" s="141">
        <v>1.4E-2</v>
      </c>
      <c r="Y610" s="141">
        <f>X610*K610</f>
        <v>1.4E-2</v>
      </c>
      <c r="Z610" s="141">
        <v>0</v>
      </c>
      <c r="AA610" s="142">
        <f>Z610*K610</f>
        <v>0</v>
      </c>
      <c r="AR610" s="16" t="s">
        <v>141</v>
      </c>
      <c r="AT610" s="16" t="s">
        <v>138</v>
      </c>
      <c r="AU610" s="16" t="s">
        <v>85</v>
      </c>
      <c r="AY610" s="16" t="s">
        <v>129</v>
      </c>
      <c r="BE610" s="143">
        <f>IF(U610="základní",N610,0)</f>
        <v>0</v>
      </c>
      <c r="BF610" s="143">
        <f>IF(U610="snížená",N610,0)</f>
        <v>0</v>
      </c>
      <c r="BG610" s="143">
        <f>IF(U610="zákl. přenesená",N610,0)</f>
        <v>0</v>
      </c>
      <c r="BH610" s="143">
        <f>IF(U610="sníž. přenesená",N610,0)</f>
        <v>0</v>
      </c>
      <c r="BI610" s="143">
        <f>IF(U610="nulová",N610,0)</f>
        <v>0</v>
      </c>
      <c r="BJ610" s="16" t="s">
        <v>20</v>
      </c>
      <c r="BK610" s="143">
        <f>ROUND(L610*K610,2)</f>
        <v>0</v>
      </c>
      <c r="BL610" s="16" t="s">
        <v>134</v>
      </c>
      <c r="BM610" s="16" t="s">
        <v>576</v>
      </c>
    </row>
    <row r="611" spans="2:65" s="10" customFormat="1" ht="22.5" customHeight="1" x14ac:dyDescent="0.3">
      <c r="B611" s="144"/>
      <c r="C611" s="145"/>
      <c r="D611" s="145"/>
      <c r="E611" s="146" t="s">
        <v>3</v>
      </c>
      <c r="F611" s="235" t="s">
        <v>20</v>
      </c>
      <c r="G611" s="236"/>
      <c r="H611" s="236"/>
      <c r="I611" s="236"/>
      <c r="J611" s="145"/>
      <c r="K611" s="147">
        <v>1</v>
      </c>
      <c r="L611" s="145"/>
      <c r="M611" s="145"/>
      <c r="N611" s="145"/>
      <c r="O611" s="145"/>
      <c r="P611" s="145"/>
      <c r="Q611" s="145"/>
      <c r="R611" s="148"/>
      <c r="T611" s="149"/>
      <c r="U611" s="145"/>
      <c r="V611" s="145"/>
      <c r="W611" s="145"/>
      <c r="X611" s="145"/>
      <c r="Y611" s="145"/>
      <c r="Z611" s="145"/>
      <c r="AA611" s="150"/>
      <c r="AT611" s="151" t="s">
        <v>137</v>
      </c>
      <c r="AU611" s="151" t="s">
        <v>85</v>
      </c>
      <c r="AV611" s="10" t="s">
        <v>85</v>
      </c>
      <c r="AW611" s="10" t="s">
        <v>35</v>
      </c>
      <c r="AX611" s="10" t="s">
        <v>20</v>
      </c>
      <c r="AY611" s="151" t="s">
        <v>129</v>
      </c>
    </row>
    <row r="612" spans="2:65" s="1" customFormat="1" ht="22.5" customHeight="1" x14ac:dyDescent="0.3">
      <c r="B612" s="134"/>
      <c r="C612" s="135" t="s">
        <v>577</v>
      </c>
      <c r="D612" s="135" t="s">
        <v>130</v>
      </c>
      <c r="E612" s="136" t="s">
        <v>578</v>
      </c>
      <c r="F612" s="232" t="s">
        <v>579</v>
      </c>
      <c r="G612" s="233"/>
      <c r="H612" s="233"/>
      <c r="I612" s="233"/>
      <c r="J612" s="137" t="s">
        <v>510</v>
      </c>
      <c r="K612" s="138">
        <v>1</v>
      </c>
      <c r="L612" s="234"/>
      <c r="M612" s="233"/>
      <c r="N612" s="234">
        <f>ROUND(L612*K612,2)</f>
        <v>0</v>
      </c>
      <c r="O612" s="233"/>
      <c r="P612" s="233"/>
      <c r="Q612" s="233"/>
      <c r="R612" s="139"/>
      <c r="T612" s="140" t="s">
        <v>3</v>
      </c>
      <c r="U612" s="39" t="s">
        <v>43</v>
      </c>
      <c r="V612" s="141">
        <v>0.83699999999999997</v>
      </c>
      <c r="W612" s="141">
        <f>V612*K612</f>
        <v>0.83699999999999997</v>
      </c>
      <c r="X612" s="141">
        <v>0</v>
      </c>
      <c r="Y612" s="141">
        <f>X612*K612</f>
        <v>0</v>
      </c>
      <c r="Z612" s="141">
        <v>0.155</v>
      </c>
      <c r="AA612" s="142">
        <f>Z612*K612</f>
        <v>0.155</v>
      </c>
      <c r="AR612" s="16" t="s">
        <v>134</v>
      </c>
      <c r="AT612" s="16" t="s">
        <v>130</v>
      </c>
      <c r="AU612" s="16" t="s">
        <v>85</v>
      </c>
      <c r="AY612" s="16" t="s">
        <v>129</v>
      </c>
      <c r="BE612" s="143">
        <f>IF(U612="základní",N612,0)</f>
        <v>0</v>
      </c>
      <c r="BF612" s="143">
        <f>IF(U612="snížená",N612,0)</f>
        <v>0</v>
      </c>
      <c r="BG612" s="143">
        <f>IF(U612="zákl. přenesená",N612,0)</f>
        <v>0</v>
      </c>
      <c r="BH612" s="143">
        <f>IF(U612="sníž. přenesená",N612,0)</f>
        <v>0</v>
      </c>
      <c r="BI612" s="143">
        <f>IF(U612="nulová",N612,0)</f>
        <v>0</v>
      </c>
      <c r="BJ612" s="16" t="s">
        <v>20</v>
      </c>
      <c r="BK612" s="143">
        <f>ROUND(L612*K612,2)</f>
        <v>0</v>
      </c>
      <c r="BL612" s="16" t="s">
        <v>134</v>
      </c>
      <c r="BM612" s="16" t="s">
        <v>580</v>
      </c>
    </row>
    <row r="613" spans="2:65" s="11" customFormat="1" ht="22.5" customHeight="1" x14ac:dyDescent="0.3">
      <c r="B613" s="156"/>
      <c r="C613" s="157"/>
      <c r="D613" s="157"/>
      <c r="E613" s="158" t="s">
        <v>3</v>
      </c>
      <c r="F613" s="240" t="s">
        <v>172</v>
      </c>
      <c r="G613" s="241"/>
      <c r="H613" s="241"/>
      <c r="I613" s="241"/>
      <c r="J613" s="157"/>
      <c r="K613" s="159" t="s">
        <v>3</v>
      </c>
      <c r="L613" s="157"/>
      <c r="M613" s="157"/>
      <c r="N613" s="157"/>
      <c r="O613" s="157"/>
      <c r="P613" s="157"/>
      <c r="Q613" s="157"/>
      <c r="R613" s="160"/>
      <c r="T613" s="161"/>
      <c r="U613" s="157"/>
      <c r="V613" s="157"/>
      <c r="W613" s="157"/>
      <c r="X613" s="157"/>
      <c r="Y613" s="157"/>
      <c r="Z613" s="157"/>
      <c r="AA613" s="162"/>
      <c r="AT613" s="163" t="s">
        <v>137</v>
      </c>
      <c r="AU613" s="163" t="s">
        <v>85</v>
      </c>
      <c r="AV613" s="11" t="s">
        <v>20</v>
      </c>
      <c r="AW613" s="11" t="s">
        <v>35</v>
      </c>
      <c r="AX613" s="11" t="s">
        <v>78</v>
      </c>
      <c r="AY613" s="163" t="s">
        <v>129</v>
      </c>
    </row>
    <row r="614" spans="2:65" s="10" customFormat="1" ht="22.5" customHeight="1" x14ac:dyDescent="0.3">
      <c r="B614" s="144"/>
      <c r="C614" s="145"/>
      <c r="D614" s="145"/>
      <c r="E614" s="146" t="s">
        <v>3</v>
      </c>
      <c r="F614" s="242" t="s">
        <v>20</v>
      </c>
      <c r="G614" s="236"/>
      <c r="H614" s="236"/>
      <c r="I614" s="236"/>
      <c r="J614" s="145"/>
      <c r="K614" s="147">
        <v>1</v>
      </c>
      <c r="L614" s="145"/>
      <c r="M614" s="145"/>
      <c r="N614" s="145"/>
      <c r="O614" s="145"/>
      <c r="P614" s="145"/>
      <c r="Q614" s="145"/>
      <c r="R614" s="148"/>
      <c r="T614" s="149"/>
      <c r="U614" s="145"/>
      <c r="V614" s="145"/>
      <c r="W614" s="145"/>
      <c r="X614" s="145"/>
      <c r="Y614" s="145"/>
      <c r="Z614" s="145"/>
      <c r="AA614" s="150"/>
      <c r="AT614" s="151" t="s">
        <v>137</v>
      </c>
      <c r="AU614" s="151" t="s">
        <v>85</v>
      </c>
      <c r="AV614" s="10" t="s">
        <v>85</v>
      </c>
      <c r="AW614" s="10" t="s">
        <v>35</v>
      </c>
      <c r="AX614" s="10" t="s">
        <v>20</v>
      </c>
      <c r="AY614" s="151" t="s">
        <v>129</v>
      </c>
    </row>
    <row r="615" spans="2:65" s="1" customFormat="1" ht="31.5" customHeight="1" x14ac:dyDescent="0.3">
      <c r="B615" s="134"/>
      <c r="C615" s="135" t="s">
        <v>581</v>
      </c>
      <c r="D615" s="135" t="s">
        <v>130</v>
      </c>
      <c r="E615" s="136" t="s">
        <v>582</v>
      </c>
      <c r="F615" s="232" t="s">
        <v>583</v>
      </c>
      <c r="G615" s="233"/>
      <c r="H615" s="233"/>
      <c r="I615" s="233"/>
      <c r="J615" s="137" t="s">
        <v>510</v>
      </c>
      <c r="K615" s="138">
        <v>1</v>
      </c>
      <c r="L615" s="234"/>
      <c r="M615" s="233"/>
      <c r="N615" s="234">
        <f>ROUND(L615*K615,2)</f>
        <v>0</v>
      </c>
      <c r="O615" s="233"/>
      <c r="P615" s="233"/>
      <c r="Q615" s="233"/>
      <c r="R615" s="139"/>
      <c r="T615" s="140" t="s">
        <v>3</v>
      </c>
      <c r="U615" s="39" t="s">
        <v>43</v>
      </c>
      <c r="V615" s="141">
        <v>2.6989999999999998</v>
      </c>
      <c r="W615" s="141">
        <f>V615*K615</f>
        <v>2.6989999999999998</v>
      </c>
      <c r="X615" s="141">
        <v>5.7600000000000004E-3</v>
      </c>
      <c r="Y615" s="141">
        <f>X615*K615</f>
        <v>5.7600000000000004E-3</v>
      </c>
      <c r="Z615" s="141">
        <v>0</v>
      </c>
      <c r="AA615" s="142">
        <f>Z615*K615</f>
        <v>0</v>
      </c>
      <c r="AR615" s="16" t="s">
        <v>134</v>
      </c>
      <c r="AT615" s="16" t="s">
        <v>130</v>
      </c>
      <c r="AU615" s="16" t="s">
        <v>85</v>
      </c>
      <c r="AY615" s="16" t="s">
        <v>129</v>
      </c>
      <c r="BE615" s="143">
        <f>IF(U615="základní",N615,0)</f>
        <v>0</v>
      </c>
      <c r="BF615" s="143">
        <f>IF(U615="snížená",N615,0)</f>
        <v>0</v>
      </c>
      <c r="BG615" s="143">
        <f>IF(U615="zákl. přenesená",N615,0)</f>
        <v>0</v>
      </c>
      <c r="BH615" s="143">
        <f>IF(U615="sníž. přenesená",N615,0)</f>
        <v>0</v>
      </c>
      <c r="BI615" s="143">
        <f>IF(U615="nulová",N615,0)</f>
        <v>0</v>
      </c>
      <c r="BJ615" s="16" t="s">
        <v>20</v>
      </c>
      <c r="BK615" s="143">
        <f>ROUND(L615*K615,2)</f>
        <v>0</v>
      </c>
      <c r="BL615" s="16" t="s">
        <v>134</v>
      </c>
      <c r="BM615" s="16" t="s">
        <v>584</v>
      </c>
    </row>
    <row r="616" spans="2:65" s="10" customFormat="1" ht="22.5" customHeight="1" x14ac:dyDescent="0.3">
      <c r="B616" s="144"/>
      <c r="C616" s="145"/>
      <c r="D616" s="145"/>
      <c r="E616" s="146" t="s">
        <v>3</v>
      </c>
      <c r="F616" s="235" t="s">
        <v>20</v>
      </c>
      <c r="G616" s="236"/>
      <c r="H616" s="236"/>
      <c r="I616" s="236"/>
      <c r="J616" s="145"/>
      <c r="K616" s="147">
        <v>1</v>
      </c>
      <c r="L616" s="145"/>
      <c r="M616" s="145"/>
      <c r="N616" s="145"/>
      <c r="O616" s="145"/>
      <c r="P616" s="145"/>
      <c r="Q616" s="145"/>
      <c r="R616" s="148"/>
      <c r="T616" s="149"/>
      <c r="U616" s="145"/>
      <c r="V616" s="145"/>
      <c r="W616" s="145"/>
      <c r="X616" s="145"/>
      <c r="Y616" s="145"/>
      <c r="Z616" s="145"/>
      <c r="AA616" s="150"/>
      <c r="AT616" s="151" t="s">
        <v>137</v>
      </c>
      <c r="AU616" s="151" t="s">
        <v>85</v>
      </c>
      <c r="AV616" s="10" t="s">
        <v>85</v>
      </c>
      <c r="AW616" s="10" t="s">
        <v>35</v>
      </c>
      <c r="AX616" s="10" t="s">
        <v>20</v>
      </c>
      <c r="AY616" s="151" t="s">
        <v>129</v>
      </c>
    </row>
    <row r="617" spans="2:65" s="1" customFormat="1" ht="31.5" customHeight="1" x14ac:dyDescent="0.3">
      <c r="B617" s="134"/>
      <c r="C617" s="135" t="s">
        <v>585</v>
      </c>
      <c r="D617" s="135" t="s">
        <v>130</v>
      </c>
      <c r="E617" s="136" t="s">
        <v>586</v>
      </c>
      <c r="F617" s="232" t="s">
        <v>587</v>
      </c>
      <c r="G617" s="233"/>
      <c r="H617" s="233"/>
      <c r="I617" s="233"/>
      <c r="J617" s="137" t="s">
        <v>164</v>
      </c>
      <c r="K617" s="138">
        <v>0.76300000000000001</v>
      </c>
      <c r="L617" s="234"/>
      <c r="M617" s="233"/>
      <c r="N617" s="234">
        <f>ROUND(L617*K617,2)</f>
        <v>0</v>
      </c>
      <c r="O617" s="233"/>
      <c r="P617" s="233"/>
      <c r="Q617" s="233"/>
      <c r="R617" s="139"/>
      <c r="T617" s="140" t="s">
        <v>3</v>
      </c>
      <c r="U617" s="39" t="s">
        <v>43</v>
      </c>
      <c r="V617" s="141">
        <v>3.97</v>
      </c>
      <c r="W617" s="141">
        <f>V617*K617</f>
        <v>3.0291100000000002</v>
      </c>
      <c r="X617" s="141">
        <v>0</v>
      </c>
      <c r="Y617" s="141">
        <f>X617*K617</f>
        <v>0</v>
      </c>
      <c r="Z617" s="141">
        <v>0</v>
      </c>
      <c r="AA617" s="142">
        <f>Z617*K617</f>
        <v>0</v>
      </c>
      <c r="AR617" s="16" t="s">
        <v>134</v>
      </c>
      <c r="AT617" s="16" t="s">
        <v>130</v>
      </c>
      <c r="AU617" s="16" t="s">
        <v>85</v>
      </c>
      <c r="AY617" s="16" t="s">
        <v>129</v>
      </c>
      <c r="BE617" s="143">
        <f>IF(U617="základní",N617,0)</f>
        <v>0</v>
      </c>
      <c r="BF617" s="143">
        <f>IF(U617="snížená",N617,0)</f>
        <v>0</v>
      </c>
      <c r="BG617" s="143">
        <f>IF(U617="zákl. přenesená",N617,0)</f>
        <v>0</v>
      </c>
      <c r="BH617" s="143">
        <f>IF(U617="sníž. přenesená",N617,0)</f>
        <v>0</v>
      </c>
      <c r="BI617" s="143">
        <f>IF(U617="nulová",N617,0)</f>
        <v>0</v>
      </c>
      <c r="BJ617" s="16" t="s">
        <v>20</v>
      </c>
      <c r="BK617" s="143">
        <f>ROUND(L617*K617,2)</f>
        <v>0</v>
      </c>
      <c r="BL617" s="16" t="s">
        <v>134</v>
      </c>
      <c r="BM617" s="16" t="s">
        <v>588</v>
      </c>
    </row>
    <row r="618" spans="2:65" s="10" customFormat="1" ht="22.5" customHeight="1" x14ac:dyDescent="0.3">
      <c r="B618" s="144"/>
      <c r="C618" s="145"/>
      <c r="D618" s="145"/>
      <c r="E618" s="146" t="s">
        <v>3</v>
      </c>
      <c r="F618" s="235" t="s">
        <v>589</v>
      </c>
      <c r="G618" s="236"/>
      <c r="H618" s="236"/>
      <c r="I618" s="236"/>
      <c r="J618" s="145"/>
      <c r="K618" s="147">
        <v>0.76300000000000001</v>
      </c>
      <c r="L618" s="145"/>
      <c r="M618" s="145"/>
      <c r="N618" s="145"/>
      <c r="O618" s="145"/>
      <c r="P618" s="145"/>
      <c r="Q618" s="145"/>
      <c r="R618" s="148"/>
      <c r="T618" s="149"/>
      <c r="U618" s="145"/>
      <c r="V618" s="145"/>
      <c r="W618" s="145"/>
      <c r="X618" s="145"/>
      <c r="Y618" s="145"/>
      <c r="Z618" s="145"/>
      <c r="AA618" s="150"/>
      <c r="AT618" s="151" t="s">
        <v>137</v>
      </c>
      <c r="AU618" s="151" t="s">
        <v>85</v>
      </c>
      <c r="AV618" s="10" t="s">
        <v>85</v>
      </c>
      <c r="AW618" s="10" t="s">
        <v>35</v>
      </c>
      <c r="AX618" s="10" t="s">
        <v>20</v>
      </c>
      <c r="AY618" s="151" t="s">
        <v>129</v>
      </c>
    </row>
    <row r="619" spans="2:65" s="1" customFormat="1" ht="31.5" customHeight="1" x14ac:dyDescent="0.3">
      <c r="B619" s="134"/>
      <c r="C619" s="135" t="s">
        <v>590</v>
      </c>
      <c r="D619" s="135" t="s">
        <v>130</v>
      </c>
      <c r="E619" s="136" t="s">
        <v>591</v>
      </c>
      <c r="F619" s="232" t="s">
        <v>592</v>
      </c>
      <c r="G619" s="233"/>
      <c r="H619" s="233"/>
      <c r="I619" s="233"/>
      <c r="J619" s="137" t="s">
        <v>510</v>
      </c>
      <c r="K619" s="138">
        <v>9</v>
      </c>
      <c r="L619" s="234"/>
      <c r="M619" s="233"/>
      <c r="N619" s="234">
        <f>ROUND(L619*K619,2)</f>
        <v>0</v>
      </c>
      <c r="O619" s="233"/>
      <c r="P619" s="233"/>
      <c r="Q619" s="233"/>
      <c r="R619" s="139"/>
      <c r="T619" s="140" t="s">
        <v>3</v>
      </c>
      <c r="U619" s="39" t="s">
        <v>43</v>
      </c>
      <c r="V619" s="141">
        <v>0.22700000000000001</v>
      </c>
      <c r="W619" s="141">
        <f>V619*K619</f>
        <v>2.0430000000000001</v>
      </c>
      <c r="X619" s="141">
        <v>2.9999999999999997E-4</v>
      </c>
      <c r="Y619" s="141">
        <f>X619*K619</f>
        <v>2.6999999999999997E-3</v>
      </c>
      <c r="Z619" s="141">
        <v>0</v>
      </c>
      <c r="AA619" s="142">
        <f>Z619*K619</f>
        <v>0</v>
      </c>
      <c r="AR619" s="16" t="s">
        <v>134</v>
      </c>
      <c r="AT619" s="16" t="s">
        <v>130</v>
      </c>
      <c r="AU619" s="16" t="s">
        <v>85</v>
      </c>
      <c r="AY619" s="16" t="s">
        <v>129</v>
      </c>
      <c r="BE619" s="143">
        <f>IF(U619="základní",N619,0)</f>
        <v>0</v>
      </c>
      <c r="BF619" s="143">
        <f>IF(U619="snížená",N619,0)</f>
        <v>0</v>
      </c>
      <c r="BG619" s="143">
        <f>IF(U619="zákl. přenesená",N619,0)</f>
        <v>0</v>
      </c>
      <c r="BH619" s="143">
        <f>IF(U619="sníž. přenesená",N619,0)</f>
        <v>0</v>
      </c>
      <c r="BI619" s="143">
        <f>IF(U619="nulová",N619,0)</f>
        <v>0</v>
      </c>
      <c r="BJ619" s="16" t="s">
        <v>20</v>
      </c>
      <c r="BK619" s="143">
        <f>ROUND(L619*K619,2)</f>
        <v>0</v>
      </c>
      <c r="BL619" s="16" t="s">
        <v>134</v>
      </c>
      <c r="BM619" s="16" t="s">
        <v>593</v>
      </c>
    </row>
    <row r="620" spans="2:65" s="11" customFormat="1" ht="22.5" customHeight="1" x14ac:dyDescent="0.3">
      <c r="B620" s="156"/>
      <c r="C620" s="157"/>
      <c r="D620" s="157"/>
      <c r="E620" s="158" t="s">
        <v>3</v>
      </c>
      <c r="F620" s="240" t="s">
        <v>158</v>
      </c>
      <c r="G620" s="241"/>
      <c r="H620" s="241"/>
      <c r="I620" s="241"/>
      <c r="J620" s="157"/>
      <c r="K620" s="159" t="s">
        <v>3</v>
      </c>
      <c r="L620" s="157"/>
      <c r="M620" s="157"/>
      <c r="N620" s="157"/>
      <c r="O620" s="157"/>
      <c r="P620" s="157"/>
      <c r="Q620" s="157"/>
      <c r="R620" s="160"/>
      <c r="T620" s="161"/>
      <c r="U620" s="157"/>
      <c r="V620" s="157"/>
      <c r="W620" s="157"/>
      <c r="X620" s="157"/>
      <c r="Y620" s="157"/>
      <c r="Z620" s="157"/>
      <c r="AA620" s="162"/>
      <c r="AT620" s="163" t="s">
        <v>137</v>
      </c>
      <c r="AU620" s="163" t="s">
        <v>85</v>
      </c>
      <c r="AV620" s="11" t="s">
        <v>20</v>
      </c>
      <c r="AW620" s="11" t="s">
        <v>35</v>
      </c>
      <c r="AX620" s="11" t="s">
        <v>78</v>
      </c>
      <c r="AY620" s="163" t="s">
        <v>129</v>
      </c>
    </row>
    <row r="621" spans="2:65" s="10" customFormat="1" ht="22.5" customHeight="1" x14ac:dyDescent="0.3">
      <c r="B621" s="144"/>
      <c r="C621" s="145"/>
      <c r="D621" s="145"/>
      <c r="E621" s="146" t="s">
        <v>3</v>
      </c>
      <c r="F621" s="242" t="s">
        <v>148</v>
      </c>
      <c r="G621" s="236"/>
      <c r="H621" s="236"/>
      <c r="I621" s="236"/>
      <c r="J621" s="145"/>
      <c r="K621" s="147">
        <v>3</v>
      </c>
      <c r="L621" s="145"/>
      <c r="M621" s="145"/>
      <c r="N621" s="145"/>
      <c r="O621" s="145"/>
      <c r="P621" s="145"/>
      <c r="Q621" s="145"/>
      <c r="R621" s="148"/>
      <c r="T621" s="149"/>
      <c r="U621" s="145"/>
      <c r="V621" s="145"/>
      <c r="W621" s="145"/>
      <c r="X621" s="145"/>
      <c r="Y621" s="145"/>
      <c r="Z621" s="145"/>
      <c r="AA621" s="150"/>
      <c r="AT621" s="151" t="s">
        <v>137</v>
      </c>
      <c r="AU621" s="151" t="s">
        <v>85</v>
      </c>
      <c r="AV621" s="10" t="s">
        <v>85</v>
      </c>
      <c r="AW621" s="10" t="s">
        <v>35</v>
      </c>
      <c r="AX621" s="10" t="s">
        <v>78</v>
      </c>
      <c r="AY621" s="151" t="s">
        <v>129</v>
      </c>
    </row>
    <row r="622" spans="2:65" s="11" customFormat="1" ht="22.5" customHeight="1" x14ac:dyDescent="0.3">
      <c r="B622" s="156"/>
      <c r="C622" s="157"/>
      <c r="D622" s="157"/>
      <c r="E622" s="158" t="s">
        <v>3</v>
      </c>
      <c r="F622" s="245" t="s">
        <v>172</v>
      </c>
      <c r="G622" s="241"/>
      <c r="H622" s="241"/>
      <c r="I622" s="241"/>
      <c r="J622" s="157"/>
      <c r="K622" s="159" t="s">
        <v>3</v>
      </c>
      <c r="L622" s="157"/>
      <c r="M622" s="157"/>
      <c r="N622" s="157"/>
      <c r="O622" s="157"/>
      <c r="P622" s="157"/>
      <c r="Q622" s="157"/>
      <c r="R622" s="160"/>
      <c r="T622" s="161"/>
      <c r="U622" s="157"/>
      <c r="V622" s="157"/>
      <c r="W622" s="157"/>
      <c r="X622" s="157"/>
      <c r="Y622" s="157"/>
      <c r="Z622" s="157"/>
      <c r="AA622" s="162"/>
      <c r="AT622" s="163" t="s">
        <v>137</v>
      </c>
      <c r="AU622" s="163" t="s">
        <v>85</v>
      </c>
      <c r="AV622" s="11" t="s">
        <v>20</v>
      </c>
      <c r="AW622" s="11" t="s">
        <v>35</v>
      </c>
      <c r="AX622" s="11" t="s">
        <v>78</v>
      </c>
      <c r="AY622" s="163" t="s">
        <v>129</v>
      </c>
    </row>
    <row r="623" spans="2:65" s="10" customFormat="1" ht="22.5" customHeight="1" x14ac:dyDescent="0.3">
      <c r="B623" s="144"/>
      <c r="C623" s="145"/>
      <c r="D623" s="145"/>
      <c r="E623" s="146" t="s">
        <v>3</v>
      </c>
      <c r="F623" s="242" t="s">
        <v>148</v>
      </c>
      <c r="G623" s="236"/>
      <c r="H623" s="236"/>
      <c r="I623" s="236"/>
      <c r="J623" s="145"/>
      <c r="K623" s="147">
        <v>3</v>
      </c>
      <c r="L623" s="145"/>
      <c r="M623" s="145"/>
      <c r="N623" s="145"/>
      <c r="O623" s="145"/>
      <c r="P623" s="145"/>
      <c r="Q623" s="145"/>
      <c r="R623" s="148"/>
      <c r="T623" s="149"/>
      <c r="U623" s="145"/>
      <c r="V623" s="145"/>
      <c r="W623" s="145"/>
      <c r="X623" s="145"/>
      <c r="Y623" s="145"/>
      <c r="Z623" s="145"/>
      <c r="AA623" s="150"/>
      <c r="AT623" s="151" t="s">
        <v>137</v>
      </c>
      <c r="AU623" s="151" t="s">
        <v>85</v>
      </c>
      <c r="AV623" s="10" t="s">
        <v>85</v>
      </c>
      <c r="AW623" s="10" t="s">
        <v>35</v>
      </c>
      <c r="AX623" s="10" t="s">
        <v>78</v>
      </c>
      <c r="AY623" s="151" t="s">
        <v>129</v>
      </c>
    </row>
    <row r="624" spans="2:65" s="11" customFormat="1" ht="22.5" customHeight="1" x14ac:dyDescent="0.3">
      <c r="B624" s="156"/>
      <c r="C624" s="157"/>
      <c r="D624" s="157"/>
      <c r="E624" s="158" t="s">
        <v>3</v>
      </c>
      <c r="F624" s="245" t="s">
        <v>173</v>
      </c>
      <c r="G624" s="241"/>
      <c r="H624" s="241"/>
      <c r="I624" s="241"/>
      <c r="J624" s="157"/>
      <c r="K624" s="159" t="s">
        <v>3</v>
      </c>
      <c r="L624" s="157"/>
      <c r="M624" s="157"/>
      <c r="N624" s="157"/>
      <c r="O624" s="157"/>
      <c r="P624" s="157"/>
      <c r="Q624" s="157"/>
      <c r="R624" s="160"/>
      <c r="T624" s="161"/>
      <c r="U624" s="157"/>
      <c r="V624" s="157"/>
      <c r="W624" s="157"/>
      <c r="X624" s="157"/>
      <c r="Y624" s="157"/>
      <c r="Z624" s="157"/>
      <c r="AA624" s="162"/>
      <c r="AT624" s="163" t="s">
        <v>137</v>
      </c>
      <c r="AU624" s="163" t="s">
        <v>85</v>
      </c>
      <c r="AV624" s="11" t="s">
        <v>20</v>
      </c>
      <c r="AW624" s="11" t="s">
        <v>35</v>
      </c>
      <c r="AX624" s="11" t="s">
        <v>78</v>
      </c>
      <c r="AY624" s="163" t="s">
        <v>129</v>
      </c>
    </row>
    <row r="625" spans="2:65" s="10" customFormat="1" ht="22.5" customHeight="1" x14ac:dyDescent="0.3">
      <c r="B625" s="144"/>
      <c r="C625" s="145"/>
      <c r="D625" s="145"/>
      <c r="E625" s="146" t="s">
        <v>3</v>
      </c>
      <c r="F625" s="242" t="s">
        <v>148</v>
      </c>
      <c r="G625" s="236"/>
      <c r="H625" s="236"/>
      <c r="I625" s="236"/>
      <c r="J625" s="145"/>
      <c r="K625" s="147">
        <v>3</v>
      </c>
      <c r="L625" s="145"/>
      <c r="M625" s="145"/>
      <c r="N625" s="145"/>
      <c r="O625" s="145"/>
      <c r="P625" s="145"/>
      <c r="Q625" s="145"/>
      <c r="R625" s="148"/>
      <c r="T625" s="149"/>
      <c r="U625" s="145"/>
      <c r="V625" s="145"/>
      <c r="W625" s="145"/>
      <c r="X625" s="145"/>
      <c r="Y625" s="145"/>
      <c r="Z625" s="145"/>
      <c r="AA625" s="150"/>
      <c r="AT625" s="151" t="s">
        <v>137</v>
      </c>
      <c r="AU625" s="151" t="s">
        <v>85</v>
      </c>
      <c r="AV625" s="10" t="s">
        <v>85</v>
      </c>
      <c r="AW625" s="10" t="s">
        <v>35</v>
      </c>
      <c r="AX625" s="10" t="s">
        <v>78</v>
      </c>
      <c r="AY625" s="151" t="s">
        <v>129</v>
      </c>
    </row>
    <row r="626" spans="2:65" s="12" customFormat="1" ht="22.5" customHeight="1" x14ac:dyDescent="0.3">
      <c r="B626" s="164"/>
      <c r="C626" s="165"/>
      <c r="D626" s="165"/>
      <c r="E626" s="166" t="s">
        <v>3</v>
      </c>
      <c r="F626" s="243" t="s">
        <v>145</v>
      </c>
      <c r="G626" s="244"/>
      <c r="H626" s="244"/>
      <c r="I626" s="244"/>
      <c r="J626" s="165"/>
      <c r="K626" s="167">
        <v>9</v>
      </c>
      <c r="L626" s="165"/>
      <c r="M626" s="165"/>
      <c r="N626" s="165"/>
      <c r="O626" s="165"/>
      <c r="P626" s="165"/>
      <c r="Q626" s="165"/>
      <c r="R626" s="168"/>
      <c r="T626" s="169"/>
      <c r="U626" s="165"/>
      <c r="V626" s="165"/>
      <c r="W626" s="165"/>
      <c r="X626" s="165"/>
      <c r="Y626" s="165"/>
      <c r="Z626" s="165"/>
      <c r="AA626" s="170"/>
      <c r="AT626" s="171" t="s">
        <v>137</v>
      </c>
      <c r="AU626" s="171" t="s">
        <v>85</v>
      </c>
      <c r="AV626" s="12" t="s">
        <v>146</v>
      </c>
      <c r="AW626" s="12" t="s">
        <v>35</v>
      </c>
      <c r="AX626" s="12" t="s">
        <v>20</v>
      </c>
      <c r="AY626" s="171" t="s">
        <v>129</v>
      </c>
    </row>
    <row r="627" spans="2:65" s="1" customFormat="1" ht="22.5" customHeight="1" x14ac:dyDescent="0.3">
      <c r="B627" s="134"/>
      <c r="C627" s="135" t="s">
        <v>594</v>
      </c>
      <c r="D627" s="135" t="s">
        <v>130</v>
      </c>
      <c r="E627" s="136" t="s">
        <v>595</v>
      </c>
      <c r="F627" s="232" t="s">
        <v>596</v>
      </c>
      <c r="G627" s="233"/>
      <c r="H627" s="233"/>
      <c r="I627" s="233"/>
      <c r="J627" s="137" t="s">
        <v>510</v>
      </c>
      <c r="K627" s="138">
        <v>3</v>
      </c>
      <c r="L627" s="234"/>
      <c r="M627" s="233"/>
      <c r="N627" s="234">
        <f>ROUND(L627*K627,2)</f>
        <v>0</v>
      </c>
      <c r="O627" s="233"/>
      <c r="P627" s="233"/>
      <c r="Q627" s="233"/>
      <c r="R627" s="139"/>
      <c r="T627" s="140" t="s">
        <v>3</v>
      </c>
      <c r="U627" s="39" t="s">
        <v>43</v>
      </c>
      <c r="V627" s="141">
        <v>0.17599999999999999</v>
      </c>
      <c r="W627" s="141">
        <f>V627*K627</f>
        <v>0.52800000000000002</v>
      </c>
      <c r="X627" s="141">
        <v>9.0000000000000006E-5</v>
      </c>
      <c r="Y627" s="141">
        <f>X627*K627</f>
        <v>2.7E-4</v>
      </c>
      <c r="Z627" s="141">
        <v>0</v>
      </c>
      <c r="AA627" s="142">
        <f>Z627*K627</f>
        <v>0</v>
      </c>
      <c r="AR627" s="16" t="s">
        <v>134</v>
      </c>
      <c r="AT627" s="16" t="s">
        <v>130</v>
      </c>
      <c r="AU627" s="16" t="s">
        <v>85</v>
      </c>
      <c r="AY627" s="16" t="s">
        <v>129</v>
      </c>
      <c r="BE627" s="143">
        <f>IF(U627="základní",N627,0)</f>
        <v>0</v>
      </c>
      <c r="BF627" s="143">
        <f>IF(U627="snížená",N627,0)</f>
        <v>0</v>
      </c>
      <c r="BG627" s="143">
        <f>IF(U627="zákl. přenesená",N627,0)</f>
        <v>0</v>
      </c>
      <c r="BH627" s="143">
        <f>IF(U627="sníž. přenesená",N627,0)</f>
        <v>0</v>
      </c>
      <c r="BI627" s="143">
        <f>IF(U627="nulová",N627,0)</f>
        <v>0</v>
      </c>
      <c r="BJ627" s="16" t="s">
        <v>20</v>
      </c>
      <c r="BK627" s="143">
        <f>ROUND(L627*K627,2)</f>
        <v>0</v>
      </c>
      <c r="BL627" s="16" t="s">
        <v>134</v>
      </c>
      <c r="BM627" s="16" t="s">
        <v>597</v>
      </c>
    </row>
    <row r="628" spans="2:65" s="11" customFormat="1" ht="22.5" customHeight="1" x14ac:dyDescent="0.3">
      <c r="B628" s="156"/>
      <c r="C628" s="157"/>
      <c r="D628" s="157"/>
      <c r="E628" s="158" t="s">
        <v>3</v>
      </c>
      <c r="F628" s="240" t="s">
        <v>598</v>
      </c>
      <c r="G628" s="241"/>
      <c r="H628" s="241"/>
      <c r="I628" s="241"/>
      <c r="J628" s="157"/>
      <c r="K628" s="159" t="s">
        <v>3</v>
      </c>
      <c r="L628" s="157"/>
      <c r="M628" s="157"/>
      <c r="N628" s="157"/>
      <c r="O628" s="157"/>
      <c r="P628" s="157"/>
      <c r="Q628" s="157"/>
      <c r="R628" s="160"/>
      <c r="T628" s="161"/>
      <c r="U628" s="157"/>
      <c r="V628" s="157"/>
      <c r="W628" s="157"/>
      <c r="X628" s="157"/>
      <c r="Y628" s="157"/>
      <c r="Z628" s="157"/>
      <c r="AA628" s="162"/>
      <c r="AT628" s="163" t="s">
        <v>137</v>
      </c>
      <c r="AU628" s="163" t="s">
        <v>85</v>
      </c>
      <c r="AV628" s="11" t="s">
        <v>20</v>
      </c>
      <c r="AW628" s="11" t="s">
        <v>35</v>
      </c>
      <c r="AX628" s="11" t="s">
        <v>78</v>
      </c>
      <c r="AY628" s="163" t="s">
        <v>129</v>
      </c>
    </row>
    <row r="629" spans="2:65" s="11" customFormat="1" ht="22.5" customHeight="1" x14ac:dyDescent="0.3">
      <c r="B629" s="156"/>
      <c r="C629" s="157"/>
      <c r="D629" s="157"/>
      <c r="E629" s="158" t="s">
        <v>3</v>
      </c>
      <c r="F629" s="245" t="s">
        <v>599</v>
      </c>
      <c r="G629" s="241"/>
      <c r="H629" s="241"/>
      <c r="I629" s="241"/>
      <c r="J629" s="157"/>
      <c r="K629" s="159" t="s">
        <v>3</v>
      </c>
      <c r="L629" s="157"/>
      <c r="M629" s="157"/>
      <c r="N629" s="157"/>
      <c r="O629" s="157"/>
      <c r="P629" s="157"/>
      <c r="Q629" s="157"/>
      <c r="R629" s="160"/>
      <c r="T629" s="161"/>
      <c r="U629" s="157"/>
      <c r="V629" s="157"/>
      <c r="W629" s="157"/>
      <c r="X629" s="157"/>
      <c r="Y629" s="157"/>
      <c r="Z629" s="157"/>
      <c r="AA629" s="162"/>
      <c r="AT629" s="163" t="s">
        <v>137</v>
      </c>
      <c r="AU629" s="163" t="s">
        <v>85</v>
      </c>
      <c r="AV629" s="11" t="s">
        <v>20</v>
      </c>
      <c r="AW629" s="11" t="s">
        <v>35</v>
      </c>
      <c r="AX629" s="11" t="s">
        <v>78</v>
      </c>
      <c r="AY629" s="163" t="s">
        <v>129</v>
      </c>
    </row>
    <row r="630" spans="2:65" s="10" customFormat="1" ht="22.5" customHeight="1" x14ac:dyDescent="0.3">
      <c r="B630" s="144"/>
      <c r="C630" s="145"/>
      <c r="D630" s="145"/>
      <c r="E630" s="146" t="s">
        <v>3</v>
      </c>
      <c r="F630" s="242" t="s">
        <v>20</v>
      </c>
      <c r="G630" s="236"/>
      <c r="H630" s="236"/>
      <c r="I630" s="236"/>
      <c r="J630" s="145"/>
      <c r="K630" s="147">
        <v>1</v>
      </c>
      <c r="L630" s="145"/>
      <c r="M630" s="145"/>
      <c r="N630" s="145"/>
      <c r="O630" s="145"/>
      <c r="P630" s="145"/>
      <c r="Q630" s="145"/>
      <c r="R630" s="148"/>
      <c r="T630" s="149"/>
      <c r="U630" s="145"/>
      <c r="V630" s="145"/>
      <c r="W630" s="145"/>
      <c r="X630" s="145"/>
      <c r="Y630" s="145"/>
      <c r="Z630" s="145"/>
      <c r="AA630" s="150"/>
      <c r="AT630" s="151" t="s">
        <v>137</v>
      </c>
      <c r="AU630" s="151" t="s">
        <v>85</v>
      </c>
      <c r="AV630" s="10" t="s">
        <v>85</v>
      </c>
      <c r="AW630" s="10" t="s">
        <v>35</v>
      </c>
      <c r="AX630" s="10" t="s">
        <v>78</v>
      </c>
      <c r="AY630" s="151" t="s">
        <v>129</v>
      </c>
    </row>
    <row r="631" spans="2:65" s="11" customFormat="1" ht="22.5" customHeight="1" x14ac:dyDescent="0.3">
      <c r="B631" s="156"/>
      <c r="C631" s="157"/>
      <c r="D631" s="157"/>
      <c r="E631" s="158" t="s">
        <v>3</v>
      </c>
      <c r="F631" s="245" t="s">
        <v>600</v>
      </c>
      <c r="G631" s="241"/>
      <c r="H631" s="241"/>
      <c r="I631" s="241"/>
      <c r="J631" s="157"/>
      <c r="K631" s="159" t="s">
        <v>3</v>
      </c>
      <c r="L631" s="157"/>
      <c r="M631" s="157"/>
      <c r="N631" s="157"/>
      <c r="O631" s="157"/>
      <c r="P631" s="157"/>
      <c r="Q631" s="157"/>
      <c r="R631" s="160"/>
      <c r="T631" s="161"/>
      <c r="U631" s="157"/>
      <c r="V631" s="157"/>
      <c r="W631" s="157"/>
      <c r="X631" s="157"/>
      <c r="Y631" s="157"/>
      <c r="Z631" s="157"/>
      <c r="AA631" s="162"/>
      <c r="AT631" s="163" t="s">
        <v>137</v>
      </c>
      <c r="AU631" s="163" t="s">
        <v>85</v>
      </c>
      <c r="AV631" s="11" t="s">
        <v>20</v>
      </c>
      <c r="AW631" s="11" t="s">
        <v>35</v>
      </c>
      <c r="AX631" s="11" t="s">
        <v>78</v>
      </c>
      <c r="AY631" s="163" t="s">
        <v>129</v>
      </c>
    </row>
    <row r="632" spans="2:65" s="10" customFormat="1" ht="22.5" customHeight="1" x14ac:dyDescent="0.3">
      <c r="B632" s="144"/>
      <c r="C632" s="145"/>
      <c r="D632" s="145"/>
      <c r="E632" s="146" t="s">
        <v>3</v>
      </c>
      <c r="F632" s="242" t="s">
        <v>20</v>
      </c>
      <c r="G632" s="236"/>
      <c r="H632" s="236"/>
      <c r="I632" s="236"/>
      <c r="J632" s="145"/>
      <c r="K632" s="147">
        <v>1</v>
      </c>
      <c r="L632" s="145"/>
      <c r="M632" s="145"/>
      <c r="N632" s="145"/>
      <c r="O632" s="145"/>
      <c r="P632" s="145"/>
      <c r="Q632" s="145"/>
      <c r="R632" s="148"/>
      <c r="T632" s="149"/>
      <c r="U632" s="145"/>
      <c r="V632" s="145"/>
      <c r="W632" s="145"/>
      <c r="X632" s="145"/>
      <c r="Y632" s="145"/>
      <c r="Z632" s="145"/>
      <c r="AA632" s="150"/>
      <c r="AT632" s="151" t="s">
        <v>137</v>
      </c>
      <c r="AU632" s="151" t="s">
        <v>85</v>
      </c>
      <c r="AV632" s="10" t="s">
        <v>85</v>
      </c>
      <c r="AW632" s="10" t="s">
        <v>35</v>
      </c>
      <c r="AX632" s="10" t="s">
        <v>78</v>
      </c>
      <c r="AY632" s="151" t="s">
        <v>129</v>
      </c>
    </row>
    <row r="633" spans="2:65" s="11" customFormat="1" ht="22.5" customHeight="1" x14ac:dyDescent="0.3">
      <c r="B633" s="156"/>
      <c r="C633" s="157"/>
      <c r="D633" s="157"/>
      <c r="E633" s="158" t="s">
        <v>3</v>
      </c>
      <c r="F633" s="245" t="s">
        <v>601</v>
      </c>
      <c r="G633" s="241"/>
      <c r="H633" s="241"/>
      <c r="I633" s="241"/>
      <c r="J633" s="157"/>
      <c r="K633" s="159" t="s">
        <v>3</v>
      </c>
      <c r="L633" s="157"/>
      <c r="M633" s="157"/>
      <c r="N633" s="157"/>
      <c r="O633" s="157"/>
      <c r="P633" s="157"/>
      <c r="Q633" s="157"/>
      <c r="R633" s="160"/>
      <c r="T633" s="161"/>
      <c r="U633" s="157"/>
      <c r="V633" s="157"/>
      <c r="W633" s="157"/>
      <c r="X633" s="157"/>
      <c r="Y633" s="157"/>
      <c r="Z633" s="157"/>
      <c r="AA633" s="162"/>
      <c r="AT633" s="163" t="s">
        <v>137</v>
      </c>
      <c r="AU633" s="163" t="s">
        <v>85</v>
      </c>
      <c r="AV633" s="11" t="s">
        <v>20</v>
      </c>
      <c r="AW633" s="11" t="s">
        <v>35</v>
      </c>
      <c r="AX633" s="11" t="s">
        <v>78</v>
      </c>
      <c r="AY633" s="163" t="s">
        <v>129</v>
      </c>
    </row>
    <row r="634" spans="2:65" s="10" customFormat="1" ht="22.5" customHeight="1" x14ac:dyDescent="0.3">
      <c r="B634" s="144"/>
      <c r="C634" s="145"/>
      <c r="D634" s="145"/>
      <c r="E634" s="146" t="s">
        <v>3</v>
      </c>
      <c r="F634" s="242" t="s">
        <v>20</v>
      </c>
      <c r="G634" s="236"/>
      <c r="H634" s="236"/>
      <c r="I634" s="236"/>
      <c r="J634" s="145"/>
      <c r="K634" s="147">
        <v>1</v>
      </c>
      <c r="L634" s="145"/>
      <c r="M634" s="145"/>
      <c r="N634" s="145"/>
      <c r="O634" s="145"/>
      <c r="P634" s="145"/>
      <c r="Q634" s="145"/>
      <c r="R634" s="148"/>
      <c r="T634" s="149"/>
      <c r="U634" s="145"/>
      <c r="V634" s="145"/>
      <c r="W634" s="145"/>
      <c r="X634" s="145"/>
      <c r="Y634" s="145"/>
      <c r="Z634" s="145"/>
      <c r="AA634" s="150"/>
      <c r="AT634" s="151" t="s">
        <v>137</v>
      </c>
      <c r="AU634" s="151" t="s">
        <v>85</v>
      </c>
      <c r="AV634" s="10" t="s">
        <v>85</v>
      </c>
      <c r="AW634" s="10" t="s">
        <v>35</v>
      </c>
      <c r="AX634" s="10" t="s">
        <v>78</v>
      </c>
      <c r="AY634" s="151" t="s">
        <v>129</v>
      </c>
    </row>
    <row r="635" spans="2:65" s="12" customFormat="1" ht="22.5" customHeight="1" x14ac:dyDescent="0.3">
      <c r="B635" s="164"/>
      <c r="C635" s="165"/>
      <c r="D635" s="165"/>
      <c r="E635" s="166" t="s">
        <v>3</v>
      </c>
      <c r="F635" s="243" t="s">
        <v>145</v>
      </c>
      <c r="G635" s="244"/>
      <c r="H635" s="244"/>
      <c r="I635" s="244"/>
      <c r="J635" s="165"/>
      <c r="K635" s="167">
        <v>3</v>
      </c>
      <c r="L635" s="165"/>
      <c r="M635" s="165"/>
      <c r="N635" s="165"/>
      <c r="O635" s="165"/>
      <c r="P635" s="165"/>
      <c r="Q635" s="165"/>
      <c r="R635" s="168"/>
      <c r="T635" s="169"/>
      <c r="U635" s="165"/>
      <c r="V635" s="165"/>
      <c r="W635" s="165"/>
      <c r="X635" s="165"/>
      <c r="Y635" s="165"/>
      <c r="Z635" s="165"/>
      <c r="AA635" s="170"/>
      <c r="AT635" s="171" t="s">
        <v>137</v>
      </c>
      <c r="AU635" s="171" t="s">
        <v>85</v>
      </c>
      <c r="AV635" s="12" t="s">
        <v>146</v>
      </c>
      <c r="AW635" s="12" t="s">
        <v>35</v>
      </c>
      <c r="AX635" s="12" t="s">
        <v>20</v>
      </c>
      <c r="AY635" s="171" t="s">
        <v>129</v>
      </c>
    </row>
    <row r="636" spans="2:65" s="1" customFormat="1" ht="22.5" customHeight="1" x14ac:dyDescent="0.3">
      <c r="B636" s="134"/>
      <c r="C636" s="152" t="s">
        <v>602</v>
      </c>
      <c r="D636" s="152" t="s">
        <v>138</v>
      </c>
      <c r="E636" s="153" t="s">
        <v>603</v>
      </c>
      <c r="F636" s="237" t="s">
        <v>604</v>
      </c>
      <c r="G636" s="238"/>
      <c r="H636" s="238"/>
      <c r="I636" s="238"/>
      <c r="J636" s="154" t="s">
        <v>189</v>
      </c>
      <c r="K636" s="155">
        <v>3</v>
      </c>
      <c r="L636" s="239"/>
      <c r="M636" s="238"/>
      <c r="N636" s="239">
        <f>ROUND(L636*K636,2)</f>
        <v>0</v>
      </c>
      <c r="O636" s="233"/>
      <c r="P636" s="233"/>
      <c r="Q636" s="233"/>
      <c r="R636" s="139"/>
      <c r="T636" s="140" t="s">
        <v>3</v>
      </c>
      <c r="U636" s="39" t="s">
        <v>43</v>
      </c>
      <c r="V636" s="141">
        <v>0</v>
      </c>
      <c r="W636" s="141">
        <f>V636*K636</f>
        <v>0</v>
      </c>
      <c r="X636" s="141">
        <v>1.2999999999999999E-3</v>
      </c>
      <c r="Y636" s="141">
        <f>X636*K636</f>
        <v>3.8999999999999998E-3</v>
      </c>
      <c r="Z636" s="141">
        <v>0</v>
      </c>
      <c r="AA636" s="142">
        <f>Z636*K636</f>
        <v>0</v>
      </c>
      <c r="AR636" s="16" t="s">
        <v>141</v>
      </c>
      <c r="AT636" s="16" t="s">
        <v>138</v>
      </c>
      <c r="AU636" s="16" t="s">
        <v>85</v>
      </c>
      <c r="AY636" s="16" t="s">
        <v>129</v>
      </c>
      <c r="BE636" s="143">
        <f>IF(U636="základní",N636,0)</f>
        <v>0</v>
      </c>
      <c r="BF636" s="143">
        <f>IF(U636="snížená",N636,0)</f>
        <v>0</v>
      </c>
      <c r="BG636" s="143">
        <f>IF(U636="zákl. přenesená",N636,0)</f>
        <v>0</v>
      </c>
      <c r="BH636" s="143">
        <f>IF(U636="sníž. přenesená",N636,0)</f>
        <v>0</v>
      </c>
      <c r="BI636" s="143">
        <f>IF(U636="nulová",N636,0)</f>
        <v>0</v>
      </c>
      <c r="BJ636" s="16" t="s">
        <v>20</v>
      </c>
      <c r="BK636" s="143">
        <f>ROUND(L636*K636,2)</f>
        <v>0</v>
      </c>
      <c r="BL636" s="16" t="s">
        <v>134</v>
      </c>
      <c r="BM636" s="16" t="s">
        <v>605</v>
      </c>
    </row>
    <row r="637" spans="2:65" s="10" customFormat="1" ht="22.5" customHeight="1" x14ac:dyDescent="0.3">
      <c r="B637" s="144"/>
      <c r="C637" s="145"/>
      <c r="D637" s="145"/>
      <c r="E637" s="146" t="s">
        <v>3</v>
      </c>
      <c r="F637" s="235" t="s">
        <v>148</v>
      </c>
      <c r="G637" s="236"/>
      <c r="H637" s="236"/>
      <c r="I637" s="236"/>
      <c r="J637" s="145"/>
      <c r="K637" s="147">
        <v>3</v>
      </c>
      <c r="L637" s="145"/>
      <c r="M637" s="145"/>
      <c r="N637" s="145"/>
      <c r="O637" s="145"/>
      <c r="P637" s="145"/>
      <c r="Q637" s="145"/>
      <c r="R637" s="148"/>
      <c r="T637" s="149"/>
      <c r="U637" s="145"/>
      <c r="V637" s="145"/>
      <c r="W637" s="145"/>
      <c r="X637" s="145"/>
      <c r="Y637" s="145"/>
      <c r="Z637" s="145"/>
      <c r="AA637" s="150"/>
      <c r="AT637" s="151" t="s">
        <v>137</v>
      </c>
      <c r="AU637" s="151" t="s">
        <v>85</v>
      </c>
      <c r="AV637" s="10" t="s">
        <v>85</v>
      </c>
      <c r="AW637" s="10" t="s">
        <v>35</v>
      </c>
      <c r="AX637" s="10" t="s">
        <v>20</v>
      </c>
      <c r="AY637" s="151" t="s">
        <v>129</v>
      </c>
    </row>
    <row r="638" spans="2:65" s="1" customFormat="1" ht="22.5" customHeight="1" x14ac:dyDescent="0.3">
      <c r="B638" s="134"/>
      <c r="C638" s="135" t="s">
        <v>606</v>
      </c>
      <c r="D638" s="135" t="s">
        <v>130</v>
      </c>
      <c r="E638" s="136" t="s">
        <v>607</v>
      </c>
      <c r="F638" s="232" t="s">
        <v>608</v>
      </c>
      <c r="G638" s="233"/>
      <c r="H638" s="233"/>
      <c r="I638" s="233"/>
      <c r="J638" s="137" t="s">
        <v>510</v>
      </c>
      <c r="K638" s="138">
        <v>9</v>
      </c>
      <c r="L638" s="234"/>
      <c r="M638" s="233"/>
      <c r="N638" s="234">
        <f>ROUND(L638*K638,2)</f>
        <v>0</v>
      </c>
      <c r="O638" s="233"/>
      <c r="P638" s="233"/>
      <c r="Q638" s="233"/>
      <c r="R638" s="139"/>
      <c r="T638" s="140" t="s">
        <v>3</v>
      </c>
      <c r="U638" s="39" t="s">
        <v>43</v>
      </c>
      <c r="V638" s="141">
        <v>0.124</v>
      </c>
      <c r="W638" s="141">
        <f>V638*K638</f>
        <v>1.1160000000000001</v>
      </c>
      <c r="X638" s="141">
        <v>0</v>
      </c>
      <c r="Y638" s="141">
        <f>X638*K638</f>
        <v>0</v>
      </c>
      <c r="Z638" s="141">
        <v>0</v>
      </c>
      <c r="AA638" s="142">
        <f>Z638*K638</f>
        <v>0</v>
      </c>
      <c r="AR638" s="16" t="s">
        <v>134</v>
      </c>
      <c r="AT638" s="16" t="s">
        <v>130</v>
      </c>
      <c r="AU638" s="16" t="s">
        <v>85</v>
      </c>
      <c r="AY638" s="16" t="s">
        <v>129</v>
      </c>
      <c r="BE638" s="143">
        <f>IF(U638="základní",N638,0)</f>
        <v>0</v>
      </c>
      <c r="BF638" s="143">
        <f>IF(U638="snížená",N638,0)</f>
        <v>0</v>
      </c>
      <c r="BG638" s="143">
        <f>IF(U638="zákl. přenesená",N638,0)</f>
        <v>0</v>
      </c>
      <c r="BH638" s="143">
        <f>IF(U638="sníž. přenesená",N638,0)</f>
        <v>0</v>
      </c>
      <c r="BI638" s="143">
        <f>IF(U638="nulová",N638,0)</f>
        <v>0</v>
      </c>
      <c r="BJ638" s="16" t="s">
        <v>20</v>
      </c>
      <c r="BK638" s="143">
        <f>ROUND(L638*K638,2)</f>
        <v>0</v>
      </c>
      <c r="BL638" s="16" t="s">
        <v>134</v>
      </c>
      <c r="BM638" s="16" t="s">
        <v>609</v>
      </c>
    </row>
    <row r="639" spans="2:65" s="11" customFormat="1" ht="22.5" customHeight="1" x14ac:dyDescent="0.3">
      <c r="B639" s="156"/>
      <c r="C639" s="157"/>
      <c r="D639" s="157"/>
      <c r="E639" s="158" t="s">
        <v>3</v>
      </c>
      <c r="F639" s="240" t="s">
        <v>158</v>
      </c>
      <c r="G639" s="241"/>
      <c r="H639" s="241"/>
      <c r="I639" s="241"/>
      <c r="J639" s="157"/>
      <c r="K639" s="159" t="s">
        <v>3</v>
      </c>
      <c r="L639" s="157"/>
      <c r="M639" s="157"/>
      <c r="N639" s="157"/>
      <c r="O639" s="157"/>
      <c r="P639" s="157"/>
      <c r="Q639" s="157"/>
      <c r="R639" s="160"/>
      <c r="T639" s="161"/>
      <c r="U639" s="157"/>
      <c r="V639" s="157"/>
      <c r="W639" s="157"/>
      <c r="X639" s="157"/>
      <c r="Y639" s="157"/>
      <c r="Z639" s="157"/>
      <c r="AA639" s="162"/>
      <c r="AT639" s="163" t="s">
        <v>137</v>
      </c>
      <c r="AU639" s="163" t="s">
        <v>85</v>
      </c>
      <c r="AV639" s="11" t="s">
        <v>20</v>
      </c>
      <c r="AW639" s="11" t="s">
        <v>35</v>
      </c>
      <c r="AX639" s="11" t="s">
        <v>78</v>
      </c>
      <c r="AY639" s="163" t="s">
        <v>129</v>
      </c>
    </row>
    <row r="640" spans="2:65" s="10" customFormat="1" ht="22.5" customHeight="1" x14ac:dyDescent="0.3">
      <c r="B640" s="144"/>
      <c r="C640" s="145"/>
      <c r="D640" s="145"/>
      <c r="E640" s="146" t="s">
        <v>3</v>
      </c>
      <c r="F640" s="242" t="s">
        <v>148</v>
      </c>
      <c r="G640" s="236"/>
      <c r="H640" s="236"/>
      <c r="I640" s="236"/>
      <c r="J640" s="145"/>
      <c r="K640" s="147">
        <v>3</v>
      </c>
      <c r="L640" s="145"/>
      <c r="M640" s="145"/>
      <c r="N640" s="145"/>
      <c r="O640" s="145"/>
      <c r="P640" s="145"/>
      <c r="Q640" s="145"/>
      <c r="R640" s="148"/>
      <c r="T640" s="149"/>
      <c r="U640" s="145"/>
      <c r="V640" s="145"/>
      <c r="W640" s="145"/>
      <c r="X640" s="145"/>
      <c r="Y640" s="145"/>
      <c r="Z640" s="145"/>
      <c r="AA640" s="150"/>
      <c r="AT640" s="151" t="s">
        <v>137</v>
      </c>
      <c r="AU640" s="151" t="s">
        <v>85</v>
      </c>
      <c r="AV640" s="10" t="s">
        <v>85</v>
      </c>
      <c r="AW640" s="10" t="s">
        <v>35</v>
      </c>
      <c r="AX640" s="10" t="s">
        <v>78</v>
      </c>
      <c r="AY640" s="151" t="s">
        <v>129</v>
      </c>
    </row>
    <row r="641" spans="2:65" s="11" customFormat="1" ht="22.5" customHeight="1" x14ac:dyDescent="0.3">
      <c r="B641" s="156"/>
      <c r="C641" s="157"/>
      <c r="D641" s="157"/>
      <c r="E641" s="158" t="s">
        <v>3</v>
      </c>
      <c r="F641" s="245" t="s">
        <v>172</v>
      </c>
      <c r="G641" s="241"/>
      <c r="H641" s="241"/>
      <c r="I641" s="241"/>
      <c r="J641" s="157"/>
      <c r="K641" s="159" t="s">
        <v>3</v>
      </c>
      <c r="L641" s="157"/>
      <c r="M641" s="157"/>
      <c r="N641" s="157"/>
      <c r="O641" s="157"/>
      <c r="P641" s="157"/>
      <c r="Q641" s="157"/>
      <c r="R641" s="160"/>
      <c r="T641" s="161"/>
      <c r="U641" s="157"/>
      <c r="V641" s="157"/>
      <c r="W641" s="157"/>
      <c r="X641" s="157"/>
      <c r="Y641" s="157"/>
      <c r="Z641" s="157"/>
      <c r="AA641" s="162"/>
      <c r="AT641" s="163" t="s">
        <v>137</v>
      </c>
      <c r="AU641" s="163" t="s">
        <v>85</v>
      </c>
      <c r="AV641" s="11" t="s">
        <v>20</v>
      </c>
      <c r="AW641" s="11" t="s">
        <v>35</v>
      </c>
      <c r="AX641" s="11" t="s">
        <v>78</v>
      </c>
      <c r="AY641" s="163" t="s">
        <v>129</v>
      </c>
    </row>
    <row r="642" spans="2:65" s="10" customFormat="1" ht="22.5" customHeight="1" x14ac:dyDescent="0.3">
      <c r="B642" s="144"/>
      <c r="C642" s="145"/>
      <c r="D642" s="145"/>
      <c r="E642" s="146" t="s">
        <v>3</v>
      </c>
      <c r="F642" s="242" t="s">
        <v>148</v>
      </c>
      <c r="G642" s="236"/>
      <c r="H642" s="236"/>
      <c r="I642" s="236"/>
      <c r="J642" s="145"/>
      <c r="K642" s="147">
        <v>3</v>
      </c>
      <c r="L642" s="145"/>
      <c r="M642" s="145"/>
      <c r="N642" s="145"/>
      <c r="O642" s="145"/>
      <c r="P642" s="145"/>
      <c r="Q642" s="145"/>
      <c r="R642" s="148"/>
      <c r="T642" s="149"/>
      <c r="U642" s="145"/>
      <c r="V642" s="145"/>
      <c r="W642" s="145"/>
      <c r="X642" s="145"/>
      <c r="Y642" s="145"/>
      <c r="Z642" s="145"/>
      <c r="AA642" s="150"/>
      <c r="AT642" s="151" t="s">
        <v>137</v>
      </c>
      <c r="AU642" s="151" t="s">
        <v>85</v>
      </c>
      <c r="AV642" s="10" t="s">
        <v>85</v>
      </c>
      <c r="AW642" s="10" t="s">
        <v>35</v>
      </c>
      <c r="AX642" s="10" t="s">
        <v>78</v>
      </c>
      <c r="AY642" s="151" t="s">
        <v>129</v>
      </c>
    </row>
    <row r="643" spans="2:65" s="11" customFormat="1" ht="22.5" customHeight="1" x14ac:dyDescent="0.3">
      <c r="B643" s="156"/>
      <c r="C643" s="157"/>
      <c r="D643" s="157"/>
      <c r="E643" s="158" t="s">
        <v>3</v>
      </c>
      <c r="F643" s="245" t="s">
        <v>173</v>
      </c>
      <c r="G643" s="241"/>
      <c r="H643" s="241"/>
      <c r="I643" s="241"/>
      <c r="J643" s="157"/>
      <c r="K643" s="159" t="s">
        <v>3</v>
      </c>
      <c r="L643" s="157"/>
      <c r="M643" s="157"/>
      <c r="N643" s="157"/>
      <c r="O643" s="157"/>
      <c r="P643" s="157"/>
      <c r="Q643" s="157"/>
      <c r="R643" s="160"/>
      <c r="T643" s="161"/>
      <c r="U643" s="157"/>
      <c r="V643" s="157"/>
      <c r="W643" s="157"/>
      <c r="X643" s="157"/>
      <c r="Y643" s="157"/>
      <c r="Z643" s="157"/>
      <c r="AA643" s="162"/>
      <c r="AT643" s="163" t="s">
        <v>137</v>
      </c>
      <c r="AU643" s="163" t="s">
        <v>85</v>
      </c>
      <c r="AV643" s="11" t="s">
        <v>20</v>
      </c>
      <c r="AW643" s="11" t="s">
        <v>35</v>
      </c>
      <c r="AX643" s="11" t="s">
        <v>78</v>
      </c>
      <c r="AY643" s="163" t="s">
        <v>129</v>
      </c>
    </row>
    <row r="644" spans="2:65" s="10" customFormat="1" ht="22.5" customHeight="1" x14ac:dyDescent="0.3">
      <c r="B644" s="144"/>
      <c r="C644" s="145"/>
      <c r="D644" s="145"/>
      <c r="E644" s="146" t="s">
        <v>3</v>
      </c>
      <c r="F644" s="242" t="s">
        <v>148</v>
      </c>
      <c r="G644" s="236"/>
      <c r="H644" s="236"/>
      <c r="I644" s="236"/>
      <c r="J644" s="145"/>
      <c r="K644" s="147">
        <v>3</v>
      </c>
      <c r="L644" s="145"/>
      <c r="M644" s="145"/>
      <c r="N644" s="145"/>
      <c r="O644" s="145"/>
      <c r="P644" s="145"/>
      <c r="Q644" s="145"/>
      <c r="R644" s="148"/>
      <c r="T644" s="149"/>
      <c r="U644" s="145"/>
      <c r="V644" s="145"/>
      <c r="W644" s="145"/>
      <c r="X644" s="145"/>
      <c r="Y644" s="145"/>
      <c r="Z644" s="145"/>
      <c r="AA644" s="150"/>
      <c r="AT644" s="151" t="s">
        <v>137</v>
      </c>
      <c r="AU644" s="151" t="s">
        <v>85</v>
      </c>
      <c r="AV644" s="10" t="s">
        <v>85</v>
      </c>
      <c r="AW644" s="10" t="s">
        <v>35</v>
      </c>
      <c r="AX644" s="10" t="s">
        <v>78</v>
      </c>
      <c r="AY644" s="151" t="s">
        <v>129</v>
      </c>
    </row>
    <row r="645" spans="2:65" s="12" customFormat="1" ht="22.5" customHeight="1" x14ac:dyDescent="0.3">
      <c r="B645" s="164"/>
      <c r="C645" s="165"/>
      <c r="D645" s="165"/>
      <c r="E645" s="166" t="s">
        <v>3</v>
      </c>
      <c r="F645" s="243" t="s">
        <v>145</v>
      </c>
      <c r="G645" s="244"/>
      <c r="H645" s="244"/>
      <c r="I645" s="244"/>
      <c r="J645" s="165"/>
      <c r="K645" s="167">
        <v>9</v>
      </c>
      <c r="L645" s="165"/>
      <c r="M645" s="165"/>
      <c r="N645" s="165"/>
      <c r="O645" s="165"/>
      <c r="P645" s="165"/>
      <c r="Q645" s="165"/>
      <c r="R645" s="168"/>
      <c r="T645" s="169"/>
      <c r="U645" s="165"/>
      <c r="V645" s="165"/>
      <c r="W645" s="165"/>
      <c r="X645" s="165"/>
      <c r="Y645" s="165"/>
      <c r="Z645" s="165"/>
      <c r="AA645" s="170"/>
      <c r="AT645" s="171" t="s">
        <v>137</v>
      </c>
      <c r="AU645" s="171" t="s">
        <v>85</v>
      </c>
      <c r="AV645" s="12" t="s">
        <v>146</v>
      </c>
      <c r="AW645" s="12" t="s">
        <v>35</v>
      </c>
      <c r="AX645" s="12" t="s">
        <v>20</v>
      </c>
      <c r="AY645" s="171" t="s">
        <v>129</v>
      </c>
    </row>
    <row r="646" spans="2:65" s="1" customFormat="1" ht="31.5" customHeight="1" x14ac:dyDescent="0.3">
      <c r="B646" s="134"/>
      <c r="C646" s="152" t="s">
        <v>610</v>
      </c>
      <c r="D646" s="152" t="s">
        <v>138</v>
      </c>
      <c r="E646" s="153" t="s">
        <v>611</v>
      </c>
      <c r="F646" s="237" t="s">
        <v>612</v>
      </c>
      <c r="G646" s="238"/>
      <c r="H646" s="238"/>
      <c r="I646" s="238"/>
      <c r="J646" s="154" t="s">
        <v>189</v>
      </c>
      <c r="K646" s="155">
        <v>9</v>
      </c>
      <c r="L646" s="239"/>
      <c r="M646" s="238"/>
      <c r="N646" s="239">
        <f>ROUND(L646*K646,2)</f>
        <v>0</v>
      </c>
      <c r="O646" s="233"/>
      <c r="P646" s="233"/>
      <c r="Q646" s="233"/>
      <c r="R646" s="139"/>
      <c r="T646" s="140" t="s">
        <v>3</v>
      </c>
      <c r="U646" s="39" t="s">
        <v>43</v>
      </c>
      <c r="V646" s="141">
        <v>0</v>
      </c>
      <c r="W646" s="141">
        <f>V646*K646</f>
        <v>0</v>
      </c>
      <c r="X646" s="141">
        <v>1E-3</v>
      </c>
      <c r="Y646" s="141">
        <f>X646*K646</f>
        <v>9.0000000000000011E-3</v>
      </c>
      <c r="Z646" s="141">
        <v>0</v>
      </c>
      <c r="AA646" s="142">
        <f>Z646*K646</f>
        <v>0</v>
      </c>
      <c r="AR646" s="16" t="s">
        <v>141</v>
      </c>
      <c r="AT646" s="16" t="s">
        <v>138</v>
      </c>
      <c r="AU646" s="16" t="s">
        <v>85</v>
      </c>
      <c r="AY646" s="16" t="s">
        <v>129</v>
      </c>
      <c r="BE646" s="143">
        <f>IF(U646="základní",N646,0)</f>
        <v>0</v>
      </c>
      <c r="BF646" s="143">
        <f>IF(U646="snížená",N646,0)</f>
        <v>0</v>
      </c>
      <c r="BG646" s="143">
        <f>IF(U646="zákl. přenesená",N646,0)</f>
        <v>0</v>
      </c>
      <c r="BH646" s="143">
        <f>IF(U646="sníž. přenesená",N646,0)</f>
        <v>0</v>
      </c>
      <c r="BI646" s="143">
        <f>IF(U646="nulová",N646,0)</f>
        <v>0</v>
      </c>
      <c r="BJ646" s="16" t="s">
        <v>20</v>
      </c>
      <c r="BK646" s="143">
        <f>ROUND(L646*K646,2)</f>
        <v>0</v>
      </c>
      <c r="BL646" s="16" t="s">
        <v>134</v>
      </c>
      <c r="BM646" s="16" t="s">
        <v>613</v>
      </c>
    </row>
    <row r="647" spans="2:65" s="11" customFormat="1" ht="31.5" customHeight="1" x14ac:dyDescent="0.3">
      <c r="B647" s="156"/>
      <c r="C647" s="157"/>
      <c r="D647" s="157"/>
      <c r="E647" s="158" t="s">
        <v>3</v>
      </c>
      <c r="F647" s="240" t="s">
        <v>614</v>
      </c>
      <c r="G647" s="241"/>
      <c r="H647" s="241"/>
      <c r="I647" s="241"/>
      <c r="J647" s="157"/>
      <c r="K647" s="159" t="s">
        <v>3</v>
      </c>
      <c r="L647" s="157"/>
      <c r="M647" s="157"/>
      <c r="N647" s="157"/>
      <c r="O647" s="157"/>
      <c r="P647" s="157"/>
      <c r="Q647" s="157"/>
      <c r="R647" s="160"/>
      <c r="T647" s="161"/>
      <c r="U647" s="157"/>
      <c r="V647" s="157"/>
      <c r="W647" s="157"/>
      <c r="X647" s="157"/>
      <c r="Y647" s="157"/>
      <c r="Z647" s="157"/>
      <c r="AA647" s="162"/>
      <c r="AT647" s="163" t="s">
        <v>137</v>
      </c>
      <c r="AU647" s="163" t="s">
        <v>85</v>
      </c>
      <c r="AV647" s="11" t="s">
        <v>20</v>
      </c>
      <c r="AW647" s="11" t="s">
        <v>35</v>
      </c>
      <c r="AX647" s="11" t="s">
        <v>78</v>
      </c>
      <c r="AY647" s="163" t="s">
        <v>129</v>
      </c>
    </row>
    <row r="648" spans="2:65" s="11" customFormat="1" ht="31.5" customHeight="1" x14ac:dyDescent="0.3">
      <c r="B648" s="156"/>
      <c r="C648" s="157"/>
      <c r="D648" s="157"/>
      <c r="E648" s="158" t="s">
        <v>3</v>
      </c>
      <c r="F648" s="245" t="s">
        <v>615</v>
      </c>
      <c r="G648" s="241"/>
      <c r="H648" s="241"/>
      <c r="I648" s="241"/>
      <c r="J648" s="157"/>
      <c r="K648" s="159" t="s">
        <v>3</v>
      </c>
      <c r="L648" s="157"/>
      <c r="M648" s="157"/>
      <c r="N648" s="157"/>
      <c r="O648" s="157"/>
      <c r="P648" s="157"/>
      <c r="Q648" s="157"/>
      <c r="R648" s="160"/>
      <c r="T648" s="161"/>
      <c r="U648" s="157"/>
      <c r="V648" s="157"/>
      <c r="W648" s="157"/>
      <c r="X648" s="157"/>
      <c r="Y648" s="157"/>
      <c r="Z648" s="157"/>
      <c r="AA648" s="162"/>
      <c r="AT648" s="163" t="s">
        <v>137</v>
      </c>
      <c r="AU648" s="163" t="s">
        <v>85</v>
      </c>
      <c r="AV648" s="11" t="s">
        <v>20</v>
      </c>
      <c r="AW648" s="11" t="s">
        <v>35</v>
      </c>
      <c r="AX648" s="11" t="s">
        <v>78</v>
      </c>
      <c r="AY648" s="163" t="s">
        <v>129</v>
      </c>
    </row>
    <row r="649" spans="2:65" s="11" customFormat="1" ht="22.5" customHeight="1" x14ac:dyDescent="0.3">
      <c r="B649" s="156"/>
      <c r="C649" s="157"/>
      <c r="D649" s="157"/>
      <c r="E649" s="158" t="s">
        <v>3</v>
      </c>
      <c r="F649" s="245" t="s">
        <v>616</v>
      </c>
      <c r="G649" s="241"/>
      <c r="H649" s="241"/>
      <c r="I649" s="241"/>
      <c r="J649" s="157"/>
      <c r="K649" s="159" t="s">
        <v>3</v>
      </c>
      <c r="L649" s="157"/>
      <c r="M649" s="157"/>
      <c r="N649" s="157"/>
      <c r="O649" s="157"/>
      <c r="P649" s="157"/>
      <c r="Q649" s="157"/>
      <c r="R649" s="160"/>
      <c r="T649" s="161"/>
      <c r="U649" s="157"/>
      <c r="V649" s="157"/>
      <c r="W649" s="157"/>
      <c r="X649" s="157"/>
      <c r="Y649" s="157"/>
      <c r="Z649" s="157"/>
      <c r="AA649" s="162"/>
      <c r="AT649" s="163" t="s">
        <v>137</v>
      </c>
      <c r="AU649" s="163" t="s">
        <v>85</v>
      </c>
      <c r="AV649" s="11" t="s">
        <v>20</v>
      </c>
      <c r="AW649" s="11" t="s">
        <v>35</v>
      </c>
      <c r="AX649" s="11" t="s">
        <v>78</v>
      </c>
      <c r="AY649" s="163" t="s">
        <v>129</v>
      </c>
    </row>
    <row r="650" spans="2:65" s="11" customFormat="1" ht="22.5" customHeight="1" x14ac:dyDescent="0.3">
      <c r="B650" s="156"/>
      <c r="C650" s="157"/>
      <c r="D650" s="157"/>
      <c r="E650" s="158" t="s">
        <v>3</v>
      </c>
      <c r="F650" s="245" t="s">
        <v>617</v>
      </c>
      <c r="G650" s="241"/>
      <c r="H650" s="241"/>
      <c r="I650" s="241"/>
      <c r="J650" s="157"/>
      <c r="K650" s="159" t="s">
        <v>3</v>
      </c>
      <c r="L650" s="157"/>
      <c r="M650" s="157"/>
      <c r="N650" s="157"/>
      <c r="O650" s="157"/>
      <c r="P650" s="157"/>
      <c r="Q650" s="157"/>
      <c r="R650" s="160"/>
      <c r="T650" s="161"/>
      <c r="U650" s="157"/>
      <c r="V650" s="157"/>
      <c r="W650" s="157"/>
      <c r="X650" s="157"/>
      <c r="Y650" s="157"/>
      <c r="Z650" s="157"/>
      <c r="AA650" s="162"/>
      <c r="AT650" s="163" t="s">
        <v>137</v>
      </c>
      <c r="AU650" s="163" t="s">
        <v>85</v>
      </c>
      <c r="AV650" s="11" t="s">
        <v>20</v>
      </c>
      <c r="AW650" s="11" t="s">
        <v>35</v>
      </c>
      <c r="AX650" s="11" t="s">
        <v>78</v>
      </c>
      <c r="AY650" s="163" t="s">
        <v>129</v>
      </c>
    </row>
    <row r="651" spans="2:65" s="11" customFormat="1" ht="22.5" customHeight="1" x14ac:dyDescent="0.3">
      <c r="B651" s="156"/>
      <c r="C651" s="157"/>
      <c r="D651" s="157"/>
      <c r="E651" s="158" t="s">
        <v>3</v>
      </c>
      <c r="F651" s="245" t="s">
        <v>158</v>
      </c>
      <c r="G651" s="241"/>
      <c r="H651" s="241"/>
      <c r="I651" s="241"/>
      <c r="J651" s="157"/>
      <c r="K651" s="159" t="s">
        <v>3</v>
      </c>
      <c r="L651" s="157"/>
      <c r="M651" s="157"/>
      <c r="N651" s="157"/>
      <c r="O651" s="157"/>
      <c r="P651" s="157"/>
      <c r="Q651" s="157"/>
      <c r="R651" s="160"/>
      <c r="T651" s="161"/>
      <c r="U651" s="157"/>
      <c r="V651" s="157"/>
      <c r="W651" s="157"/>
      <c r="X651" s="157"/>
      <c r="Y651" s="157"/>
      <c r="Z651" s="157"/>
      <c r="AA651" s="162"/>
      <c r="AT651" s="163" t="s">
        <v>137</v>
      </c>
      <c r="AU651" s="163" t="s">
        <v>85</v>
      </c>
      <c r="AV651" s="11" t="s">
        <v>20</v>
      </c>
      <c r="AW651" s="11" t="s">
        <v>35</v>
      </c>
      <c r="AX651" s="11" t="s">
        <v>78</v>
      </c>
      <c r="AY651" s="163" t="s">
        <v>129</v>
      </c>
    </row>
    <row r="652" spans="2:65" s="10" customFormat="1" ht="22.5" customHeight="1" x14ac:dyDescent="0.3">
      <c r="B652" s="144"/>
      <c r="C652" s="145"/>
      <c r="D652" s="145"/>
      <c r="E652" s="146" t="s">
        <v>3</v>
      </c>
      <c r="F652" s="242" t="s">
        <v>148</v>
      </c>
      <c r="G652" s="236"/>
      <c r="H652" s="236"/>
      <c r="I652" s="236"/>
      <c r="J652" s="145"/>
      <c r="K652" s="147">
        <v>3</v>
      </c>
      <c r="L652" s="145"/>
      <c r="M652" s="145"/>
      <c r="N652" s="145"/>
      <c r="O652" s="145"/>
      <c r="P652" s="145"/>
      <c r="Q652" s="145"/>
      <c r="R652" s="148"/>
      <c r="T652" s="149"/>
      <c r="U652" s="145"/>
      <c r="V652" s="145"/>
      <c r="W652" s="145"/>
      <c r="X652" s="145"/>
      <c r="Y652" s="145"/>
      <c r="Z652" s="145"/>
      <c r="AA652" s="150"/>
      <c r="AT652" s="151" t="s">
        <v>137</v>
      </c>
      <c r="AU652" s="151" t="s">
        <v>85</v>
      </c>
      <c r="AV652" s="10" t="s">
        <v>85</v>
      </c>
      <c r="AW652" s="10" t="s">
        <v>35</v>
      </c>
      <c r="AX652" s="10" t="s">
        <v>78</v>
      </c>
      <c r="AY652" s="151" t="s">
        <v>129</v>
      </c>
    </row>
    <row r="653" spans="2:65" s="11" customFormat="1" ht="22.5" customHeight="1" x14ac:dyDescent="0.3">
      <c r="B653" s="156"/>
      <c r="C653" s="157"/>
      <c r="D653" s="157"/>
      <c r="E653" s="158" t="s">
        <v>3</v>
      </c>
      <c r="F653" s="245" t="s">
        <v>172</v>
      </c>
      <c r="G653" s="241"/>
      <c r="H653" s="241"/>
      <c r="I653" s="241"/>
      <c r="J653" s="157"/>
      <c r="K653" s="159" t="s">
        <v>3</v>
      </c>
      <c r="L653" s="157"/>
      <c r="M653" s="157"/>
      <c r="N653" s="157"/>
      <c r="O653" s="157"/>
      <c r="P653" s="157"/>
      <c r="Q653" s="157"/>
      <c r="R653" s="160"/>
      <c r="T653" s="161"/>
      <c r="U653" s="157"/>
      <c r="V653" s="157"/>
      <c r="W653" s="157"/>
      <c r="X653" s="157"/>
      <c r="Y653" s="157"/>
      <c r="Z653" s="157"/>
      <c r="AA653" s="162"/>
      <c r="AT653" s="163" t="s">
        <v>137</v>
      </c>
      <c r="AU653" s="163" t="s">
        <v>85</v>
      </c>
      <c r="AV653" s="11" t="s">
        <v>20</v>
      </c>
      <c r="AW653" s="11" t="s">
        <v>35</v>
      </c>
      <c r="AX653" s="11" t="s">
        <v>78</v>
      </c>
      <c r="AY653" s="163" t="s">
        <v>129</v>
      </c>
    </row>
    <row r="654" spans="2:65" s="10" customFormat="1" ht="22.5" customHeight="1" x14ac:dyDescent="0.3">
      <c r="B654" s="144"/>
      <c r="C654" s="145"/>
      <c r="D654" s="145"/>
      <c r="E654" s="146" t="s">
        <v>3</v>
      </c>
      <c r="F654" s="242" t="s">
        <v>148</v>
      </c>
      <c r="G654" s="236"/>
      <c r="H654" s="236"/>
      <c r="I654" s="236"/>
      <c r="J654" s="145"/>
      <c r="K654" s="147">
        <v>3</v>
      </c>
      <c r="L654" s="145"/>
      <c r="M654" s="145"/>
      <c r="N654" s="145"/>
      <c r="O654" s="145"/>
      <c r="P654" s="145"/>
      <c r="Q654" s="145"/>
      <c r="R654" s="148"/>
      <c r="T654" s="149"/>
      <c r="U654" s="145"/>
      <c r="V654" s="145"/>
      <c r="W654" s="145"/>
      <c r="X654" s="145"/>
      <c r="Y654" s="145"/>
      <c r="Z654" s="145"/>
      <c r="AA654" s="150"/>
      <c r="AT654" s="151" t="s">
        <v>137</v>
      </c>
      <c r="AU654" s="151" t="s">
        <v>85</v>
      </c>
      <c r="AV654" s="10" t="s">
        <v>85</v>
      </c>
      <c r="AW654" s="10" t="s">
        <v>35</v>
      </c>
      <c r="AX654" s="10" t="s">
        <v>78</v>
      </c>
      <c r="AY654" s="151" t="s">
        <v>129</v>
      </c>
    </row>
    <row r="655" spans="2:65" s="11" customFormat="1" ht="22.5" customHeight="1" x14ac:dyDescent="0.3">
      <c r="B655" s="156"/>
      <c r="C655" s="157"/>
      <c r="D655" s="157"/>
      <c r="E655" s="158" t="s">
        <v>3</v>
      </c>
      <c r="F655" s="245" t="s">
        <v>173</v>
      </c>
      <c r="G655" s="241"/>
      <c r="H655" s="241"/>
      <c r="I655" s="241"/>
      <c r="J655" s="157"/>
      <c r="K655" s="159" t="s">
        <v>3</v>
      </c>
      <c r="L655" s="157"/>
      <c r="M655" s="157"/>
      <c r="N655" s="157"/>
      <c r="O655" s="157"/>
      <c r="P655" s="157"/>
      <c r="Q655" s="157"/>
      <c r="R655" s="160"/>
      <c r="T655" s="161"/>
      <c r="U655" s="157"/>
      <c r="V655" s="157"/>
      <c r="W655" s="157"/>
      <c r="X655" s="157"/>
      <c r="Y655" s="157"/>
      <c r="Z655" s="157"/>
      <c r="AA655" s="162"/>
      <c r="AT655" s="163" t="s">
        <v>137</v>
      </c>
      <c r="AU655" s="163" t="s">
        <v>85</v>
      </c>
      <c r="AV655" s="11" t="s">
        <v>20</v>
      </c>
      <c r="AW655" s="11" t="s">
        <v>35</v>
      </c>
      <c r="AX655" s="11" t="s">
        <v>78</v>
      </c>
      <c r="AY655" s="163" t="s">
        <v>129</v>
      </c>
    </row>
    <row r="656" spans="2:65" s="10" customFormat="1" ht="22.5" customHeight="1" x14ac:dyDescent="0.3">
      <c r="B656" s="144"/>
      <c r="C656" s="145"/>
      <c r="D656" s="145"/>
      <c r="E656" s="146" t="s">
        <v>3</v>
      </c>
      <c r="F656" s="242" t="s">
        <v>148</v>
      </c>
      <c r="G656" s="236"/>
      <c r="H656" s="236"/>
      <c r="I656" s="236"/>
      <c r="J656" s="145"/>
      <c r="K656" s="147">
        <v>3</v>
      </c>
      <c r="L656" s="145"/>
      <c r="M656" s="145"/>
      <c r="N656" s="145"/>
      <c r="O656" s="145"/>
      <c r="P656" s="145"/>
      <c r="Q656" s="145"/>
      <c r="R656" s="148"/>
      <c r="T656" s="149"/>
      <c r="U656" s="145"/>
      <c r="V656" s="145"/>
      <c r="W656" s="145"/>
      <c r="X656" s="145"/>
      <c r="Y656" s="145"/>
      <c r="Z656" s="145"/>
      <c r="AA656" s="150"/>
      <c r="AT656" s="151" t="s">
        <v>137</v>
      </c>
      <c r="AU656" s="151" t="s">
        <v>85</v>
      </c>
      <c r="AV656" s="10" t="s">
        <v>85</v>
      </c>
      <c r="AW656" s="10" t="s">
        <v>35</v>
      </c>
      <c r="AX656" s="10" t="s">
        <v>78</v>
      </c>
      <c r="AY656" s="151" t="s">
        <v>129</v>
      </c>
    </row>
    <row r="657" spans="2:65" s="12" customFormat="1" ht="22.5" customHeight="1" x14ac:dyDescent="0.3">
      <c r="B657" s="164"/>
      <c r="C657" s="165"/>
      <c r="D657" s="165"/>
      <c r="E657" s="166" t="s">
        <v>3</v>
      </c>
      <c r="F657" s="243" t="s">
        <v>145</v>
      </c>
      <c r="G657" s="244"/>
      <c r="H657" s="244"/>
      <c r="I657" s="244"/>
      <c r="J657" s="165"/>
      <c r="K657" s="167">
        <v>9</v>
      </c>
      <c r="L657" s="165"/>
      <c r="M657" s="165"/>
      <c r="N657" s="165"/>
      <c r="O657" s="165"/>
      <c r="P657" s="165"/>
      <c r="Q657" s="165"/>
      <c r="R657" s="168"/>
      <c r="T657" s="169"/>
      <c r="U657" s="165"/>
      <c r="V657" s="165"/>
      <c r="W657" s="165"/>
      <c r="X657" s="165"/>
      <c r="Y657" s="165"/>
      <c r="Z657" s="165"/>
      <c r="AA657" s="170"/>
      <c r="AT657" s="171" t="s">
        <v>137</v>
      </c>
      <c r="AU657" s="171" t="s">
        <v>85</v>
      </c>
      <c r="AV657" s="12" t="s">
        <v>146</v>
      </c>
      <c r="AW657" s="12" t="s">
        <v>35</v>
      </c>
      <c r="AX657" s="12" t="s">
        <v>20</v>
      </c>
      <c r="AY657" s="171" t="s">
        <v>129</v>
      </c>
    </row>
    <row r="658" spans="2:65" s="1" customFormat="1" ht="31.5" customHeight="1" x14ac:dyDescent="0.3">
      <c r="B658" s="134"/>
      <c r="C658" s="135" t="s">
        <v>618</v>
      </c>
      <c r="D658" s="135" t="s">
        <v>130</v>
      </c>
      <c r="E658" s="136" t="s">
        <v>619</v>
      </c>
      <c r="F658" s="232" t="s">
        <v>620</v>
      </c>
      <c r="G658" s="233"/>
      <c r="H658" s="233"/>
      <c r="I658" s="233"/>
      <c r="J658" s="137" t="s">
        <v>510</v>
      </c>
      <c r="K658" s="138">
        <v>2</v>
      </c>
      <c r="L658" s="234"/>
      <c r="M658" s="233"/>
      <c r="N658" s="234">
        <f>ROUND(L658*K658,2)</f>
        <v>0</v>
      </c>
      <c r="O658" s="233"/>
      <c r="P658" s="233"/>
      <c r="Q658" s="233"/>
      <c r="R658" s="139"/>
      <c r="T658" s="140" t="s">
        <v>3</v>
      </c>
      <c r="U658" s="39" t="s">
        <v>43</v>
      </c>
      <c r="V658" s="141">
        <v>0.28999999999999998</v>
      </c>
      <c r="W658" s="141">
        <f>V658*K658</f>
        <v>0.57999999999999996</v>
      </c>
      <c r="X658" s="141">
        <v>9.0000000000000006E-5</v>
      </c>
      <c r="Y658" s="141">
        <f>X658*K658</f>
        <v>1.8000000000000001E-4</v>
      </c>
      <c r="Z658" s="141">
        <v>0</v>
      </c>
      <c r="AA658" s="142">
        <f>Z658*K658</f>
        <v>0</v>
      </c>
      <c r="AR658" s="16" t="s">
        <v>134</v>
      </c>
      <c r="AT658" s="16" t="s">
        <v>130</v>
      </c>
      <c r="AU658" s="16" t="s">
        <v>85</v>
      </c>
      <c r="AY658" s="16" t="s">
        <v>129</v>
      </c>
      <c r="BE658" s="143">
        <f>IF(U658="základní",N658,0)</f>
        <v>0</v>
      </c>
      <c r="BF658" s="143">
        <f>IF(U658="snížená",N658,0)</f>
        <v>0</v>
      </c>
      <c r="BG658" s="143">
        <f>IF(U658="zákl. přenesená",N658,0)</f>
        <v>0</v>
      </c>
      <c r="BH658" s="143">
        <f>IF(U658="sníž. přenesená",N658,0)</f>
        <v>0</v>
      </c>
      <c r="BI658" s="143">
        <f>IF(U658="nulová",N658,0)</f>
        <v>0</v>
      </c>
      <c r="BJ658" s="16" t="s">
        <v>20</v>
      </c>
      <c r="BK658" s="143">
        <f>ROUND(L658*K658,2)</f>
        <v>0</v>
      </c>
      <c r="BL658" s="16" t="s">
        <v>134</v>
      </c>
      <c r="BM658" s="16" t="s">
        <v>621</v>
      </c>
    </row>
    <row r="659" spans="2:65" s="11" customFormat="1" ht="22.5" customHeight="1" x14ac:dyDescent="0.3">
      <c r="B659" s="156"/>
      <c r="C659" s="157"/>
      <c r="D659" s="157"/>
      <c r="E659" s="158" t="s">
        <v>3</v>
      </c>
      <c r="F659" s="240" t="s">
        <v>622</v>
      </c>
      <c r="G659" s="241"/>
      <c r="H659" s="241"/>
      <c r="I659" s="241"/>
      <c r="J659" s="157"/>
      <c r="K659" s="159" t="s">
        <v>3</v>
      </c>
      <c r="L659" s="157"/>
      <c r="M659" s="157"/>
      <c r="N659" s="157"/>
      <c r="O659" s="157"/>
      <c r="P659" s="157"/>
      <c r="Q659" s="157"/>
      <c r="R659" s="160"/>
      <c r="T659" s="161"/>
      <c r="U659" s="157"/>
      <c r="V659" s="157"/>
      <c r="W659" s="157"/>
      <c r="X659" s="157"/>
      <c r="Y659" s="157"/>
      <c r="Z659" s="157"/>
      <c r="AA659" s="162"/>
      <c r="AT659" s="163" t="s">
        <v>137</v>
      </c>
      <c r="AU659" s="163" t="s">
        <v>85</v>
      </c>
      <c r="AV659" s="11" t="s">
        <v>20</v>
      </c>
      <c r="AW659" s="11" t="s">
        <v>35</v>
      </c>
      <c r="AX659" s="11" t="s">
        <v>78</v>
      </c>
      <c r="AY659" s="163" t="s">
        <v>129</v>
      </c>
    </row>
    <row r="660" spans="2:65" s="10" customFormat="1" ht="22.5" customHeight="1" x14ac:dyDescent="0.3">
      <c r="B660" s="144"/>
      <c r="C660" s="145"/>
      <c r="D660" s="145"/>
      <c r="E660" s="146" t="s">
        <v>3</v>
      </c>
      <c r="F660" s="242" t="s">
        <v>85</v>
      </c>
      <c r="G660" s="236"/>
      <c r="H660" s="236"/>
      <c r="I660" s="236"/>
      <c r="J660" s="145"/>
      <c r="K660" s="147">
        <v>2</v>
      </c>
      <c r="L660" s="145"/>
      <c r="M660" s="145"/>
      <c r="N660" s="145"/>
      <c r="O660" s="145"/>
      <c r="P660" s="145"/>
      <c r="Q660" s="145"/>
      <c r="R660" s="148"/>
      <c r="T660" s="149"/>
      <c r="U660" s="145"/>
      <c r="V660" s="145"/>
      <c r="W660" s="145"/>
      <c r="X660" s="145"/>
      <c r="Y660" s="145"/>
      <c r="Z660" s="145"/>
      <c r="AA660" s="150"/>
      <c r="AT660" s="151" t="s">
        <v>137</v>
      </c>
      <c r="AU660" s="151" t="s">
        <v>85</v>
      </c>
      <c r="AV660" s="10" t="s">
        <v>85</v>
      </c>
      <c r="AW660" s="10" t="s">
        <v>35</v>
      </c>
      <c r="AX660" s="10" t="s">
        <v>20</v>
      </c>
      <c r="AY660" s="151" t="s">
        <v>129</v>
      </c>
    </row>
    <row r="661" spans="2:65" s="1" customFormat="1" ht="22.5" customHeight="1" x14ac:dyDescent="0.3">
      <c r="B661" s="134"/>
      <c r="C661" s="152" t="s">
        <v>623</v>
      </c>
      <c r="D661" s="152" t="s">
        <v>138</v>
      </c>
      <c r="E661" s="153" t="s">
        <v>624</v>
      </c>
      <c r="F661" s="237" t="s">
        <v>625</v>
      </c>
      <c r="G661" s="238"/>
      <c r="H661" s="238"/>
      <c r="I661" s="238"/>
      <c r="J661" s="154" t="s">
        <v>189</v>
      </c>
      <c r="K661" s="155">
        <v>2</v>
      </c>
      <c r="L661" s="239"/>
      <c r="M661" s="238"/>
      <c r="N661" s="239">
        <f>ROUND(L661*K661,2)</f>
        <v>0</v>
      </c>
      <c r="O661" s="233"/>
      <c r="P661" s="233"/>
      <c r="Q661" s="233"/>
      <c r="R661" s="139"/>
      <c r="T661" s="140" t="s">
        <v>3</v>
      </c>
      <c r="U661" s="39" t="s">
        <v>43</v>
      </c>
      <c r="V661" s="141">
        <v>0</v>
      </c>
      <c r="W661" s="141">
        <f>V661*K661</f>
        <v>0</v>
      </c>
      <c r="X661" s="141">
        <v>0</v>
      </c>
      <c r="Y661" s="141">
        <f>X661*K661</f>
        <v>0</v>
      </c>
      <c r="Z661" s="141">
        <v>0</v>
      </c>
      <c r="AA661" s="142">
        <f>Z661*K661</f>
        <v>0</v>
      </c>
      <c r="AR661" s="16" t="s">
        <v>141</v>
      </c>
      <c r="AT661" s="16" t="s">
        <v>138</v>
      </c>
      <c r="AU661" s="16" t="s">
        <v>85</v>
      </c>
      <c r="AY661" s="16" t="s">
        <v>129</v>
      </c>
      <c r="BE661" s="143">
        <f>IF(U661="základní",N661,0)</f>
        <v>0</v>
      </c>
      <c r="BF661" s="143">
        <f>IF(U661="snížená",N661,0)</f>
        <v>0</v>
      </c>
      <c r="BG661" s="143">
        <f>IF(U661="zákl. přenesená",N661,0)</f>
        <v>0</v>
      </c>
      <c r="BH661" s="143">
        <f>IF(U661="sníž. přenesená",N661,0)</f>
        <v>0</v>
      </c>
      <c r="BI661" s="143">
        <f>IF(U661="nulová",N661,0)</f>
        <v>0</v>
      </c>
      <c r="BJ661" s="16" t="s">
        <v>20</v>
      </c>
      <c r="BK661" s="143">
        <f>ROUND(L661*K661,2)</f>
        <v>0</v>
      </c>
      <c r="BL661" s="16" t="s">
        <v>134</v>
      </c>
      <c r="BM661" s="16" t="s">
        <v>626</v>
      </c>
    </row>
    <row r="662" spans="2:65" s="10" customFormat="1" ht="22.5" customHeight="1" x14ac:dyDescent="0.3">
      <c r="B662" s="144"/>
      <c r="C662" s="145"/>
      <c r="D662" s="145"/>
      <c r="E662" s="146" t="s">
        <v>3</v>
      </c>
      <c r="F662" s="235" t="s">
        <v>85</v>
      </c>
      <c r="G662" s="236"/>
      <c r="H662" s="236"/>
      <c r="I662" s="236"/>
      <c r="J662" s="145"/>
      <c r="K662" s="147">
        <v>2</v>
      </c>
      <c r="L662" s="145"/>
      <c r="M662" s="145"/>
      <c r="N662" s="145"/>
      <c r="O662" s="145"/>
      <c r="P662" s="145"/>
      <c r="Q662" s="145"/>
      <c r="R662" s="148"/>
      <c r="T662" s="149"/>
      <c r="U662" s="145"/>
      <c r="V662" s="145"/>
      <c r="W662" s="145"/>
      <c r="X662" s="145"/>
      <c r="Y662" s="145"/>
      <c r="Z662" s="145"/>
      <c r="AA662" s="150"/>
      <c r="AT662" s="151" t="s">
        <v>137</v>
      </c>
      <c r="AU662" s="151" t="s">
        <v>85</v>
      </c>
      <c r="AV662" s="10" t="s">
        <v>85</v>
      </c>
      <c r="AW662" s="10" t="s">
        <v>35</v>
      </c>
      <c r="AX662" s="10" t="s">
        <v>20</v>
      </c>
      <c r="AY662" s="151" t="s">
        <v>129</v>
      </c>
    </row>
    <row r="663" spans="2:65" s="1" customFormat="1" ht="22.5" customHeight="1" x14ac:dyDescent="0.3">
      <c r="B663" s="134"/>
      <c r="C663" s="135" t="s">
        <v>627</v>
      </c>
      <c r="D663" s="135" t="s">
        <v>130</v>
      </c>
      <c r="E663" s="136" t="s">
        <v>628</v>
      </c>
      <c r="F663" s="232" t="s">
        <v>629</v>
      </c>
      <c r="G663" s="233"/>
      <c r="H663" s="233"/>
      <c r="I663" s="233"/>
      <c r="J663" s="137" t="s">
        <v>510</v>
      </c>
      <c r="K663" s="138">
        <v>12</v>
      </c>
      <c r="L663" s="234"/>
      <c r="M663" s="233"/>
      <c r="N663" s="234">
        <f>ROUND(L663*K663,2)</f>
        <v>0</v>
      </c>
      <c r="O663" s="233"/>
      <c r="P663" s="233"/>
      <c r="Q663" s="233"/>
      <c r="R663" s="139"/>
      <c r="T663" s="140" t="s">
        <v>3</v>
      </c>
      <c r="U663" s="39" t="s">
        <v>43</v>
      </c>
      <c r="V663" s="141">
        <v>0.217</v>
      </c>
      <c r="W663" s="141">
        <f>V663*K663</f>
        <v>2.6040000000000001</v>
      </c>
      <c r="X663" s="141">
        <v>0</v>
      </c>
      <c r="Y663" s="141">
        <f>X663*K663</f>
        <v>0</v>
      </c>
      <c r="Z663" s="141">
        <v>1.56E-3</v>
      </c>
      <c r="AA663" s="142">
        <f>Z663*K663</f>
        <v>1.8720000000000001E-2</v>
      </c>
      <c r="AR663" s="16" t="s">
        <v>134</v>
      </c>
      <c r="AT663" s="16" t="s">
        <v>130</v>
      </c>
      <c r="AU663" s="16" t="s">
        <v>85</v>
      </c>
      <c r="AY663" s="16" t="s">
        <v>129</v>
      </c>
      <c r="BE663" s="143">
        <f>IF(U663="základní",N663,0)</f>
        <v>0</v>
      </c>
      <c r="BF663" s="143">
        <f>IF(U663="snížená",N663,0)</f>
        <v>0</v>
      </c>
      <c r="BG663" s="143">
        <f>IF(U663="zákl. přenesená",N663,0)</f>
        <v>0</v>
      </c>
      <c r="BH663" s="143">
        <f>IF(U663="sníž. přenesená",N663,0)</f>
        <v>0</v>
      </c>
      <c r="BI663" s="143">
        <f>IF(U663="nulová",N663,0)</f>
        <v>0</v>
      </c>
      <c r="BJ663" s="16" t="s">
        <v>20</v>
      </c>
      <c r="BK663" s="143">
        <f>ROUND(L663*K663,2)</f>
        <v>0</v>
      </c>
      <c r="BL663" s="16" t="s">
        <v>134</v>
      </c>
      <c r="BM663" s="16" t="s">
        <v>630</v>
      </c>
    </row>
    <row r="664" spans="2:65" s="11" customFormat="1" ht="22.5" customHeight="1" x14ac:dyDescent="0.3">
      <c r="B664" s="156"/>
      <c r="C664" s="157"/>
      <c r="D664" s="157"/>
      <c r="E664" s="158" t="s">
        <v>3</v>
      </c>
      <c r="F664" s="240" t="s">
        <v>631</v>
      </c>
      <c r="G664" s="241"/>
      <c r="H664" s="241"/>
      <c r="I664" s="241"/>
      <c r="J664" s="157"/>
      <c r="K664" s="159" t="s">
        <v>3</v>
      </c>
      <c r="L664" s="157"/>
      <c r="M664" s="157"/>
      <c r="N664" s="157"/>
      <c r="O664" s="157"/>
      <c r="P664" s="157"/>
      <c r="Q664" s="157"/>
      <c r="R664" s="160"/>
      <c r="T664" s="161"/>
      <c r="U664" s="157"/>
      <c r="V664" s="157"/>
      <c r="W664" s="157"/>
      <c r="X664" s="157"/>
      <c r="Y664" s="157"/>
      <c r="Z664" s="157"/>
      <c r="AA664" s="162"/>
      <c r="AT664" s="163" t="s">
        <v>137</v>
      </c>
      <c r="AU664" s="163" t="s">
        <v>85</v>
      </c>
      <c r="AV664" s="11" t="s">
        <v>20</v>
      </c>
      <c r="AW664" s="11" t="s">
        <v>35</v>
      </c>
      <c r="AX664" s="11" t="s">
        <v>78</v>
      </c>
      <c r="AY664" s="163" t="s">
        <v>129</v>
      </c>
    </row>
    <row r="665" spans="2:65" s="10" customFormat="1" ht="22.5" customHeight="1" x14ac:dyDescent="0.3">
      <c r="B665" s="144"/>
      <c r="C665" s="145"/>
      <c r="D665" s="145"/>
      <c r="E665" s="146" t="s">
        <v>3</v>
      </c>
      <c r="F665" s="242" t="s">
        <v>148</v>
      </c>
      <c r="G665" s="236"/>
      <c r="H665" s="236"/>
      <c r="I665" s="236"/>
      <c r="J665" s="145"/>
      <c r="K665" s="147">
        <v>3</v>
      </c>
      <c r="L665" s="145"/>
      <c r="M665" s="145"/>
      <c r="N665" s="145"/>
      <c r="O665" s="145"/>
      <c r="P665" s="145"/>
      <c r="Q665" s="145"/>
      <c r="R665" s="148"/>
      <c r="T665" s="149"/>
      <c r="U665" s="145"/>
      <c r="V665" s="145"/>
      <c r="W665" s="145"/>
      <c r="X665" s="145"/>
      <c r="Y665" s="145"/>
      <c r="Z665" s="145"/>
      <c r="AA665" s="150"/>
      <c r="AT665" s="151" t="s">
        <v>137</v>
      </c>
      <c r="AU665" s="151" t="s">
        <v>85</v>
      </c>
      <c r="AV665" s="10" t="s">
        <v>85</v>
      </c>
      <c r="AW665" s="10" t="s">
        <v>35</v>
      </c>
      <c r="AX665" s="10" t="s">
        <v>78</v>
      </c>
      <c r="AY665" s="151" t="s">
        <v>129</v>
      </c>
    </row>
    <row r="666" spans="2:65" s="11" customFormat="1" ht="22.5" customHeight="1" x14ac:dyDescent="0.3">
      <c r="B666" s="156"/>
      <c r="C666" s="157"/>
      <c r="D666" s="157"/>
      <c r="E666" s="158" t="s">
        <v>3</v>
      </c>
      <c r="F666" s="245" t="s">
        <v>632</v>
      </c>
      <c r="G666" s="241"/>
      <c r="H666" s="241"/>
      <c r="I666" s="241"/>
      <c r="J666" s="157"/>
      <c r="K666" s="159" t="s">
        <v>3</v>
      </c>
      <c r="L666" s="157"/>
      <c r="M666" s="157"/>
      <c r="N666" s="157"/>
      <c r="O666" s="157"/>
      <c r="P666" s="157"/>
      <c r="Q666" s="157"/>
      <c r="R666" s="160"/>
      <c r="T666" s="161"/>
      <c r="U666" s="157"/>
      <c r="V666" s="157"/>
      <c r="W666" s="157"/>
      <c r="X666" s="157"/>
      <c r="Y666" s="157"/>
      <c r="Z666" s="157"/>
      <c r="AA666" s="162"/>
      <c r="AT666" s="163" t="s">
        <v>137</v>
      </c>
      <c r="AU666" s="163" t="s">
        <v>85</v>
      </c>
      <c r="AV666" s="11" t="s">
        <v>20</v>
      </c>
      <c r="AW666" s="11" t="s">
        <v>35</v>
      </c>
      <c r="AX666" s="11" t="s">
        <v>78</v>
      </c>
      <c r="AY666" s="163" t="s">
        <v>129</v>
      </c>
    </row>
    <row r="667" spans="2:65" s="10" customFormat="1" ht="22.5" customHeight="1" x14ac:dyDescent="0.3">
      <c r="B667" s="144"/>
      <c r="C667" s="145"/>
      <c r="D667" s="145"/>
      <c r="E667" s="146" t="s">
        <v>3</v>
      </c>
      <c r="F667" s="242" t="s">
        <v>186</v>
      </c>
      <c r="G667" s="236"/>
      <c r="H667" s="236"/>
      <c r="I667" s="236"/>
      <c r="J667" s="145"/>
      <c r="K667" s="147">
        <v>9</v>
      </c>
      <c r="L667" s="145"/>
      <c r="M667" s="145"/>
      <c r="N667" s="145"/>
      <c r="O667" s="145"/>
      <c r="P667" s="145"/>
      <c r="Q667" s="145"/>
      <c r="R667" s="148"/>
      <c r="T667" s="149"/>
      <c r="U667" s="145"/>
      <c r="V667" s="145"/>
      <c r="W667" s="145"/>
      <c r="X667" s="145"/>
      <c r="Y667" s="145"/>
      <c r="Z667" s="145"/>
      <c r="AA667" s="150"/>
      <c r="AT667" s="151" t="s">
        <v>137</v>
      </c>
      <c r="AU667" s="151" t="s">
        <v>85</v>
      </c>
      <c r="AV667" s="10" t="s">
        <v>85</v>
      </c>
      <c r="AW667" s="10" t="s">
        <v>35</v>
      </c>
      <c r="AX667" s="10" t="s">
        <v>78</v>
      </c>
      <c r="AY667" s="151" t="s">
        <v>129</v>
      </c>
    </row>
    <row r="668" spans="2:65" s="12" customFormat="1" ht="22.5" customHeight="1" x14ac:dyDescent="0.3">
      <c r="B668" s="164"/>
      <c r="C668" s="165"/>
      <c r="D668" s="165"/>
      <c r="E668" s="166" t="s">
        <v>3</v>
      </c>
      <c r="F668" s="243" t="s">
        <v>145</v>
      </c>
      <c r="G668" s="244"/>
      <c r="H668" s="244"/>
      <c r="I668" s="244"/>
      <c r="J668" s="165"/>
      <c r="K668" s="167">
        <v>12</v>
      </c>
      <c r="L668" s="165"/>
      <c r="M668" s="165"/>
      <c r="N668" s="165"/>
      <c r="O668" s="165"/>
      <c r="P668" s="165"/>
      <c r="Q668" s="165"/>
      <c r="R668" s="168"/>
      <c r="T668" s="169"/>
      <c r="U668" s="165"/>
      <c r="V668" s="165"/>
      <c r="W668" s="165"/>
      <c r="X668" s="165"/>
      <c r="Y668" s="165"/>
      <c r="Z668" s="165"/>
      <c r="AA668" s="170"/>
      <c r="AT668" s="171" t="s">
        <v>137</v>
      </c>
      <c r="AU668" s="171" t="s">
        <v>85</v>
      </c>
      <c r="AV668" s="12" t="s">
        <v>146</v>
      </c>
      <c r="AW668" s="12" t="s">
        <v>35</v>
      </c>
      <c r="AX668" s="12" t="s">
        <v>20</v>
      </c>
      <c r="AY668" s="171" t="s">
        <v>129</v>
      </c>
    </row>
    <row r="669" spans="2:65" s="1" customFormat="1" ht="31.5" customHeight="1" x14ac:dyDescent="0.3">
      <c r="B669" s="134"/>
      <c r="C669" s="135" t="s">
        <v>633</v>
      </c>
      <c r="D669" s="135" t="s">
        <v>130</v>
      </c>
      <c r="E669" s="136" t="s">
        <v>634</v>
      </c>
      <c r="F669" s="232" t="s">
        <v>847</v>
      </c>
      <c r="G669" s="233"/>
      <c r="H669" s="233"/>
      <c r="I669" s="233"/>
      <c r="J669" s="137" t="s">
        <v>510</v>
      </c>
      <c r="K669" s="138">
        <v>3</v>
      </c>
      <c r="L669" s="234"/>
      <c r="M669" s="233"/>
      <c r="N669" s="234">
        <f>ROUND(L669*K669,2)</f>
        <v>0</v>
      </c>
      <c r="O669" s="233"/>
      <c r="P669" s="233"/>
      <c r="Q669" s="233"/>
      <c r="R669" s="139"/>
      <c r="T669" s="140" t="s">
        <v>3</v>
      </c>
      <c r="U669" s="39" t="s">
        <v>43</v>
      </c>
      <c r="V669" s="141">
        <v>0.2</v>
      </c>
      <c r="W669" s="141">
        <f>V669*K669</f>
        <v>0.60000000000000009</v>
      </c>
      <c r="X669" s="141">
        <v>1.9599999999999999E-3</v>
      </c>
      <c r="Y669" s="141">
        <f>X669*K669</f>
        <v>5.8799999999999998E-3</v>
      </c>
      <c r="Z669" s="141">
        <v>0</v>
      </c>
      <c r="AA669" s="142">
        <f>Z669*K669</f>
        <v>0</v>
      </c>
      <c r="AR669" s="16" t="s">
        <v>134</v>
      </c>
      <c r="AT669" s="16" t="s">
        <v>130</v>
      </c>
      <c r="AU669" s="16" t="s">
        <v>85</v>
      </c>
      <c r="AY669" s="16" t="s">
        <v>129</v>
      </c>
      <c r="BE669" s="143">
        <f>IF(U669="základní",N669,0)</f>
        <v>0</v>
      </c>
      <c r="BF669" s="143">
        <f>IF(U669="snížená",N669,0)</f>
        <v>0</v>
      </c>
      <c r="BG669" s="143">
        <f>IF(U669="zákl. přenesená",N669,0)</f>
        <v>0</v>
      </c>
      <c r="BH669" s="143">
        <f>IF(U669="sníž. přenesená",N669,0)</f>
        <v>0</v>
      </c>
      <c r="BI669" s="143">
        <f>IF(U669="nulová",N669,0)</f>
        <v>0</v>
      </c>
      <c r="BJ669" s="16" t="s">
        <v>20</v>
      </c>
      <c r="BK669" s="143">
        <f>ROUND(L669*K669,2)</f>
        <v>0</v>
      </c>
      <c r="BL669" s="16" t="s">
        <v>134</v>
      </c>
      <c r="BM669" s="16" t="s">
        <v>635</v>
      </c>
    </row>
    <row r="670" spans="2:65" s="11" customFormat="1" ht="22.5" customHeight="1" x14ac:dyDescent="0.3">
      <c r="B670" s="156"/>
      <c r="C670" s="157"/>
      <c r="D670" s="157"/>
      <c r="E670" s="158" t="s">
        <v>3</v>
      </c>
      <c r="F670" s="240" t="s">
        <v>636</v>
      </c>
      <c r="G670" s="241"/>
      <c r="H670" s="241"/>
      <c r="I670" s="241"/>
      <c r="J670" s="157"/>
      <c r="K670" s="159" t="s">
        <v>3</v>
      </c>
      <c r="L670" s="157"/>
      <c r="M670" s="157"/>
      <c r="N670" s="157"/>
      <c r="O670" s="157"/>
      <c r="P670" s="157"/>
      <c r="Q670" s="157"/>
      <c r="R670" s="160"/>
      <c r="T670" s="161"/>
      <c r="U670" s="157"/>
      <c r="V670" s="157"/>
      <c r="W670" s="157"/>
      <c r="X670" s="157"/>
      <c r="Y670" s="157"/>
      <c r="Z670" s="157"/>
      <c r="AA670" s="162"/>
      <c r="AT670" s="163" t="s">
        <v>137</v>
      </c>
      <c r="AU670" s="163" t="s">
        <v>85</v>
      </c>
      <c r="AV670" s="11" t="s">
        <v>20</v>
      </c>
      <c r="AW670" s="11" t="s">
        <v>35</v>
      </c>
      <c r="AX670" s="11" t="s">
        <v>78</v>
      </c>
      <c r="AY670" s="163" t="s">
        <v>129</v>
      </c>
    </row>
    <row r="671" spans="2:65" s="11" customFormat="1" ht="22.5" customHeight="1" x14ac:dyDescent="0.3">
      <c r="B671" s="156"/>
      <c r="C671" s="157"/>
      <c r="D671" s="157"/>
      <c r="E671" s="158" t="s">
        <v>3</v>
      </c>
      <c r="F671" s="245" t="s">
        <v>158</v>
      </c>
      <c r="G671" s="241"/>
      <c r="H671" s="241"/>
      <c r="I671" s="241"/>
      <c r="J671" s="157"/>
      <c r="K671" s="159" t="s">
        <v>3</v>
      </c>
      <c r="L671" s="157"/>
      <c r="M671" s="157"/>
      <c r="N671" s="157"/>
      <c r="O671" s="157"/>
      <c r="P671" s="157"/>
      <c r="Q671" s="157"/>
      <c r="R671" s="160"/>
      <c r="T671" s="161"/>
      <c r="U671" s="157"/>
      <c r="V671" s="157"/>
      <c r="W671" s="157"/>
      <c r="X671" s="157"/>
      <c r="Y671" s="157"/>
      <c r="Z671" s="157"/>
      <c r="AA671" s="162"/>
      <c r="AT671" s="163" t="s">
        <v>137</v>
      </c>
      <c r="AU671" s="163" t="s">
        <v>85</v>
      </c>
      <c r="AV671" s="11" t="s">
        <v>20</v>
      </c>
      <c r="AW671" s="11" t="s">
        <v>35</v>
      </c>
      <c r="AX671" s="11" t="s">
        <v>78</v>
      </c>
      <c r="AY671" s="163" t="s">
        <v>129</v>
      </c>
    </row>
    <row r="672" spans="2:65" s="10" customFormat="1" ht="22.5" customHeight="1" x14ac:dyDescent="0.3">
      <c r="B672" s="144"/>
      <c r="C672" s="145"/>
      <c r="D672" s="145"/>
      <c r="E672" s="146" t="s">
        <v>3</v>
      </c>
      <c r="F672" s="242" t="s">
        <v>20</v>
      </c>
      <c r="G672" s="236"/>
      <c r="H672" s="236"/>
      <c r="I672" s="236"/>
      <c r="J672" s="145"/>
      <c r="K672" s="147">
        <v>1</v>
      </c>
      <c r="L672" s="145"/>
      <c r="M672" s="145"/>
      <c r="N672" s="145"/>
      <c r="O672" s="145"/>
      <c r="P672" s="145"/>
      <c r="Q672" s="145"/>
      <c r="R672" s="148"/>
      <c r="T672" s="149"/>
      <c r="U672" s="145"/>
      <c r="V672" s="145"/>
      <c r="W672" s="145"/>
      <c r="X672" s="145"/>
      <c r="Y672" s="145"/>
      <c r="Z672" s="145"/>
      <c r="AA672" s="150"/>
      <c r="AT672" s="151" t="s">
        <v>137</v>
      </c>
      <c r="AU672" s="151" t="s">
        <v>85</v>
      </c>
      <c r="AV672" s="10" t="s">
        <v>85</v>
      </c>
      <c r="AW672" s="10" t="s">
        <v>35</v>
      </c>
      <c r="AX672" s="10" t="s">
        <v>78</v>
      </c>
      <c r="AY672" s="151" t="s">
        <v>129</v>
      </c>
    </row>
    <row r="673" spans="2:65" s="11" customFormat="1" ht="22.5" customHeight="1" x14ac:dyDescent="0.3">
      <c r="B673" s="156"/>
      <c r="C673" s="157"/>
      <c r="D673" s="157"/>
      <c r="E673" s="158" t="s">
        <v>3</v>
      </c>
      <c r="F673" s="245" t="s">
        <v>172</v>
      </c>
      <c r="G673" s="241"/>
      <c r="H673" s="241"/>
      <c r="I673" s="241"/>
      <c r="J673" s="157"/>
      <c r="K673" s="159" t="s">
        <v>3</v>
      </c>
      <c r="L673" s="157"/>
      <c r="M673" s="157"/>
      <c r="N673" s="157"/>
      <c r="O673" s="157"/>
      <c r="P673" s="157"/>
      <c r="Q673" s="157"/>
      <c r="R673" s="160"/>
      <c r="T673" s="161"/>
      <c r="U673" s="157"/>
      <c r="V673" s="157"/>
      <c r="W673" s="157"/>
      <c r="X673" s="157"/>
      <c r="Y673" s="157"/>
      <c r="Z673" s="157"/>
      <c r="AA673" s="162"/>
      <c r="AT673" s="163" t="s">
        <v>137</v>
      </c>
      <c r="AU673" s="163" t="s">
        <v>85</v>
      </c>
      <c r="AV673" s="11" t="s">
        <v>20</v>
      </c>
      <c r="AW673" s="11" t="s">
        <v>35</v>
      </c>
      <c r="AX673" s="11" t="s">
        <v>78</v>
      </c>
      <c r="AY673" s="163" t="s">
        <v>129</v>
      </c>
    </row>
    <row r="674" spans="2:65" s="10" customFormat="1" ht="22.5" customHeight="1" x14ac:dyDescent="0.3">
      <c r="B674" s="144"/>
      <c r="C674" s="145"/>
      <c r="D674" s="145"/>
      <c r="E674" s="146" t="s">
        <v>3</v>
      </c>
      <c r="F674" s="242" t="s">
        <v>20</v>
      </c>
      <c r="G674" s="236"/>
      <c r="H674" s="236"/>
      <c r="I674" s="236"/>
      <c r="J674" s="145"/>
      <c r="K674" s="147">
        <v>1</v>
      </c>
      <c r="L674" s="145"/>
      <c r="M674" s="145"/>
      <c r="N674" s="145"/>
      <c r="O674" s="145"/>
      <c r="P674" s="145"/>
      <c r="Q674" s="145"/>
      <c r="R674" s="148"/>
      <c r="T674" s="149"/>
      <c r="U674" s="145"/>
      <c r="V674" s="145"/>
      <c r="W674" s="145"/>
      <c r="X674" s="145"/>
      <c r="Y674" s="145"/>
      <c r="Z674" s="145"/>
      <c r="AA674" s="150"/>
      <c r="AT674" s="151" t="s">
        <v>137</v>
      </c>
      <c r="AU674" s="151" t="s">
        <v>85</v>
      </c>
      <c r="AV674" s="10" t="s">
        <v>85</v>
      </c>
      <c r="AW674" s="10" t="s">
        <v>35</v>
      </c>
      <c r="AX674" s="10" t="s">
        <v>78</v>
      </c>
      <c r="AY674" s="151" t="s">
        <v>129</v>
      </c>
    </row>
    <row r="675" spans="2:65" s="11" customFormat="1" ht="22.5" customHeight="1" x14ac:dyDescent="0.3">
      <c r="B675" s="156"/>
      <c r="C675" s="157"/>
      <c r="D675" s="157"/>
      <c r="E675" s="158" t="s">
        <v>3</v>
      </c>
      <c r="F675" s="245" t="s">
        <v>173</v>
      </c>
      <c r="G675" s="241"/>
      <c r="H675" s="241"/>
      <c r="I675" s="241"/>
      <c r="J675" s="157"/>
      <c r="K675" s="159" t="s">
        <v>3</v>
      </c>
      <c r="L675" s="157"/>
      <c r="M675" s="157"/>
      <c r="N675" s="157"/>
      <c r="O675" s="157"/>
      <c r="P675" s="157"/>
      <c r="Q675" s="157"/>
      <c r="R675" s="160"/>
      <c r="T675" s="161"/>
      <c r="U675" s="157"/>
      <c r="V675" s="157"/>
      <c r="W675" s="157"/>
      <c r="X675" s="157"/>
      <c r="Y675" s="157"/>
      <c r="Z675" s="157"/>
      <c r="AA675" s="162"/>
      <c r="AT675" s="163" t="s">
        <v>137</v>
      </c>
      <c r="AU675" s="163" t="s">
        <v>85</v>
      </c>
      <c r="AV675" s="11" t="s">
        <v>20</v>
      </c>
      <c r="AW675" s="11" t="s">
        <v>35</v>
      </c>
      <c r="AX675" s="11" t="s">
        <v>78</v>
      </c>
      <c r="AY675" s="163" t="s">
        <v>129</v>
      </c>
    </row>
    <row r="676" spans="2:65" s="10" customFormat="1" ht="22.5" customHeight="1" x14ac:dyDescent="0.3">
      <c r="B676" s="144"/>
      <c r="C676" s="145"/>
      <c r="D676" s="145"/>
      <c r="E676" s="146" t="s">
        <v>3</v>
      </c>
      <c r="F676" s="242" t="s">
        <v>20</v>
      </c>
      <c r="G676" s="236"/>
      <c r="H676" s="236"/>
      <c r="I676" s="236"/>
      <c r="J676" s="145"/>
      <c r="K676" s="147">
        <v>1</v>
      </c>
      <c r="L676" s="145"/>
      <c r="M676" s="145"/>
      <c r="N676" s="145"/>
      <c r="O676" s="145"/>
      <c r="P676" s="145"/>
      <c r="Q676" s="145"/>
      <c r="R676" s="148"/>
      <c r="T676" s="149"/>
      <c r="U676" s="145"/>
      <c r="V676" s="145"/>
      <c r="W676" s="145"/>
      <c r="X676" s="145"/>
      <c r="Y676" s="145"/>
      <c r="Z676" s="145"/>
      <c r="AA676" s="150"/>
      <c r="AT676" s="151" t="s">
        <v>137</v>
      </c>
      <c r="AU676" s="151" t="s">
        <v>85</v>
      </c>
      <c r="AV676" s="10" t="s">
        <v>85</v>
      </c>
      <c r="AW676" s="10" t="s">
        <v>35</v>
      </c>
      <c r="AX676" s="10" t="s">
        <v>78</v>
      </c>
      <c r="AY676" s="151" t="s">
        <v>129</v>
      </c>
    </row>
    <row r="677" spans="2:65" s="12" customFormat="1" ht="22.5" customHeight="1" x14ac:dyDescent="0.3">
      <c r="B677" s="164"/>
      <c r="C677" s="165"/>
      <c r="D677" s="165"/>
      <c r="E677" s="166" t="s">
        <v>3</v>
      </c>
      <c r="F677" s="243" t="s">
        <v>145</v>
      </c>
      <c r="G677" s="244"/>
      <c r="H677" s="244"/>
      <c r="I677" s="244"/>
      <c r="J677" s="165"/>
      <c r="K677" s="167">
        <v>3</v>
      </c>
      <c r="L677" s="165"/>
      <c r="M677" s="165"/>
      <c r="N677" s="165"/>
      <c r="O677" s="165"/>
      <c r="P677" s="165"/>
      <c r="Q677" s="165"/>
      <c r="R677" s="168"/>
      <c r="T677" s="169"/>
      <c r="U677" s="165"/>
      <c r="V677" s="165"/>
      <c r="W677" s="165"/>
      <c r="X677" s="165"/>
      <c r="Y677" s="165"/>
      <c r="Z677" s="165"/>
      <c r="AA677" s="170"/>
      <c r="AT677" s="171" t="s">
        <v>137</v>
      </c>
      <c r="AU677" s="171" t="s">
        <v>85</v>
      </c>
      <c r="AV677" s="12" t="s">
        <v>146</v>
      </c>
      <c r="AW677" s="12" t="s">
        <v>35</v>
      </c>
      <c r="AX677" s="12" t="s">
        <v>20</v>
      </c>
      <c r="AY677" s="171" t="s">
        <v>129</v>
      </c>
    </row>
    <row r="678" spans="2:65" s="1" customFormat="1" ht="31.5" customHeight="1" x14ac:dyDescent="0.3">
      <c r="B678" s="134"/>
      <c r="C678" s="135" t="s">
        <v>637</v>
      </c>
      <c r="D678" s="135" t="s">
        <v>130</v>
      </c>
      <c r="E678" s="136" t="s">
        <v>638</v>
      </c>
      <c r="F678" s="232" t="s">
        <v>639</v>
      </c>
      <c r="G678" s="233"/>
      <c r="H678" s="233"/>
      <c r="I678" s="233"/>
      <c r="J678" s="137" t="s">
        <v>189</v>
      </c>
      <c r="K678" s="138">
        <v>1</v>
      </c>
      <c r="L678" s="234"/>
      <c r="M678" s="233"/>
      <c r="N678" s="234">
        <f>ROUND(L678*K678,2)</f>
        <v>0</v>
      </c>
      <c r="O678" s="233"/>
      <c r="P678" s="233"/>
      <c r="Q678" s="233"/>
      <c r="R678" s="139"/>
      <c r="T678" s="140" t="s">
        <v>3</v>
      </c>
      <c r="U678" s="39" t="s">
        <v>43</v>
      </c>
      <c r="V678" s="141">
        <v>0.65500000000000003</v>
      </c>
      <c r="W678" s="141">
        <f>V678*K678</f>
        <v>0.65500000000000003</v>
      </c>
      <c r="X678" s="141">
        <v>1.2999999999999999E-4</v>
      </c>
      <c r="Y678" s="141">
        <f>X678*K678</f>
        <v>1.2999999999999999E-4</v>
      </c>
      <c r="Z678" s="141">
        <v>0</v>
      </c>
      <c r="AA678" s="142">
        <f>Z678*K678</f>
        <v>0</v>
      </c>
      <c r="AR678" s="16" t="s">
        <v>134</v>
      </c>
      <c r="AT678" s="16" t="s">
        <v>130</v>
      </c>
      <c r="AU678" s="16" t="s">
        <v>85</v>
      </c>
      <c r="AY678" s="16" t="s">
        <v>129</v>
      </c>
      <c r="BE678" s="143">
        <f>IF(U678="základní",N678,0)</f>
        <v>0</v>
      </c>
      <c r="BF678" s="143">
        <f>IF(U678="snížená",N678,0)</f>
        <v>0</v>
      </c>
      <c r="BG678" s="143">
        <f>IF(U678="zákl. přenesená",N678,0)</f>
        <v>0</v>
      </c>
      <c r="BH678" s="143">
        <f>IF(U678="sníž. přenesená",N678,0)</f>
        <v>0</v>
      </c>
      <c r="BI678" s="143">
        <f>IF(U678="nulová",N678,0)</f>
        <v>0</v>
      </c>
      <c r="BJ678" s="16" t="s">
        <v>20</v>
      </c>
      <c r="BK678" s="143">
        <f>ROUND(L678*K678,2)</f>
        <v>0</v>
      </c>
      <c r="BL678" s="16" t="s">
        <v>134</v>
      </c>
      <c r="BM678" s="16" t="s">
        <v>640</v>
      </c>
    </row>
    <row r="679" spans="2:65" s="10" customFormat="1" ht="22.5" customHeight="1" x14ac:dyDescent="0.3">
      <c r="B679" s="144"/>
      <c r="C679" s="145"/>
      <c r="D679" s="145"/>
      <c r="E679" s="146" t="s">
        <v>3</v>
      </c>
      <c r="F679" s="235" t="s">
        <v>20</v>
      </c>
      <c r="G679" s="236"/>
      <c r="H679" s="236"/>
      <c r="I679" s="236"/>
      <c r="J679" s="145"/>
      <c r="K679" s="147">
        <v>1</v>
      </c>
      <c r="L679" s="145"/>
      <c r="M679" s="145"/>
      <c r="N679" s="145"/>
      <c r="O679" s="145"/>
      <c r="P679" s="145"/>
      <c r="Q679" s="145"/>
      <c r="R679" s="148"/>
      <c r="T679" s="149"/>
      <c r="U679" s="145"/>
      <c r="V679" s="145"/>
      <c r="W679" s="145"/>
      <c r="X679" s="145"/>
      <c r="Y679" s="145"/>
      <c r="Z679" s="145"/>
      <c r="AA679" s="150"/>
      <c r="AT679" s="151" t="s">
        <v>137</v>
      </c>
      <c r="AU679" s="151" t="s">
        <v>85</v>
      </c>
      <c r="AV679" s="10" t="s">
        <v>85</v>
      </c>
      <c r="AW679" s="10" t="s">
        <v>35</v>
      </c>
      <c r="AX679" s="10" t="s">
        <v>20</v>
      </c>
      <c r="AY679" s="151" t="s">
        <v>129</v>
      </c>
    </row>
    <row r="680" spans="2:65" s="1" customFormat="1" ht="31.5" customHeight="1" x14ac:dyDescent="0.3">
      <c r="B680" s="134"/>
      <c r="C680" s="152" t="s">
        <v>641</v>
      </c>
      <c r="D680" s="152" t="s">
        <v>138</v>
      </c>
      <c r="E680" s="153" t="s">
        <v>642</v>
      </c>
      <c r="F680" s="237" t="s">
        <v>643</v>
      </c>
      <c r="G680" s="238"/>
      <c r="H680" s="238"/>
      <c r="I680" s="238"/>
      <c r="J680" s="154" t="s">
        <v>189</v>
      </c>
      <c r="K680" s="155">
        <v>1</v>
      </c>
      <c r="L680" s="239"/>
      <c r="M680" s="238"/>
      <c r="N680" s="239">
        <f>ROUND(L680*K680,2)</f>
        <v>0</v>
      </c>
      <c r="O680" s="233"/>
      <c r="P680" s="233"/>
      <c r="Q680" s="233"/>
      <c r="R680" s="139"/>
      <c r="T680" s="140" t="s">
        <v>3</v>
      </c>
      <c r="U680" s="39" t="s">
        <v>43</v>
      </c>
      <c r="V680" s="141">
        <v>0</v>
      </c>
      <c r="W680" s="141">
        <f>V680*K680</f>
        <v>0</v>
      </c>
      <c r="X680" s="141">
        <v>0</v>
      </c>
      <c r="Y680" s="141">
        <f>X680*K680</f>
        <v>0</v>
      </c>
      <c r="Z680" s="141">
        <v>0</v>
      </c>
      <c r="AA680" s="142">
        <f>Z680*K680</f>
        <v>0</v>
      </c>
      <c r="AR680" s="16" t="s">
        <v>141</v>
      </c>
      <c r="AT680" s="16" t="s">
        <v>138</v>
      </c>
      <c r="AU680" s="16" t="s">
        <v>85</v>
      </c>
      <c r="AY680" s="16" t="s">
        <v>129</v>
      </c>
      <c r="BE680" s="143">
        <f>IF(U680="základní",N680,0)</f>
        <v>0</v>
      </c>
      <c r="BF680" s="143">
        <f>IF(U680="snížená",N680,0)</f>
        <v>0</v>
      </c>
      <c r="BG680" s="143">
        <f>IF(U680="zákl. přenesená",N680,0)</f>
        <v>0</v>
      </c>
      <c r="BH680" s="143">
        <f>IF(U680="sníž. přenesená",N680,0)</f>
        <v>0</v>
      </c>
      <c r="BI680" s="143">
        <f>IF(U680="nulová",N680,0)</f>
        <v>0</v>
      </c>
      <c r="BJ680" s="16" t="s">
        <v>20</v>
      </c>
      <c r="BK680" s="143">
        <f>ROUND(L680*K680,2)</f>
        <v>0</v>
      </c>
      <c r="BL680" s="16" t="s">
        <v>134</v>
      </c>
      <c r="BM680" s="16" t="s">
        <v>644</v>
      </c>
    </row>
    <row r="681" spans="2:65" s="1" customFormat="1" ht="22.5" customHeight="1" x14ac:dyDescent="0.3">
      <c r="B681" s="134"/>
      <c r="C681" s="135" t="s">
        <v>645</v>
      </c>
      <c r="D681" s="135" t="s">
        <v>130</v>
      </c>
      <c r="E681" s="136" t="s">
        <v>646</v>
      </c>
      <c r="F681" s="232" t="s">
        <v>647</v>
      </c>
      <c r="G681" s="233"/>
      <c r="H681" s="233"/>
      <c r="I681" s="233"/>
      <c r="J681" s="137" t="s">
        <v>189</v>
      </c>
      <c r="K681" s="138">
        <v>14</v>
      </c>
      <c r="L681" s="234"/>
      <c r="M681" s="233"/>
      <c r="N681" s="234">
        <f>ROUND(L681*K681,2)</f>
        <v>0</v>
      </c>
      <c r="O681" s="233"/>
      <c r="P681" s="233"/>
      <c r="Q681" s="233"/>
      <c r="R681" s="139"/>
      <c r="T681" s="140" t="s">
        <v>3</v>
      </c>
      <c r="U681" s="39" t="s">
        <v>43</v>
      </c>
      <c r="V681" s="141">
        <v>3.7999999999999999E-2</v>
      </c>
      <c r="W681" s="141">
        <f>V681*K681</f>
        <v>0.53200000000000003</v>
      </c>
      <c r="X681" s="141">
        <v>0</v>
      </c>
      <c r="Y681" s="141">
        <f>X681*K681</f>
        <v>0</v>
      </c>
      <c r="Z681" s="141">
        <v>8.4999999999999995E-4</v>
      </c>
      <c r="AA681" s="142">
        <f>Z681*K681</f>
        <v>1.1899999999999999E-2</v>
      </c>
      <c r="AR681" s="16" t="s">
        <v>134</v>
      </c>
      <c r="AT681" s="16" t="s">
        <v>130</v>
      </c>
      <c r="AU681" s="16" t="s">
        <v>85</v>
      </c>
      <c r="AY681" s="16" t="s">
        <v>129</v>
      </c>
      <c r="BE681" s="143">
        <f>IF(U681="základní",N681,0)</f>
        <v>0</v>
      </c>
      <c r="BF681" s="143">
        <f>IF(U681="snížená",N681,0)</f>
        <v>0</v>
      </c>
      <c r="BG681" s="143">
        <f>IF(U681="zákl. přenesená",N681,0)</f>
        <v>0</v>
      </c>
      <c r="BH681" s="143">
        <f>IF(U681="sníž. přenesená",N681,0)</f>
        <v>0</v>
      </c>
      <c r="BI681" s="143">
        <f>IF(U681="nulová",N681,0)</f>
        <v>0</v>
      </c>
      <c r="BJ681" s="16" t="s">
        <v>20</v>
      </c>
      <c r="BK681" s="143">
        <f>ROUND(L681*K681,2)</f>
        <v>0</v>
      </c>
      <c r="BL681" s="16" t="s">
        <v>134</v>
      </c>
      <c r="BM681" s="16" t="s">
        <v>648</v>
      </c>
    </row>
    <row r="682" spans="2:65" s="11" customFormat="1" ht="22.5" customHeight="1" x14ac:dyDescent="0.3">
      <c r="B682" s="156"/>
      <c r="C682" s="157"/>
      <c r="D682" s="157"/>
      <c r="E682" s="158" t="s">
        <v>3</v>
      </c>
      <c r="F682" s="240" t="s">
        <v>536</v>
      </c>
      <c r="G682" s="241"/>
      <c r="H682" s="241"/>
      <c r="I682" s="241"/>
      <c r="J682" s="157"/>
      <c r="K682" s="159" t="s">
        <v>3</v>
      </c>
      <c r="L682" s="157"/>
      <c r="M682" s="157"/>
      <c r="N682" s="157"/>
      <c r="O682" s="157"/>
      <c r="P682" s="157"/>
      <c r="Q682" s="157"/>
      <c r="R682" s="160"/>
      <c r="T682" s="161"/>
      <c r="U682" s="157"/>
      <c r="V682" s="157"/>
      <c r="W682" s="157"/>
      <c r="X682" s="157"/>
      <c r="Y682" s="157"/>
      <c r="Z682" s="157"/>
      <c r="AA682" s="162"/>
      <c r="AT682" s="163" t="s">
        <v>137</v>
      </c>
      <c r="AU682" s="163" t="s">
        <v>85</v>
      </c>
      <c r="AV682" s="11" t="s">
        <v>20</v>
      </c>
      <c r="AW682" s="11" t="s">
        <v>35</v>
      </c>
      <c r="AX682" s="11" t="s">
        <v>78</v>
      </c>
      <c r="AY682" s="163" t="s">
        <v>129</v>
      </c>
    </row>
    <row r="683" spans="2:65" s="10" customFormat="1" ht="22.5" customHeight="1" x14ac:dyDescent="0.3">
      <c r="B683" s="144"/>
      <c r="C683" s="145"/>
      <c r="D683" s="145"/>
      <c r="E683" s="146" t="s">
        <v>3</v>
      </c>
      <c r="F683" s="242" t="s">
        <v>166</v>
      </c>
      <c r="G683" s="236"/>
      <c r="H683" s="236"/>
      <c r="I683" s="236"/>
      <c r="J683" s="145"/>
      <c r="K683" s="147">
        <v>6</v>
      </c>
      <c r="L683" s="145"/>
      <c r="M683" s="145"/>
      <c r="N683" s="145"/>
      <c r="O683" s="145"/>
      <c r="P683" s="145"/>
      <c r="Q683" s="145"/>
      <c r="R683" s="148"/>
      <c r="T683" s="149"/>
      <c r="U683" s="145"/>
      <c r="V683" s="145"/>
      <c r="W683" s="145"/>
      <c r="X683" s="145"/>
      <c r="Y683" s="145"/>
      <c r="Z683" s="145"/>
      <c r="AA683" s="150"/>
      <c r="AT683" s="151" t="s">
        <v>137</v>
      </c>
      <c r="AU683" s="151" t="s">
        <v>85</v>
      </c>
      <c r="AV683" s="10" t="s">
        <v>85</v>
      </c>
      <c r="AW683" s="10" t="s">
        <v>35</v>
      </c>
      <c r="AX683" s="10" t="s">
        <v>78</v>
      </c>
      <c r="AY683" s="151" t="s">
        <v>129</v>
      </c>
    </row>
    <row r="684" spans="2:65" s="11" customFormat="1" ht="22.5" customHeight="1" x14ac:dyDescent="0.3">
      <c r="B684" s="156"/>
      <c r="C684" s="157"/>
      <c r="D684" s="157"/>
      <c r="E684" s="158" t="s">
        <v>3</v>
      </c>
      <c r="F684" s="245" t="s">
        <v>617</v>
      </c>
      <c r="G684" s="241"/>
      <c r="H684" s="241"/>
      <c r="I684" s="241"/>
      <c r="J684" s="157"/>
      <c r="K684" s="159" t="s">
        <v>3</v>
      </c>
      <c r="L684" s="157"/>
      <c r="M684" s="157"/>
      <c r="N684" s="157"/>
      <c r="O684" s="157"/>
      <c r="P684" s="157"/>
      <c r="Q684" s="157"/>
      <c r="R684" s="160"/>
      <c r="T684" s="161"/>
      <c r="U684" s="157"/>
      <c r="V684" s="157"/>
      <c r="W684" s="157"/>
      <c r="X684" s="157"/>
      <c r="Y684" s="157"/>
      <c r="Z684" s="157"/>
      <c r="AA684" s="162"/>
      <c r="AT684" s="163" t="s">
        <v>137</v>
      </c>
      <c r="AU684" s="163" t="s">
        <v>85</v>
      </c>
      <c r="AV684" s="11" t="s">
        <v>20</v>
      </c>
      <c r="AW684" s="11" t="s">
        <v>35</v>
      </c>
      <c r="AX684" s="11" t="s">
        <v>78</v>
      </c>
      <c r="AY684" s="163" t="s">
        <v>129</v>
      </c>
    </row>
    <row r="685" spans="2:65" s="10" customFormat="1" ht="22.5" customHeight="1" x14ac:dyDescent="0.3">
      <c r="B685" s="144"/>
      <c r="C685" s="145"/>
      <c r="D685" s="145"/>
      <c r="E685" s="146" t="s">
        <v>3</v>
      </c>
      <c r="F685" s="242" t="s">
        <v>182</v>
      </c>
      <c r="G685" s="236"/>
      <c r="H685" s="236"/>
      <c r="I685" s="236"/>
      <c r="J685" s="145"/>
      <c r="K685" s="147">
        <v>8</v>
      </c>
      <c r="L685" s="145"/>
      <c r="M685" s="145"/>
      <c r="N685" s="145"/>
      <c r="O685" s="145"/>
      <c r="P685" s="145"/>
      <c r="Q685" s="145"/>
      <c r="R685" s="148"/>
      <c r="T685" s="149"/>
      <c r="U685" s="145"/>
      <c r="V685" s="145"/>
      <c r="W685" s="145"/>
      <c r="X685" s="145"/>
      <c r="Y685" s="145"/>
      <c r="Z685" s="145"/>
      <c r="AA685" s="150"/>
      <c r="AT685" s="151" t="s">
        <v>137</v>
      </c>
      <c r="AU685" s="151" t="s">
        <v>85</v>
      </c>
      <c r="AV685" s="10" t="s">
        <v>85</v>
      </c>
      <c r="AW685" s="10" t="s">
        <v>35</v>
      </c>
      <c r="AX685" s="10" t="s">
        <v>78</v>
      </c>
      <c r="AY685" s="151" t="s">
        <v>129</v>
      </c>
    </row>
    <row r="686" spans="2:65" s="12" customFormat="1" ht="22.5" customHeight="1" x14ac:dyDescent="0.3">
      <c r="B686" s="164"/>
      <c r="C686" s="165"/>
      <c r="D686" s="165"/>
      <c r="E686" s="166" t="s">
        <v>3</v>
      </c>
      <c r="F686" s="243" t="s">
        <v>145</v>
      </c>
      <c r="G686" s="244"/>
      <c r="H686" s="244"/>
      <c r="I686" s="244"/>
      <c r="J686" s="165"/>
      <c r="K686" s="167">
        <v>14</v>
      </c>
      <c r="L686" s="165"/>
      <c r="M686" s="165"/>
      <c r="N686" s="165"/>
      <c r="O686" s="165"/>
      <c r="P686" s="165"/>
      <c r="Q686" s="165"/>
      <c r="R686" s="168"/>
      <c r="T686" s="169"/>
      <c r="U686" s="165"/>
      <c r="V686" s="165"/>
      <c r="W686" s="165"/>
      <c r="X686" s="165"/>
      <c r="Y686" s="165"/>
      <c r="Z686" s="165"/>
      <c r="AA686" s="170"/>
      <c r="AT686" s="171" t="s">
        <v>137</v>
      </c>
      <c r="AU686" s="171" t="s">
        <v>85</v>
      </c>
      <c r="AV686" s="12" t="s">
        <v>146</v>
      </c>
      <c r="AW686" s="12" t="s">
        <v>35</v>
      </c>
      <c r="AX686" s="12" t="s">
        <v>20</v>
      </c>
      <c r="AY686" s="171" t="s">
        <v>129</v>
      </c>
    </row>
    <row r="687" spans="2:65" s="1" customFormat="1" ht="22.5" customHeight="1" x14ac:dyDescent="0.3">
      <c r="B687" s="134"/>
      <c r="C687" s="135" t="s">
        <v>26</v>
      </c>
      <c r="D687" s="135" t="s">
        <v>130</v>
      </c>
      <c r="E687" s="136" t="s">
        <v>649</v>
      </c>
      <c r="F687" s="232" t="s">
        <v>650</v>
      </c>
      <c r="G687" s="233"/>
      <c r="H687" s="233"/>
      <c r="I687" s="233"/>
      <c r="J687" s="137" t="s">
        <v>189</v>
      </c>
      <c r="K687" s="138">
        <v>9</v>
      </c>
      <c r="L687" s="234"/>
      <c r="M687" s="233"/>
      <c r="N687" s="234">
        <f>ROUND(L687*K687,2)</f>
        <v>0</v>
      </c>
      <c r="O687" s="233"/>
      <c r="P687" s="233"/>
      <c r="Q687" s="233"/>
      <c r="R687" s="139"/>
      <c r="T687" s="140" t="s">
        <v>3</v>
      </c>
      <c r="U687" s="39" t="s">
        <v>43</v>
      </c>
      <c r="V687" s="141">
        <v>0.113</v>
      </c>
      <c r="W687" s="141">
        <f>V687*K687</f>
        <v>1.0170000000000001</v>
      </c>
      <c r="X687" s="141">
        <v>2.3000000000000001E-4</v>
      </c>
      <c r="Y687" s="141">
        <f>X687*K687</f>
        <v>2.0700000000000002E-3</v>
      </c>
      <c r="Z687" s="141">
        <v>0</v>
      </c>
      <c r="AA687" s="142">
        <f>Z687*K687</f>
        <v>0</v>
      </c>
      <c r="AR687" s="16" t="s">
        <v>134</v>
      </c>
      <c r="AT687" s="16" t="s">
        <v>130</v>
      </c>
      <c r="AU687" s="16" t="s">
        <v>85</v>
      </c>
      <c r="AY687" s="16" t="s">
        <v>129</v>
      </c>
      <c r="BE687" s="143">
        <f>IF(U687="základní",N687,0)</f>
        <v>0</v>
      </c>
      <c r="BF687" s="143">
        <f>IF(U687="snížená",N687,0)</f>
        <v>0</v>
      </c>
      <c r="BG687" s="143">
        <f>IF(U687="zákl. přenesená",N687,0)</f>
        <v>0</v>
      </c>
      <c r="BH687" s="143">
        <f>IF(U687="sníž. přenesená",N687,0)</f>
        <v>0</v>
      </c>
      <c r="BI687" s="143">
        <f>IF(U687="nulová",N687,0)</f>
        <v>0</v>
      </c>
      <c r="BJ687" s="16" t="s">
        <v>20</v>
      </c>
      <c r="BK687" s="143">
        <f>ROUND(L687*K687,2)</f>
        <v>0</v>
      </c>
      <c r="BL687" s="16" t="s">
        <v>134</v>
      </c>
      <c r="BM687" s="16" t="s">
        <v>651</v>
      </c>
    </row>
    <row r="688" spans="2:65" s="11" customFormat="1" ht="22.5" customHeight="1" x14ac:dyDescent="0.3">
      <c r="B688" s="156"/>
      <c r="C688" s="157"/>
      <c r="D688" s="157"/>
      <c r="E688" s="158" t="s">
        <v>3</v>
      </c>
      <c r="F688" s="240" t="s">
        <v>158</v>
      </c>
      <c r="G688" s="241"/>
      <c r="H688" s="241"/>
      <c r="I688" s="241"/>
      <c r="J688" s="157"/>
      <c r="K688" s="159" t="s">
        <v>3</v>
      </c>
      <c r="L688" s="157"/>
      <c r="M688" s="157"/>
      <c r="N688" s="157"/>
      <c r="O688" s="157"/>
      <c r="P688" s="157"/>
      <c r="Q688" s="157"/>
      <c r="R688" s="160"/>
      <c r="T688" s="161"/>
      <c r="U688" s="157"/>
      <c r="V688" s="157"/>
      <c r="W688" s="157"/>
      <c r="X688" s="157"/>
      <c r="Y688" s="157"/>
      <c r="Z688" s="157"/>
      <c r="AA688" s="162"/>
      <c r="AT688" s="163" t="s">
        <v>137</v>
      </c>
      <c r="AU688" s="163" t="s">
        <v>85</v>
      </c>
      <c r="AV688" s="11" t="s">
        <v>20</v>
      </c>
      <c r="AW688" s="11" t="s">
        <v>35</v>
      </c>
      <c r="AX688" s="11" t="s">
        <v>78</v>
      </c>
      <c r="AY688" s="163" t="s">
        <v>129</v>
      </c>
    </row>
    <row r="689" spans="2:65" s="10" customFormat="1" ht="22.5" customHeight="1" x14ac:dyDescent="0.3">
      <c r="B689" s="144"/>
      <c r="C689" s="145"/>
      <c r="D689" s="145"/>
      <c r="E689" s="146" t="s">
        <v>3</v>
      </c>
      <c r="F689" s="242" t="s">
        <v>148</v>
      </c>
      <c r="G689" s="236"/>
      <c r="H689" s="236"/>
      <c r="I689" s="236"/>
      <c r="J689" s="145"/>
      <c r="K689" s="147">
        <v>3</v>
      </c>
      <c r="L689" s="145"/>
      <c r="M689" s="145"/>
      <c r="N689" s="145"/>
      <c r="O689" s="145"/>
      <c r="P689" s="145"/>
      <c r="Q689" s="145"/>
      <c r="R689" s="148"/>
      <c r="T689" s="149"/>
      <c r="U689" s="145"/>
      <c r="V689" s="145"/>
      <c r="W689" s="145"/>
      <c r="X689" s="145"/>
      <c r="Y689" s="145"/>
      <c r="Z689" s="145"/>
      <c r="AA689" s="150"/>
      <c r="AT689" s="151" t="s">
        <v>137</v>
      </c>
      <c r="AU689" s="151" t="s">
        <v>85</v>
      </c>
      <c r="AV689" s="10" t="s">
        <v>85</v>
      </c>
      <c r="AW689" s="10" t="s">
        <v>35</v>
      </c>
      <c r="AX689" s="10" t="s">
        <v>78</v>
      </c>
      <c r="AY689" s="151" t="s">
        <v>129</v>
      </c>
    </row>
    <row r="690" spans="2:65" s="11" customFormat="1" ht="22.5" customHeight="1" x14ac:dyDescent="0.3">
      <c r="B690" s="156"/>
      <c r="C690" s="157"/>
      <c r="D690" s="157"/>
      <c r="E690" s="158" t="s">
        <v>3</v>
      </c>
      <c r="F690" s="245" t="s">
        <v>172</v>
      </c>
      <c r="G690" s="241"/>
      <c r="H690" s="241"/>
      <c r="I690" s="241"/>
      <c r="J690" s="157"/>
      <c r="K690" s="159" t="s">
        <v>3</v>
      </c>
      <c r="L690" s="157"/>
      <c r="M690" s="157"/>
      <c r="N690" s="157"/>
      <c r="O690" s="157"/>
      <c r="P690" s="157"/>
      <c r="Q690" s="157"/>
      <c r="R690" s="160"/>
      <c r="T690" s="161"/>
      <c r="U690" s="157"/>
      <c r="V690" s="157"/>
      <c r="W690" s="157"/>
      <c r="X690" s="157"/>
      <c r="Y690" s="157"/>
      <c r="Z690" s="157"/>
      <c r="AA690" s="162"/>
      <c r="AT690" s="163" t="s">
        <v>137</v>
      </c>
      <c r="AU690" s="163" t="s">
        <v>85</v>
      </c>
      <c r="AV690" s="11" t="s">
        <v>20</v>
      </c>
      <c r="AW690" s="11" t="s">
        <v>35</v>
      </c>
      <c r="AX690" s="11" t="s">
        <v>78</v>
      </c>
      <c r="AY690" s="163" t="s">
        <v>129</v>
      </c>
    </row>
    <row r="691" spans="2:65" s="10" customFormat="1" ht="22.5" customHeight="1" x14ac:dyDescent="0.3">
      <c r="B691" s="144"/>
      <c r="C691" s="145"/>
      <c r="D691" s="145"/>
      <c r="E691" s="146" t="s">
        <v>3</v>
      </c>
      <c r="F691" s="242" t="s">
        <v>148</v>
      </c>
      <c r="G691" s="236"/>
      <c r="H691" s="236"/>
      <c r="I691" s="236"/>
      <c r="J691" s="145"/>
      <c r="K691" s="147">
        <v>3</v>
      </c>
      <c r="L691" s="145"/>
      <c r="M691" s="145"/>
      <c r="N691" s="145"/>
      <c r="O691" s="145"/>
      <c r="P691" s="145"/>
      <c r="Q691" s="145"/>
      <c r="R691" s="148"/>
      <c r="T691" s="149"/>
      <c r="U691" s="145"/>
      <c r="V691" s="145"/>
      <c r="W691" s="145"/>
      <c r="X691" s="145"/>
      <c r="Y691" s="145"/>
      <c r="Z691" s="145"/>
      <c r="AA691" s="150"/>
      <c r="AT691" s="151" t="s">
        <v>137</v>
      </c>
      <c r="AU691" s="151" t="s">
        <v>85</v>
      </c>
      <c r="AV691" s="10" t="s">
        <v>85</v>
      </c>
      <c r="AW691" s="10" t="s">
        <v>35</v>
      </c>
      <c r="AX691" s="10" t="s">
        <v>78</v>
      </c>
      <c r="AY691" s="151" t="s">
        <v>129</v>
      </c>
    </row>
    <row r="692" spans="2:65" s="11" customFormat="1" ht="22.5" customHeight="1" x14ac:dyDescent="0.3">
      <c r="B692" s="156"/>
      <c r="C692" s="157"/>
      <c r="D692" s="157"/>
      <c r="E692" s="158" t="s">
        <v>3</v>
      </c>
      <c r="F692" s="245" t="s">
        <v>173</v>
      </c>
      <c r="G692" s="241"/>
      <c r="H692" s="241"/>
      <c r="I692" s="241"/>
      <c r="J692" s="157"/>
      <c r="K692" s="159" t="s">
        <v>3</v>
      </c>
      <c r="L692" s="157"/>
      <c r="M692" s="157"/>
      <c r="N692" s="157"/>
      <c r="O692" s="157"/>
      <c r="P692" s="157"/>
      <c r="Q692" s="157"/>
      <c r="R692" s="160"/>
      <c r="T692" s="161"/>
      <c r="U692" s="157"/>
      <c r="V692" s="157"/>
      <c r="W692" s="157"/>
      <c r="X692" s="157"/>
      <c r="Y692" s="157"/>
      <c r="Z692" s="157"/>
      <c r="AA692" s="162"/>
      <c r="AT692" s="163" t="s">
        <v>137</v>
      </c>
      <c r="AU692" s="163" t="s">
        <v>85</v>
      </c>
      <c r="AV692" s="11" t="s">
        <v>20</v>
      </c>
      <c r="AW692" s="11" t="s">
        <v>35</v>
      </c>
      <c r="AX692" s="11" t="s">
        <v>78</v>
      </c>
      <c r="AY692" s="163" t="s">
        <v>129</v>
      </c>
    </row>
    <row r="693" spans="2:65" s="10" customFormat="1" ht="22.5" customHeight="1" x14ac:dyDescent="0.3">
      <c r="B693" s="144"/>
      <c r="C693" s="145"/>
      <c r="D693" s="145"/>
      <c r="E693" s="146" t="s">
        <v>3</v>
      </c>
      <c r="F693" s="242" t="s">
        <v>148</v>
      </c>
      <c r="G693" s="236"/>
      <c r="H693" s="236"/>
      <c r="I693" s="236"/>
      <c r="J693" s="145"/>
      <c r="K693" s="147">
        <v>3</v>
      </c>
      <c r="L693" s="145"/>
      <c r="M693" s="145"/>
      <c r="N693" s="145"/>
      <c r="O693" s="145"/>
      <c r="P693" s="145"/>
      <c r="Q693" s="145"/>
      <c r="R693" s="148"/>
      <c r="T693" s="149"/>
      <c r="U693" s="145"/>
      <c r="V693" s="145"/>
      <c r="W693" s="145"/>
      <c r="X693" s="145"/>
      <c r="Y693" s="145"/>
      <c r="Z693" s="145"/>
      <c r="AA693" s="150"/>
      <c r="AT693" s="151" t="s">
        <v>137</v>
      </c>
      <c r="AU693" s="151" t="s">
        <v>85</v>
      </c>
      <c r="AV693" s="10" t="s">
        <v>85</v>
      </c>
      <c r="AW693" s="10" t="s">
        <v>35</v>
      </c>
      <c r="AX693" s="10" t="s">
        <v>78</v>
      </c>
      <c r="AY693" s="151" t="s">
        <v>129</v>
      </c>
    </row>
    <row r="694" spans="2:65" s="12" customFormat="1" ht="22.5" customHeight="1" x14ac:dyDescent="0.3">
      <c r="B694" s="164"/>
      <c r="C694" s="165"/>
      <c r="D694" s="165"/>
      <c r="E694" s="166" t="s">
        <v>3</v>
      </c>
      <c r="F694" s="243" t="s">
        <v>145</v>
      </c>
      <c r="G694" s="244"/>
      <c r="H694" s="244"/>
      <c r="I694" s="244"/>
      <c r="J694" s="165"/>
      <c r="K694" s="167">
        <v>9</v>
      </c>
      <c r="L694" s="165"/>
      <c r="M694" s="165"/>
      <c r="N694" s="165"/>
      <c r="O694" s="165"/>
      <c r="P694" s="165"/>
      <c r="Q694" s="165"/>
      <c r="R694" s="168"/>
      <c r="T694" s="169"/>
      <c r="U694" s="165"/>
      <c r="V694" s="165"/>
      <c r="W694" s="165"/>
      <c r="X694" s="165"/>
      <c r="Y694" s="165"/>
      <c r="Z694" s="165"/>
      <c r="AA694" s="170"/>
      <c r="AT694" s="171" t="s">
        <v>137</v>
      </c>
      <c r="AU694" s="171" t="s">
        <v>85</v>
      </c>
      <c r="AV694" s="12" t="s">
        <v>146</v>
      </c>
      <c r="AW694" s="12" t="s">
        <v>35</v>
      </c>
      <c r="AX694" s="12" t="s">
        <v>20</v>
      </c>
      <c r="AY694" s="171" t="s">
        <v>129</v>
      </c>
    </row>
    <row r="695" spans="2:65" s="1" customFormat="1" ht="22.5" customHeight="1" x14ac:dyDescent="0.3">
      <c r="B695" s="134"/>
      <c r="C695" s="135" t="s">
        <v>652</v>
      </c>
      <c r="D695" s="135" t="s">
        <v>130</v>
      </c>
      <c r="E695" s="136" t="s">
        <v>653</v>
      </c>
      <c r="F695" s="232" t="s">
        <v>654</v>
      </c>
      <c r="G695" s="233"/>
      <c r="H695" s="233"/>
      <c r="I695" s="233"/>
      <c r="J695" s="137" t="s">
        <v>189</v>
      </c>
      <c r="K695" s="138">
        <v>6</v>
      </c>
      <c r="L695" s="234"/>
      <c r="M695" s="233"/>
      <c r="N695" s="234">
        <f>ROUND(L695*K695,2)</f>
        <v>0</v>
      </c>
      <c r="O695" s="233"/>
      <c r="P695" s="233"/>
      <c r="Q695" s="233"/>
      <c r="R695" s="139"/>
      <c r="T695" s="140" t="s">
        <v>3</v>
      </c>
      <c r="U695" s="39" t="s">
        <v>43</v>
      </c>
      <c r="V695" s="141">
        <v>0.113</v>
      </c>
      <c r="W695" s="141">
        <f>V695*K695</f>
        <v>0.67800000000000005</v>
      </c>
      <c r="X695" s="141">
        <v>2.7999999999999998E-4</v>
      </c>
      <c r="Y695" s="141">
        <f>X695*K695</f>
        <v>1.6799999999999999E-3</v>
      </c>
      <c r="Z695" s="141">
        <v>0</v>
      </c>
      <c r="AA695" s="142">
        <f>Z695*K695</f>
        <v>0</v>
      </c>
      <c r="AR695" s="16" t="s">
        <v>134</v>
      </c>
      <c r="AT695" s="16" t="s">
        <v>130</v>
      </c>
      <c r="AU695" s="16" t="s">
        <v>85</v>
      </c>
      <c r="AY695" s="16" t="s">
        <v>129</v>
      </c>
      <c r="BE695" s="143">
        <f>IF(U695="základní",N695,0)</f>
        <v>0</v>
      </c>
      <c r="BF695" s="143">
        <f>IF(U695="snížená",N695,0)</f>
        <v>0</v>
      </c>
      <c r="BG695" s="143">
        <f>IF(U695="zákl. přenesená",N695,0)</f>
        <v>0</v>
      </c>
      <c r="BH695" s="143">
        <f>IF(U695="sníž. přenesená",N695,0)</f>
        <v>0</v>
      </c>
      <c r="BI695" s="143">
        <f>IF(U695="nulová",N695,0)</f>
        <v>0</v>
      </c>
      <c r="BJ695" s="16" t="s">
        <v>20</v>
      </c>
      <c r="BK695" s="143">
        <f>ROUND(L695*K695,2)</f>
        <v>0</v>
      </c>
      <c r="BL695" s="16" t="s">
        <v>134</v>
      </c>
      <c r="BM695" s="16" t="s">
        <v>655</v>
      </c>
    </row>
    <row r="696" spans="2:65" s="11" customFormat="1" ht="22.5" customHeight="1" x14ac:dyDescent="0.3">
      <c r="B696" s="156"/>
      <c r="C696" s="157"/>
      <c r="D696" s="157"/>
      <c r="E696" s="158" t="s">
        <v>3</v>
      </c>
      <c r="F696" s="240" t="s">
        <v>158</v>
      </c>
      <c r="G696" s="241"/>
      <c r="H696" s="241"/>
      <c r="I696" s="241"/>
      <c r="J696" s="157"/>
      <c r="K696" s="159" t="s">
        <v>3</v>
      </c>
      <c r="L696" s="157"/>
      <c r="M696" s="157"/>
      <c r="N696" s="157"/>
      <c r="O696" s="157"/>
      <c r="P696" s="157"/>
      <c r="Q696" s="157"/>
      <c r="R696" s="160"/>
      <c r="T696" s="161"/>
      <c r="U696" s="157"/>
      <c r="V696" s="157"/>
      <c r="W696" s="157"/>
      <c r="X696" s="157"/>
      <c r="Y696" s="157"/>
      <c r="Z696" s="157"/>
      <c r="AA696" s="162"/>
      <c r="AT696" s="163" t="s">
        <v>137</v>
      </c>
      <c r="AU696" s="163" t="s">
        <v>85</v>
      </c>
      <c r="AV696" s="11" t="s">
        <v>20</v>
      </c>
      <c r="AW696" s="11" t="s">
        <v>35</v>
      </c>
      <c r="AX696" s="11" t="s">
        <v>78</v>
      </c>
      <c r="AY696" s="163" t="s">
        <v>129</v>
      </c>
    </row>
    <row r="697" spans="2:65" s="10" customFormat="1" ht="22.5" customHeight="1" x14ac:dyDescent="0.3">
      <c r="B697" s="144"/>
      <c r="C697" s="145"/>
      <c r="D697" s="145"/>
      <c r="E697" s="146" t="s">
        <v>3</v>
      </c>
      <c r="F697" s="242" t="s">
        <v>148</v>
      </c>
      <c r="G697" s="236"/>
      <c r="H697" s="236"/>
      <c r="I697" s="236"/>
      <c r="J697" s="145"/>
      <c r="K697" s="147">
        <v>3</v>
      </c>
      <c r="L697" s="145"/>
      <c r="M697" s="145"/>
      <c r="N697" s="145"/>
      <c r="O697" s="145"/>
      <c r="P697" s="145"/>
      <c r="Q697" s="145"/>
      <c r="R697" s="148"/>
      <c r="T697" s="149"/>
      <c r="U697" s="145"/>
      <c r="V697" s="145"/>
      <c r="W697" s="145"/>
      <c r="X697" s="145"/>
      <c r="Y697" s="145"/>
      <c r="Z697" s="145"/>
      <c r="AA697" s="150"/>
      <c r="AT697" s="151" t="s">
        <v>137</v>
      </c>
      <c r="AU697" s="151" t="s">
        <v>85</v>
      </c>
      <c r="AV697" s="10" t="s">
        <v>85</v>
      </c>
      <c r="AW697" s="10" t="s">
        <v>35</v>
      </c>
      <c r="AX697" s="10" t="s">
        <v>78</v>
      </c>
      <c r="AY697" s="151" t="s">
        <v>129</v>
      </c>
    </row>
    <row r="698" spans="2:65" s="11" customFormat="1" ht="22.5" customHeight="1" x14ac:dyDescent="0.3">
      <c r="B698" s="156"/>
      <c r="C698" s="157"/>
      <c r="D698" s="157"/>
      <c r="E698" s="158" t="s">
        <v>3</v>
      </c>
      <c r="F698" s="245" t="s">
        <v>173</v>
      </c>
      <c r="G698" s="241"/>
      <c r="H698" s="241"/>
      <c r="I698" s="241"/>
      <c r="J698" s="157"/>
      <c r="K698" s="159" t="s">
        <v>3</v>
      </c>
      <c r="L698" s="157"/>
      <c r="M698" s="157"/>
      <c r="N698" s="157"/>
      <c r="O698" s="157"/>
      <c r="P698" s="157"/>
      <c r="Q698" s="157"/>
      <c r="R698" s="160"/>
      <c r="T698" s="161"/>
      <c r="U698" s="157"/>
      <c r="V698" s="157"/>
      <c r="W698" s="157"/>
      <c r="X698" s="157"/>
      <c r="Y698" s="157"/>
      <c r="Z698" s="157"/>
      <c r="AA698" s="162"/>
      <c r="AT698" s="163" t="s">
        <v>137</v>
      </c>
      <c r="AU698" s="163" t="s">
        <v>85</v>
      </c>
      <c r="AV698" s="11" t="s">
        <v>20</v>
      </c>
      <c r="AW698" s="11" t="s">
        <v>35</v>
      </c>
      <c r="AX698" s="11" t="s">
        <v>78</v>
      </c>
      <c r="AY698" s="163" t="s">
        <v>129</v>
      </c>
    </row>
    <row r="699" spans="2:65" s="10" customFormat="1" ht="22.5" customHeight="1" x14ac:dyDescent="0.3">
      <c r="B699" s="144"/>
      <c r="C699" s="145"/>
      <c r="D699" s="145"/>
      <c r="E699" s="146" t="s">
        <v>3</v>
      </c>
      <c r="F699" s="242" t="s">
        <v>148</v>
      </c>
      <c r="G699" s="236"/>
      <c r="H699" s="236"/>
      <c r="I699" s="236"/>
      <c r="J699" s="145"/>
      <c r="K699" s="147">
        <v>3</v>
      </c>
      <c r="L699" s="145"/>
      <c r="M699" s="145"/>
      <c r="N699" s="145"/>
      <c r="O699" s="145"/>
      <c r="P699" s="145"/>
      <c r="Q699" s="145"/>
      <c r="R699" s="148"/>
      <c r="T699" s="149"/>
      <c r="U699" s="145"/>
      <c r="V699" s="145"/>
      <c r="W699" s="145"/>
      <c r="X699" s="145"/>
      <c r="Y699" s="145"/>
      <c r="Z699" s="145"/>
      <c r="AA699" s="150"/>
      <c r="AT699" s="151" t="s">
        <v>137</v>
      </c>
      <c r="AU699" s="151" t="s">
        <v>85</v>
      </c>
      <c r="AV699" s="10" t="s">
        <v>85</v>
      </c>
      <c r="AW699" s="10" t="s">
        <v>35</v>
      </c>
      <c r="AX699" s="10" t="s">
        <v>78</v>
      </c>
      <c r="AY699" s="151" t="s">
        <v>129</v>
      </c>
    </row>
    <row r="700" spans="2:65" s="12" customFormat="1" ht="22.5" customHeight="1" x14ac:dyDescent="0.3">
      <c r="B700" s="164"/>
      <c r="C700" s="165"/>
      <c r="D700" s="165"/>
      <c r="E700" s="166" t="s">
        <v>3</v>
      </c>
      <c r="F700" s="243" t="s">
        <v>145</v>
      </c>
      <c r="G700" s="244"/>
      <c r="H700" s="244"/>
      <c r="I700" s="244"/>
      <c r="J700" s="165"/>
      <c r="K700" s="167">
        <v>6</v>
      </c>
      <c r="L700" s="165"/>
      <c r="M700" s="165"/>
      <c r="N700" s="165"/>
      <c r="O700" s="165"/>
      <c r="P700" s="165"/>
      <c r="Q700" s="165"/>
      <c r="R700" s="168"/>
      <c r="T700" s="169"/>
      <c r="U700" s="165"/>
      <c r="V700" s="165"/>
      <c r="W700" s="165"/>
      <c r="X700" s="165"/>
      <c r="Y700" s="165"/>
      <c r="Z700" s="165"/>
      <c r="AA700" s="170"/>
      <c r="AT700" s="171" t="s">
        <v>137</v>
      </c>
      <c r="AU700" s="171" t="s">
        <v>85</v>
      </c>
      <c r="AV700" s="12" t="s">
        <v>146</v>
      </c>
      <c r="AW700" s="12" t="s">
        <v>35</v>
      </c>
      <c r="AX700" s="12" t="s">
        <v>20</v>
      </c>
      <c r="AY700" s="171" t="s">
        <v>129</v>
      </c>
    </row>
    <row r="701" spans="2:65" s="1" customFormat="1" ht="31.5" customHeight="1" x14ac:dyDescent="0.3">
      <c r="B701" s="134"/>
      <c r="C701" s="135" t="s">
        <v>656</v>
      </c>
      <c r="D701" s="135" t="s">
        <v>130</v>
      </c>
      <c r="E701" s="136" t="s">
        <v>657</v>
      </c>
      <c r="F701" s="232" t="s">
        <v>658</v>
      </c>
      <c r="G701" s="233"/>
      <c r="H701" s="233"/>
      <c r="I701" s="233"/>
      <c r="J701" s="137" t="s">
        <v>189</v>
      </c>
      <c r="K701" s="138">
        <v>4</v>
      </c>
      <c r="L701" s="234"/>
      <c r="M701" s="233"/>
      <c r="N701" s="234">
        <f>ROUND(L701*K701,2)</f>
        <v>0</v>
      </c>
      <c r="O701" s="233"/>
      <c r="P701" s="233"/>
      <c r="Q701" s="233"/>
      <c r="R701" s="139"/>
      <c r="T701" s="140" t="s">
        <v>3</v>
      </c>
      <c r="U701" s="39" t="s">
        <v>43</v>
      </c>
      <c r="V701" s="141">
        <v>2.1000000000000001E-2</v>
      </c>
      <c r="W701" s="141">
        <f>V701*K701</f>
        <v>8.4000000000000005E-2</v>
      </c>
      <c r="X701" s="141">
        <v>2.7E-4</v>
      </c>
      <c r="Y701" s="141">
        <f>X701*K701</f>
        <v>1.08E-3</v>
      </c>
      <c r="Z701" s="141">
        <v>0</v>
      </c>
      <c r="AA701" s="142">
        <f>Z701*K701</f>
        <v>0</v>
      </c>
      <c r="AR701" s="16" t="s">
        <v>134</v>
      </c>
      <c r="AT701" s="16" t="s">
        <v>130</v>
      </c>
      <c r="AU701" s="16" t="s">
        <v>85</v>
      </c>
      <c r="AY701" s="16" t="s">
        <v>129</v>
      </c>
      <c r="BE701" s="143">
        <f>IF(U701="základní",N701,0)</f>
        <v>0</v>
      </c>
      <c r="BF701" s="143">
        <f>IF(U701="snížená",N701,0)</f>
        <v>0</v>
      </c>
      <c r="BG701" s="143">
        <f>IF(U701="zákl. přenesená",N701,0)</f>
        <v>0</v>
      </c>
      <c r="BH701" s="143">
        <f>IF(U701="sníž. přenesená",N701,0)</f>
        <v>0</v>
      </c>
      <c r="BI701" s="143">
        <f>IF(U701="nulová",N701,0)</f>
        <v>0</v>
      </c>
      <c r="BJ701" s="16" t="s">
        <v>20</v>
      </c>
      <c r="BK701" s="143">
        <f>ROUND(L701*K701,2)</f>
        <v>0</v>
      </c>
      <c r="BL701" s="16" t="s">
        <v>134</v>
      </c>
      <c r="BM701" s="16" t="s">
        <v>659</v>
      </c>
    </row>
    <row r="702" spans="2:65" s="11" customFormat="1" ht="22.5" customHeight="1" x14ac:dyDescent="0.3">
      <c r="B702" s="156"/>
      <c r="C702" s="157"/>
      <c r="D702" s="157"/>
      <c r="E702" s="158" t="s">
        <v>3</v>
      </c>
      <c r="F702" s="240" t="s">
        <v>660</v>
      </c>
      <c r="G702" s="241"/>
      <c r="H702" s="241"/>
      <c r="I702" s="241"/>
      <c r="J702" s="157"/>
      <c r="K702" s="159" t="s">
        <v>3</v>
      </c>
      <c r="L702" s="157"/>
      <c r="M702" s="157"/>
      <c r="N702" s="157"/>
      <c r="O702" s="157"/>
      <c r="P702" s="157"/>
      <c r="Q702" s="157"/>
      <c r="R702" s="160"/>
      <c r="T702" s="161"/>
      <c r="U702" s="157"/>
      <c r="V702" s="157"/>
      <c r="W702" s="157"/>
      <c r="X702" s="157"/>
      <c r="Y702" s="157"/>
      <c r="Z702" s="157"/>
      <c r="AA702" s="162"/>
      <c r="AT702" s="163" t="s">
        <v>137</v>
      </c>
      <c r="AU702" s="163" t="s">
        <v>85</v>
      </c>
      <c r="AV702" s="11" t="s">
        <v>20</v>
      </c>
      <c r="AW702" s="11" t="s">
        <v>35</v>
      </c>
      <c r="AX702" s="11" t="s">
        <v>78</v>
      </c>
      <c r="AY702" s="163" t="s">
        <v>129</v>
      </c>
    </row>
    <row r="703" spans="2:65" s="11" customFormat="1" ht="22.5" customHeight="1" x14ac:dyDescent="0.3">
      <c r="B703" s="156"/>
      <c r="C703" s="157"/>
      <c r="D703" s="157"/>
      <c r="E703" s="158" t="s">
        <v>3</v>
      </c>
      <c r="F703" s="245" t="s">
        <v>158</v>
      </c>
      <c r="G703" s="241"/>
      <c r="H703" s="241"/>
      <c r="I703" s="241"/>
      <c r="J703" s="157"/>
      <c r="K703" s="159" t="s">
        <v>3</v>
      </c>
      <c r="L703" s="157"/>
      <c r="M703" s="157"/>
      <c r="N703" s="157"/>
      <c r="O703" s="157"/>
      <c r="P703" s="157"/>
      <c r="Q703" s="157"/>
      <c r="R703" s="160"/>
      <c r="T703" s="161"/>
      <c r="U703" s="157"/>
      <c r="V703" s="157"/>
      <c r="W703" s="157"/>
      <c r="X703" s="157"/>
      <c r="Y703" s="157"/>
      <c r="Z703" s="157"/>
      <c r="AA703" s="162"/>
      <c r="AT703" s="163" t="s">
        <v>137</v>
      </c>
      <c r="AU703" s="163" t="s">
        <v>85</v>
      </c>
      <c r="AV703" s="11" t="s">
        <v>20</v>
      </c>
      <c r="AW703" s="11" t="s">
        <v>35</v>
      </c>
      <c r="AX703" s="11" t="s">
        <v>78</v>
      </c>
      <c r="AY703" s="163" t="s">
        <v>129</v>
      </c>
    </row>
    <row r="704" spans="2:65" s="10" customFormat="1" ht="22.5" customHeight="1" x14ac:dyDescent="0.3">
      <c r="B704" s="144"/>
      <c r="C704" s="145"/>
      <c r="D704" s="145"/>
      <c r="E704" s="146" t="s">
        <v>3</v>
      </c>
      <c r="F704" s="242" t="s">
        <v>148</v>
      </c>
      <c r="G704" s="236"/>
      <c r="H704" s="236"/>
      <c r="I704" s="236"/>
      <c r="J704" s="145"/>
      <c r="K704" s="147">
        <v>3</v>
      </c>
      <c r="L704" s="145"/>
      <c r="M704" s="145"/>
      <c r="N704" s="145"/>
      <c r="O704" s="145"/>
      <c r="P704" s="145"/>
      <c r="Q704" s="145"/>
      <c r="R704" s="148"/>
      <c r="T704" s="149"/>
      <c r="U704" s="145"/>
      <c r="V704" s="145"/>
      <c r="W704" s="145"/>
      <c r="X704" s="145"/>
      <c r="Y704" s="145"/>
      <c r="Z704" s="145"/>
      <c r="AA704" s="150"/>
      <c r="AT704" s="151" t="s">
        <v>137</v>
      </c>
      <c r="AU704" s="151" t="s">
        <v>85</v>
      </c>
      <c r="AV704" s="10" t="s">
        <v>85</v>
      </c>
      <c r="AW704" s="10" t="s">
        <v>35</v>
      </c>
      <c r="AX704" s="10" t="s">
        <v>78</v>
      </c>
      <c r="AY704" s="151" t="s">
        <v>129</v>
      </c>
    </row>
    <row r="705" spans="2:65" s="11" customFormat="1" ht="22.5" customHeight="1" x14ac:dyDescent="0.3">
      <c r="B705" s="156"/>
      <c r="C705" s="157"/>
      <c r="D705" s="157"/>
      <c r="E705" s="158" t="s">
        <v>3</v>
      </c>
      <c r="F705" s="245" t="s">
        <v>172</v>
      </c>
      <c r="G705" s="241"/>
      <c r="H705" s="241"/>
      <c r="I705" s="241"/>
      <c r="J705" s="157"/>
      <c r="K705" s="159" t="s">
        <v>3</v>
      </c>
      <c r="L705" s="157"/>
      <c r="M705" s="157"/>
      <c r="N705" s="157"/>
      <c r="O705" s="157"/>
      <c r="P705" s="157"/>
      <c r="Q705" s="157"/>
      <c r="R705" s="160"/>
      <c r="T705" s="161"/>
      <c r="U705" s="157"/>
      <c r="V705" s="157"/>
      <c r="W705" s="157"/>
      <c r="X705" s="157"/>
      <c r="Y705" s="157"/>
      <c r="Z705" s="157"/>
      <c r="AA705" s="162"/>
      <c r="AT705" s="163" t="s">
        <v>137</v>
      </c>
      <c r="AU705" s="163" t="s">
        <v>85</v>
      </c>
      <c r="AV705" s="11" t="s">
        <v>20</v>
      </c>
      <c r="AW705" s="11" t="s">
        <v>35</v>
      </c>
      <c r="AX705" s="11" t="s">
        <v>78</v>
      </c>
      <c r="AY705" s="163" t="s">
        <v>129</v>
      </c>
    </row>
    <row r="706" spans="2:65" s="10" customFormat="1" ht="22.5" customHeight="1" x14ac:dyDescent="0.3">
      <c r="B706" s="144"/>
      <c r="C706" s="145"/>
      <c r="D706" s="145"/>
      <c r="E706" s="146" t="s">
        <v>3</v>
      </c>
      <c r="F706" s="242" t="s">
        <v>20</v>
      </c>
      <c r="G706" s="236"/>
      <c r="H706" s="236"/>
      <c r="I706" s="236"/>
      <c r="J706" s="145"/>
      <c r="K706" s="147">
        <v>1</v>
      </c>
      <c r="L706" s="145"/>
      <c r="M706" s="145"/>
      <c r="N706" s="145"/>
      <c r="O706" s="145"/>
      <c r="P706" s="145"/>
      <c r="Q706" s="145"/>
      <c r="R706" s="148"/>
      <c r="T706" s="149"/>
      <c r="U706" s="145"/>
      <c r="V706" s="145"/>
      <c r="W706" s="145"/>
      <c r="X706" s="145"/>
      <c r="Y706" s="145"/>
      <c r="Z706" s="145"/>
      <c r="AA706" s="150"/>
      <c r="AT706" s="151" t="s">
        <v>137</v>
      </c>
      <c r="AU706" s="151" t="s">
        <v>85</v>
      </c>
      <c r="AV706" s="10" t="s">
        <v>85</v>
      </c>
      <c r="AW706" s="10" t="s">
        <v>35</v>
      </c>
      <c r="AX706" s="10" t="s">
        <v>78</v>
      </c>
      <c r="AY706" s="151" t="s">
        <v>129</v>
      </c>
    </row>
    <row r="707" spans="2:65" s="12" customFormat="1" ht="22.5" customHeight="1" x14ac:dyDescent="0.3">
      <c r="B707" s="164"/>
      <c r="C707" s="165"/>
      <c r="D707" s="165"/>
      <c r="E707" s="166" t="s">
        <v>3</v>
      </c>
      <c r="F707" s="243" t="s">
        <v>145</v>
      </c>
      <c r="G707" s="244"/>
      <c r="H707" s="244"/>
      <c r="I707" s="244"/>
      <c r="J707" s="165"/>
      <c r="K707" s="167">
        <v>4</v>
      </c>
      <c r="L707" s="165"/>
      <c r="M707" s="165"/>
      <c r="N707" s="165"/>
      <c r="O707" s="165"/>
      <c r="P707" s="165"/>
      <c r="Q707" s="165"/>
      <c r="R707" s="168"/>
      <c r="T707" s="169"/>
      <c r="U707" s="165"/>
      <c r="V707" s="165"/>
      <c r="W707" s="165"/>
      <c r="X707" s="165"/>
      <c r="Y707" s="165"/>
      <c r="Z707" s="165"/>
      <c r="AA707" s="170"/>
      <c r="AT707" s="171" t="s">
        <v>137</v>
      </c>
      <c r="AU707" s="171" t="s">
        <v>85</v>
      </c>
      <c r="AV707" s="12" t="s">
        <v>146</v>
      </c>
      <c r="AW707" s="12" t="s">
        <v>35</v>
      </c>
      <c r="AX707" s="12" t="s">
        <v>20</v>
      </c>
      <c r="AY707" s="171" t="s">
        <v>129</v>
      </c>
    </row>
    <row r="708" spans="2:65" s="1" customFormat="1" ht="31.5" customHeight="1" x14ac:dyDescent="0.3">
      <c r="B708" s="134"/>
      <c r="C708" s="135" t="s">
        <v>661</v>
      </c>
      <c r="D708" s="135" t="s">
        <v>130</v>
      </c>
      <c r="E708" s="136" t="s">
        <v>662</v>
      </c>
      <c r="F708" s="232" t="s">
        <v>663</v>
      </c>
      <c r="G708" s="233"/>
      <c r="H708" s="233"/>
      <c r="I708" s="233"/>
      <c r="J708" s="137" t="s">
        <v>189</v>
      </c>
      <c r="K708" s="138">
        <v>4</v>
      </c>
      <c r="L708" s="234"/>
      <c r="M708" s="233"/>
      <c r="N708" s="234">
        <f>ROUND(L708*K708,2)</f>
        <v>0</v>
      </c>
      <c r="O708" s="233"/>
      <c r="P708" s="233"/>
      <c r="Q708" s="233"/>
      <c r="R708" s="139"/>
      <c r="T708" s="140" t="s">
        <v>3</v>
      </c>
      <c r="U708" s="39" t="s">
        <v>43</v>
      </c>
      <c r="V708" s="141">
        <v>2.1000000000000001E-2</v>
      </c>
      <c r="W708" s="141">
        <f>V708*K708</f>
        <v>8.4000000000000005E-2</v>
      </c>
      <c r="X708" s="141">
        <v>1.6000000000000001E-4</v>
      </c>
      <c r="Y708" s="141">
        <f>X708*K708</f>
        <v>6.4000000000000005E-4</v>
      </c>
      <c r="Z708" s="141">
        <v>0</v>
      </c>
      <c r="AA708" s="142">
        <f>Z708*K708</f>
        <v>0</v>
      </c>
      <c r="AR708" s="16" t="s">
        <v>134</v>
      </c>
      <c r="AT708" s="16" t="s">
        <v>130</v>
      </c>
      <c r="AU708" s="16" t="s">
        <v>85</v>
      </c>
      <c r="AY708" s="16" t="s">
        <v>129</v>
      </c>
      <c r="BE708" s="143">
        <f>IF(U708="základní",N708,0)</f>
        <v>0</v>
      </c>
      <c r="BF708" s="143">
        <f>IF(U708="snížená",N708,0)</f>
        <v>0</v>
      </c>
      <c r="BG708" s="143">
        <f>IF(U708="zákl. přenesená",N708,0)</f>
        <v>0</v>
      </c>
      <c r="BH708" s="143">
        <f>IF(U708="sníž. přenesená",N708,0)</f>
        <v>0</v>
      </c>
      <c r="BI708" s="143">
        <f>IF(U708="nulová",N708,0)</f>
        <v>0</v>
      </c>
      <c r="BJ708" s="16" t="s">
        <v>20</v>
      </c>
      <c r="BK708" s="143">
        <f>ROUND(L708*K708,2)</f>
        <v>0</v>
      </c>
      <c r="BL708" s="16" t="s">
        <v>134</v>
      </c>
      <c r="BM708" s="16" t="s">
        <v>664</v>
      </c>
    </row>
    <row r="709" spans="2:65" s="11" customFormat="1" ht="31.5" customHeight="1" x14ac:dyDescent="0.3">
      <c r="B709" s="156"/>
      <c r="C709" s="157"/>
      <c r="D709" s="157"/>
      <c r="E709" s="158" t="s">
        <v>3</v>
      </c>
      <c r="F709" s="240" t="s">
        <v>665</v>
      </c>
      <c r="G709" s="241"/>
      <c r="H709" s="241"/>
      <c r="I709" s="241"/>
      <c r="J709" s="157"/>
      <c r="K709" s="159" t="s">
        <v>3</v>
      </c>
      <c r="L709" s="157"/>
      <c r="M709" s="157"/>
      <c r="N709" s="157"/>
      <c r="O709" s="157"/>
      <c r="P709" s="157"/>
      <c r="Q709" s="157"/>
      <c r="R709" s="160"/>
      <c r="T709" s="161"/>
      <c r="U709" s="157"/>
      <c r="V709" s="157"/>
      <c r="W709" s="157"/>
      <c r="X709" s="157"/>
      <c r="Y709" s="157"/>
      <c r="Z709" s="157"/>
      <c r="AA709" s="162"/>
      <c r="AT709" s="163" t="s">
        <v>137</v>
      </c>
      <c r="AU709" s="163" t="s">
        <v>85</v>
      </c>
      <c r="AV709" s="11" t="s">
        <v>20</v>
      </c>
      <c r="AW709" s="11" t="s">
        <v>35</v>
      </c>
      <c r="AX709" s="11" t="s">
        <v>78</v>
      </c>
      <c r="AY709" s="163" t="s">
        <v>129</v>
      </c>
    </row>
    <row r="710" spans="2:65" s="11" customFormat="1" ht="22.5" customHeight="1" x14ac:dyDescent="0.3">
      <c r="B710" s="156"/>
      <c r="C710" s="157"/>
      <c r="D710" s="157"/>
      <c r="E710" s="158" t="s">
        <v>3</v>
      </c>
      <c r="F710" s="245" t="s">
        <v>158</v>
      </c>
      <c r="G710" s="241"/>
      <c r="H710" s="241"/>
      <c r="I710" s="241"/>
      <c r="J710" s="157"/>
      <c r="K710" s="159" t="s">
        <v>3</v>
      </c>
      <c r="L710" s="157"/>
      <c r="M710" s="157"/>
      <c r="N710" s="157"/>
      <c r="O710" s="157"/>
      <c r="P710" s="157"/>
      <c r="Q710" s="157"/>
      <c r="R710" s="160"/>
      <c r="T710" s="161"/>
      <c r="U710" s="157"/>
      <c r="V710" s="157"/>
      <c r="W710" s="157"/>
      <c r="X710" s="157"/>
      <c r="Y710" s="157"/>
      <c r="Z710" s="157"/>
      <c r="AA710" s="162"/>
      <c r="AT710" s="163" t="s">
        <v>137</v>
      </c>
      <c r="AU710" s="163" t="s">
        <v>85</v>
      </c>
      <c r="AV710" s="11" t="s">
        <v>20</v>
      </c>
      <c r="AW710" s="11" t="s">
        <v>35</v>
      </c>
      <c r="AX710" s="11" t="s">
        <v>78</v>
      </c>
      <c r="AY710" s="163" t="s">
        <v>129</v>
      </c>
    </row>
    <row r="711" spans="2:65" s="10" customFormat="1" ht="22.5" customHeight="1" x14ac:dyDescent="0.3">
      <c r="B711" s="144"/>
      <c r="C711" s="145"/>
      <c r="D711" s="145"/>
      <c r="E711" s="146" t="s">
        <v>3</v>
      </c>
      <c r="F711" s="242" t="s">
        <v>85</v>
      </c>
      <c r="G711" s="236"/>
      <c r="H711" s="236"/>
      <c r="I711" s="236"/>
      <c r="J711" s="145"/>
      <c r="K711" s="147">
        <v>2</v>
      </c>
      <c r="L711" s="145"/>
      <c r="M711" s="145"/>
      <c r="N711" s="145"/>
      <c r="O711" s="145"/>
      <c r="P711" s="145"/>
      <c r="Q711" s="145"/>
      <c r="R711" s="148"/>
      <c r="T711" s="149"/>
      <c r="U711" s="145"/>
      <c r="V711" s="145"/>
      <c r="W711" s="145"/>
      <c r="X711" s="145"/>
      <c r="Y711" s="145"/>
      <c r="Z711" s="145"/>
      <c r="AA711" s="150"/>
      <c r="AT711" s="151" t="s">
        <v>137</v>
      </c>
      <c r="AU711" s="151" t="s">
        <v>85</v>
      </c>
      <c r="AV711" s="10" t="s">
        <v>85</v>
      </c>
      <c r="AW711" s="10" t="s">
        <v>35</v>
      </c>
      <c r="AX711" s="10" t="s">
        <v>78</v>
      </c>
      <c r="AY711" s="151" t="s">
        <v>129</v>
      </c>
    </row>
    <row r="712" spans="2:65" s="11" customFormat="1" ht="22.5" customHeight="1" x14ac:dyDescent="0.3">
      <c r="B712" s="156"/>
      <c r="C712" s="157"/>
      <c r="D712" s="157"/>
      <c r="E712" s="158" t="s">
        <v>3</v>
      </c>
      <c r="F712" s="245" t="s">
        <v>172</v>
      </c>
      <c r="G712" s="241"/>
      <c r="H712" s="241"/>
      <c r="I712" s="241"/>
      <c r="J712" s="157"/>
      <c r="K712" s="159" t="s">
        <v>3</v>
      </c>
      <c r="L712" s="157"/>
      <c r="M712" s="157"/>
      <c r="N712" s="157"/>
      <c r="O712" s="157"/>
      <c r="P712" s="157"/>
      <c r="Q712" s="157"/>
      <c r="R712" s="160"/>
      <c r="T712" s="161"/>
      <c r="U712" s="157"/>
      <c r="V712" s="157"/>
      <c r="W712" s="157"/>
      <c r="X712" s="157"/>
      <c r="Y712" s="157"/>
      <c r="Z712" s="157"/>
      <c r="AA712" s="162"/>
      <c r="AT712" s="163" t="s">
        <v>137</v>
      </c>
      <c r="AU712" s="163" t="s">
        <v>85</v>
      </c>
      <c r="AV712" s="11" t="s">
        <v>20</v>
      </c>
      <c r="AW712" s="11" t="s">
        <v>35</v>
      </c>
      <c r="AX712" s="11" t="s">
        <v>78</v>
      </c>
      <c r="AY712" s="163" t="s">
        <v>129</v>
      </c>
    </row>
    <row r="713" spans="2:65" s="10" customFormat="1" ht="22.5" customHeight="1" x14ac:dyDescent="0.3">
      <c r="B713" s="144"/>
      <c r="C713" s="145"/>
      <c r="D713" s="145"/>
      <c r="E713" s="146" t="s">
        <v>3</v>
      </c>
      <c r="F713" s="242" t="s">
        <v>85</v>
      </c>
      <c r="G713" s="236"/>
      <c r="H713" s="236"/>
      <c r="I713" s="236"/>
      <c r="J713" s="145"/>
      <c r="K713" s="147">
        <v>2</v>
      </c>
      <c r="L713" s="145"/>
      <c r="M713" s="145"/>
      <c r="N713" s="145"/>
      <c r="O713" s="145"/>
      <c r="P713" s="145"/>
      <c r="Q713" s="145"/>
      <c r="R713" s="148"/>
      <c r="T713" s="149"/>
      <c r="U713" s="145"/>
      <c r="V713" s="145"/>
      <c r="W713" s="145"/>
      <c r="X713" s="145"/>
      <c r="Y713" s="145"/>
      <c r="Z713" s="145"/>
      <c r="AA713" s="150"/>
      <c r="AT713" s="151" t="s">
        <v>137</v>
      </c>
      <c r="AU713" s="151" t="s">
        <v>85</v>
      </c>
      <c r="AV713" s="10" t="s">
        <v>85</v>
      </c>
      <c r="AW713" s="10" t="s">
        <v>35</v>
      </c>
      <c r="AX713" s="10" t="s">
        <v>78</v>
      </c>
      <c r="AY713" s="151" t="s">
        <v>129</v>
      </c>
    </row>
    <row r="714" spans="2:65" s="12" customFormat="1" ht="22.5" customHeight="1" x14ac:dyDescent="0.3">
      <c r="B714" s="164"/>
      <c r="C714" s="165"/>
      <c r="D714" s="165"/>
      <c r="E714" s="166" t="s">
        <v>3</v>
      </c>
      <c r="F714" s="243" t="s">
        <v>145</v>
      </c>
      <c r="G714" s="244"/>
      <c r="H714" s="244"/>
      <c r="I714" s="244"/>
      <c r="J714" s="165"/>
      <c r="K714" s="167">
        <v>4</v>
      </c>
      <c r="L714" s="165"/>
      <c r="M714" s="165"/>
      <c r="N714" s="165"/>
      <c r="O714" s="165"/>
      <c r="P714" s="165"/>
      <c r="Q714" s="165"/>
      <c r="R714" s="168"/>
      <c r="T714" s="169"/>
      <c r="U714" s="165"/>
      <c r="V714" s="165"/>
      <c r="W714" s="165"/>
      <c r="X714" s="165"/>
      <c r="Y714" s="165"/>
      <c r="Z714" s="165"/>
      <c r="AA714" s="170"/>
      <c r="AT714" s="171" t="s">
        <v>137</v>
      </c>
      <c r="AU714" s="171" t="s">
        <v>85</v>
      </c>
      <c r="AV714" s="12" t="s">
        <v>146</v>
      </c>
      <c r="AW714" s="12" t="s">
        <v>35</v>
      </c>
      <c r="AX714" s="12" t="s">
        <v>20</v>
      </c>
      <c r="AY714" s="171" t="s">
        <v>129</v>
      </c>
    </row>
    <row r="715" spans="2:65" s="1" customFormat="1" ht="22.5" customHeight="1" x14ac:dyDescent="0.3">
      <c r="B715" s="134"/>
      <c r="C715" s="135" t="s">
        <v>666</v>
      </c>
      <c r="D715" s="135" t="s">
        <v>130</v>
      </c>
      <c r="E715" s="136" t="s">
        <v>667</v>
      </c>
      <c r="F715" s="232" t="s">
        <v>668</v>
      </c>
      <c r="G715" s="233"/>
      <c r="H715" s="233"/>
      <c r="I715" s="233"/>
      <c r="J715" s="137" t="s">
        <v>189</v>
      </c>
      <c r="K715" s="138">
        <v>2</v>
      </c>
      <c r="L715" s="234"/>
      <c r="M715" s="233"/>
      <c r="N715" s="234">
        <f>ROUND(L715*K715,2)</f>
        <v>0</v>
      </c>
      <c r="O715" s="233"/>
      <c r="P715" s="233"/>
      <c r="Q715" s="233"/>
      <c r="R715" s="139"/>
      <c r="T715" s="140" t="s">
        <v>3</v>
      </c>
      <c r="U715" s="39" t="s">
        <v>43</v>
      </c>
      <c r="V715" s="141">
        <v>2.1000000000000001E-2</v>
      </c>
      <c r="W715" s="141">
        <f>V715*K715</f>
        <v>4.2000000000000003E-2</v>
      </c>
      <c r="X715" s="141">
        <v>1.6000000000000001E-4</v>
      </c>
      <c r="Y715" s="141">
        <f>X715*K715</f>
        <v>3.2000000000000003E-4</v>
      </c>
      <c r="Z715" s="141">
        <v>0</v>
      </c>
      <c r="AA715" s="142">
        <f>Z715*K715</f>
        <v>0</v>
      </c>
      <c r="AR715" s="16" t="s">
        <v>134</v>
      </c>
      <c r="AT715" s="16" t="s">
        <v>130</v>
      </c>
      <c r="AU715" s="16" t="s">
        <v>85</v>
      </c>
      <c r="AY715" s="16" t="s">
        <v>129</v>
      </c>
      <c r="BE715" s="143">
        <f>IF(U715="základní",N715,0)</f>
        <v>0</v>
      </c>
      <c r="BF715" s="143">
        <f>IF(U715="snížená",N715,0)</f>
        <v>0</v>
      </c>
      <c r="BG715" s="143">
        <f>IF(U715="zákl. přenesená",N715,0)</f>
        <v>0</v>
      </c>
      <c r="BH715" s="143">
        <f>IF(U715="sníž. přenesená",N715,0)</f>
        <v>0</v>
      </c>
      <c r="BI715" s="143">
        <f>IF(U715="nulová",N715,0)</f>
        <v>0</v>
      </c>
      <c r="BJ715" s="16" t="s">
        <v>20</v>
      </c>
      <c r="BK715" s="143">
        <f>ROUND(L715*K715,2)</f>
        <v>0</v>
      </c>
      <c r="BL715" s="16" t="s">
        <v>134</v>
      </c>
      <c r="BM715" s="16" t="s">
        <v>669</v>
      </c>
    </row>
    <row r="716" spans="2:65" s="11" customFormat="1" ht="31.5" customHeight="1" x14ac:dyDescent="0.3">
      <c r="B716" s="156"/>
      <c r="C716" s="157"/>
      <c r="D716" s="157"/>
      <c r="E716" s="158" t="s">
        <v>3</v>
      </c>
      <c r="F716" s="240" t="s">
        <v>670</v>
      </c>
      <c r="G716" s="241"/>
      <c r="H716" s="241"/>
      <c r="I716" s="241"/>
      <c r="J716" s="157"/>
      <c r="K716" s="159" t="s">
        <v>3</v>
      </c>
      <c r="L716" s="157"/>
      <c r="M716" s="157"/>
      <c r="N716" s="157"/>
      <c r="O716" s="157"/>
      <c r="P716" s="157"/>
      <c r="Q716" s="157"/>
      <c r="R716" s="160"/>
      <c r="T716" s="161"/>
      <c r="U716" s="157"/>
      <c r="V716" s="157"/>
      <c r="W716" s="157"/>
      <c r="X716" s="157"/>
      <c r="Y716" s="157"/>
      <c r="Z716" s="157"/>
      <c r="AA716" s="162"/>
      <c r="AT716" s="163" t="s">
        <v>137</v>
      </c>
      <c r="AU716" s="163" t="s">
        <v>85</v>
      </c>
      <c r="AV716" s="11" t="s">
        <v>20</v>
      </c>
      <c r="AW716" s="11" t="s">
        <v>35</v>
      </c>
      <c r="AX716" s="11" t="s">
        <v>78</v>
      </c>
      <c r="AY716" s="163" t="s">
        <v>129</v>
      </c>
    </row>
    <row r="717" spans="2:65" s="11" customFormat="1" ht="22.5" customHeight="1" x14ac:dyDescent="0.3">
      <c r="B717" s="156"/>
      <c r="C717" s="157"/>
      <c r="D717" s="157"/>
      <c r="E717" s="158" t="s">
        <v>3</v>
      </c>
      <c r="F717" s="245" t="s">
        <v>158</v>
      </c>
      <c r="G717" s="241"/>
      <c r="H717" s="241"/>
      <c r="I717" s="241"/>
      <c r="J717" s="157"/>
      <c r="K717" s="159" t="s">
        <v>3</v>
      </c>
      <c r="L717" s="157"/>
      <c r="M717" s="157"/>
      <c r="N717" s="157"/>
      <c r="O717" s="157"/>
      <c r="P717" s="157"/>
      <c r="Q717" s="157"/>
      <c r="R717" s="160"/>
      <c r="T717" s="161"/>
      <c r="U717" s="157"/>
      <c r="V717" s="157"/>
      <c r="W717" s="157"/>
      <c r="X717" s="157"/>
      <c r="Y717" s="157"/>
      <c r="Z717" s="157"/>
      <c r="AA717" s="162"/>
      <c r="AT717" s="163" t="s">
        <v>137</v>
      </c>
      <c r="AU717" s="163" t="s">
        <v>85</v>
      </c>
      <c r="AV717" s="11" t="s">
        <v>20</v>
      </c>
      <c r="AW717" s="11" t="s">
        <v>35</v>
      </c>
      <c r="AX717" s="11" t="s">
        <v>78</v>
      </c>
      <c r="AY717" s="163" t="s">
        <v>129</v>
      </c>
    </row>
    <row r="718" spans="2:65" s="10" customFormat="1" ht="22.5" customHeight="1" x14ac:dyDescent="0.3">
      <c r="B718" s="144"/>
      <c r="C718" s="145"/>
      <c r="D718" s="145"/>
      <c r="E718" s="146" t="s">
        <v>3</v>
      </c>
      <c r="F718" s="242" t="s">
        <v>20</v>
      </c>
      <c r="G718" s="236"/>
      <c r="H718" s="236"/>
      <c r="I718" s="236"/>
      <c r="J718" s="145"/>
      <c r="K718" s="147">
        <v>1</v>
      </c>
      <c r="L718" s="145"/>
      <c r="M718" s="145"/>
      <c r="N718" s="145"/>
      <c r="O718" s="145"/>
      <c r="P718" s="145"/>
      <c r="Q718" s="145"/>
      <c r="R718" s="148"/>
      <c r="T718" s="149"/>
      <c r="U718" s="145"/>
      <c r="V718" s="145"/>
      <c r="W718" s="145"/>
      <c r="X718" s="145"/>
      <c r="Y718" s="145"/>
      <c r="Z718" s="145"/>
      <c r="AA718" s="150"/>
      <c r="AT718" s="151" t="s">
        <v>137</v>
      </c>
      <c r="AU718" s="151" t="s">
        <v>85</v>
      </c>
      <c r="AV718" s="10" t="s">
        <v>85</v>
      </c>
      <c r="AW718" s="10" t="s">
        <v>35</v>
      </c>
      <c r="AX718" s="10" t="s">
        <v>78</v>
      </c>
      <c r="AY718" s="151" t="s">
        <v>129</v>
      </c>
    </row>
    <row r="719" spans="2:65" s="11" customFormat="1" ht="22.5" customHeight="1" x14ac:dyDescent="0.3">
      <c r="B719" s="156"/>
      <c r="C719" s="157"/>
      <c r="D719" s="157"/>
      <c r="E719" s="158" t="s">
        <v>3</v>
      </c>
      <c r="F719" s="245" t="s">
        <v>172</v>
      </c>
      <c r="G719" s="241"/>
      <c r="H719" s="241"/>
      <c r="I719" s="241"/>
      <c r="J719" s="157"/>
      <c r="K719" s="159" t="s">
        <v>3</v>
      </c>
      <c r="L719" s="157"/>
      <c r="M719" s="157"/>
      <c r="N719" s="157"/>
      <c r="O719" s="157"/>
      <c r="P719" s="157"/>
      <c r="Q719" s="157"/>
      <c r="R719" s="160"/>
      <c r="T719" s="161"/>
      <c r="U719" s="157"/>
      <c r="V719" s="157"/>
      <c r="W719" s="157"/>
      <c r="X719" s="157"/>
      <c r="Y719" s="157"/>
      <c r="Z719" s="157"/>
      <c r="AA719" s="162"/>
      <c r="AT719" s="163" t="s">
        <v>137</v>
      </c>
      <c r="AU719" s="163" t="s">
        <v>85</v>
      </c>
      <c r="AV719" s="11" t="s">
        <v>20</v>
      </c>
      <c r="AW719" s="11" t="s">
        <v>35</v>
      </c>
      <c r="AX719" s="11" t="s">
        <v>78</v>
      </c>
      <c r="AY719" s="163" t="s">
        <v>129</v>
      </c>
    </row>
    <row r="720" spans="2:65" s="10" customFormat="1" ht="22.5" customHeight="1" x14ac:dyDescent="0.3">
      <c r="B720" s="144"/>
      <c r="C720" s="145"/>
      <c r="D720" s="145"/>
      <c r="E720" s="146" t="s">
        <v>3</v>
      </c>
      <c r="F720" s="242" t="s">
        <v>20</v>
      </c>
      <c r="G720" s="236"/>
      <c r="H720" s="236"/>
      <c r="I720" s="236"/>
      <c r="J720" s="145"/>
      <c r="K720" s="147">
        <v>1</v>
      </c>
      <c r="L720" s="145"/>
      <c r="M720" s="145"/>
      <c r="N720" s="145"/>
      <c r="O720" s="145"/>
      <c r="P720" s="145"/>
      <c r="Q720" s="145"/>
      <c r="R720" s="148"/>
      <c r="T720" s="149"/>
      <c r="U720" s="145"/>
      <c r="V720" s="145"/>
      <c r="W720" s="145"/>
      <c r="X720" s="145"/>
      <c r="Y720" s="145"/>
      <c r="Z720" s="145"/>
      <c r="AA720" s="150"/>
      <c r="AT720" s="151" t="s">
        <v>137</v>
      </c>
      <c r="AU720" s="151" t="s">
        <v>85</v>
      </c>
      <c r="AV720" s="10" t="s">
        <v>85</v>
      </c>
      <c r="AW720" s="10" t="s">
        <v>35</v>
      </c>
      <c r="AX720" s="10" t="s">
        <v>78</v>
      </c>
      <c r="AY720" s="151" t="s">
        <v>129</v>
      </c>
    </row>
    <row r="721" spans="2:65" s="12" customFormat="1" ht="22.5" customHeight="1" x14ac:dyDescent="0.3">
      <c r="B721" s="164"/>
      <c r="C721" s="165"/>
      <c r="D721" s="165"/>
      <c r="E721" s="166" t="s">
        <v>3</v>
      </c>
      <c r="F721" s="243" t="s">
        <v>145</v>
      </c>
      <c r="G721" s="244"/>
      <c r="H721" s="244"/>
      <c r="I721" s="244"/>
      <c r="J721" s="165"/>
      <c r="K721" s="167">
        <v>2</v>
      </c>
      <c r="L721" s="165"/>
      <c r="M721" s="165"/>
      <c r="N721" s="165"/>
      <c r="O721" s="165"/>
      <c r="P721" s="165"/>
      <c r="Q721" s="165"/>
      <c r="R721" s="168"/>
      <c r="T721" s="169"/>
      <c r="U721" s="165"/>
      <c r="V721" s="165"/>
      <c r="W721" s="165"/>
      <c r="X721" s="165"/>
      <c r="Y721" s="165"/>
      <c r="Z721" s="165"/>
      <c r="AA721" s="170"/>
      <c r="AT721" s="171" t="s">
        <v>137</v>
      </c>
      <c r="AU721" s="171" t="s">
        <v>85</v>
      </c>
      <c r="AV721" s="12" t="s">
        <v>146</v>
      </c>
      <c r="AW721" s="12" t="s">
        <v>35</v>
      </c>
      <c r="AX721" s="12" t="s">
        <v>20</v>
      </c>
      <c r="AY721" s="171" t="s">
        <v>129</v>
      </c>
    </row>
    <row r="722" spans="2:65" s="1" customFormat="1" ht="22.5" customHeight="1" x14ac:dyDescent="0.3">
      <c r="B722" s="134"/>
      <c r="C722" s="135" t="s">
        <v>398</v>
      </c>
      <c r="D722" s="135" t="s">
        <v>130</v>
      </c>
      <c r="E722" s="136" t="s">
        <v>671</v>
      </c>
      <c r="F722" s="232" t="s">
        <v>672</v>
      </c>
      <c r="G722" s="233"/>
      <c r="H722" s="233"/>
      <c r="I722" s="233"/>
      <c r="J722" s="137" t="s">
        <v>189</v>
      </c>
      <c r="K722" s="138">
        <v>1</v>
      </c>
      <c r="L722" s="234"/>
      <c r="M722" s="233"/>
      <c r="N722" s="234">
        <f>ROUND(L722*K722,2)</f>
        <v>0</v>
      </c>
      <c r="O722" s="233"/>
      <c r="P722" s="233"/>
      <c r="Q722" s="233"/>
      <c r="R722" s="139"/>
      <c r="T722" s="140" t="s">
        <v>3</v>
      </c>
      <c r="U722" s="39" t="s">
        <v>43</v>
      </c>
      <c r="V722" s="141">
        <v>2.1000000000000001E-2</v>
      </c>
      <c r="W722" s="141">
        <f>V722*K722</f>
        <v>2.1000000000000001E-2</v>
      </c>
      <c r="X722" s="141">
        <v>1.6000000000000001E-4</v>
      </c>
      <c r="Y722" s="141">
        <f>X722*K722</f>
        <v>1.6000000000000001E-4</v>
      </c>
      <c r="Z722" s="141">
        <v>0</v>
      </c>
      <c r="AA722" s="142">
        <f>Z722*K722</f>
        <v>0</v>
      </c>
      <c r="AR722" s="16" t="s">
        <v>134</v>
      </c>
      <c r="AT722" s="16" t="s">
        <v>130</v>
      </c>
      <c r="AU722" s="16" t="s">
        <v>85</v>
      </c>
      <c r="AY722" s="16" t="s">
        <v>129</v>
      </c>
      <c r="BE722" s="143">
        <f>IF(U722="základní",N722,0)</f>
        <v>0</v>
      </c>
      <c r="BF722" s="143">
        <f>IF(U722="snížená",N722,0)</f>
        <v>0</v>
      </c>
      <c r="BG722" s="143">
        <f>IF(U722="zákl. přenesená",N722,0)</f>
        <v>0</v>
      </c>
      <c r="BH722" s="143">
        <f>IF(U722="sníž. přenesená",N722,0)</f>
        <v>0</v>
      </c>
      <c r="BI722" s="143">
        <f>IF(U722="nulová",N722,0)</f>
        <v>0</v>
      </c>
      <c r="BJ722" s="16" t="s">
        <v>20</v>
      </c>
      <c r="BK722" s="143">
        <f>ROUND(L722*K722,2)</f>
        <v>0</v>
      </c>
      <c r="BL722" s="16" t="s">
        <v>134</v>
      </c>
      <c r="BM722" s="16" t="s">
        <v>673</v>
      </c>
    </row>
    <row r="723" spans="2:65" s="11" customFormat="1" ht="31.5" customHeight="1" x14ac:dyDescent="0.3">
      <c r="B723" s="156"/>
      <c r="C723" s="157"/>
      <c r="D723" s="157"/>
      <c r="E723" s="158" t="s">
        <v>3</v>
      </c>
      <c r="F723" s="240" t="s">
        <v>670</v>
      </c>
      <c r="G723" s="241"/>
      <c r="H723" s="241"/>
      <c r="I723" s="241"/>
      <c r="J723" s="157"/>
      <c r="K723" s="159" t="s">
        <v>3</v>
      </c>
      <c r="L723" s="157"/>
      <c r="M723" s="157"/>
      <c r="N723" s="157"/>
      <c r="O723" s="157"/>
      <c r="P723" s="157"/>
      <c r="Q723" s="157"/>
      <c r="R723" s="160"/>
      <c r="T723" s="161"/>
      <c r="U723" s="157"/>
      <c r="V723" s="157"/>
      <c r="W723" s="157"/>
      <c r="X723" s="157"/>
      <c r="Y723" s="157"/>
      <c r="Z723" s="157"/>
      <c r="AA723" s="162"/>
      <c r="AT723" s="163" t="s">
        <v>137</v>
      </c>
      <c r="AU723" s="163" t="s">
        <v>85</v>
      </c>
      <c r="AV723" s="11" t="s">
        <v>20</v>
      </c>
      <c r="AW723" s="11" t="s">
        <v>35</v>
      </c>
      <c r="AX723" s="11" t="s">
        <v>78</v>
      </c>
      <c r="AY723" s="163" t="s">
        <v>129</v>
      </c>
    </row>
    <row r="724" spans="2:65" s="11" customFormat="1" ht="22.5" customHeight="1" x14ac:dyDescent="0.3">
      <c r="B724" s="156"/>
      <c r="C724" s="157"/>
      <c r="D724" s="157"/>
      <c r="E724" s="158" t="s">
        <v>3</v>
      </c>
      <c r="F724" s="245" t="s">
        <v>158</v>
      </c>
      <c r="G724" s="241"/>
      <c r="H724" s="241"/>
      <c r="I724" s="241"/>
      <c r="J724" s="157"/>
      <c r="K724" s="159" t="s">
        <v>3</v>
      </c>
      <c r="L724" s="157"/>
      <c r="M724" s="157"/>
      <c r="N724" s="157"/>
      <c r="O724" s="157"/>
      <c r="P724" s="157"/>
      <c r="Q724" s="157"/>
      <c r="R724" s="160"/>
      <c r="T724" s="161"/>
      <c r="U724" s="157"/>
      <c r="V724" s="157"/>
      <c r="W724" s="157"/>
      <c r="X724" s="157"/>
      <c r="Y724" s="157"/>
      <c r="Z724" s="157"/>
      <c r="AA724" s="162"/>
      <c r="AT724" s="163" t="s">
        <v>137</v>
      </c>
      <c r="AU724" s="163" t="s">
        <v>85</v>
      </c>
      <c r="AV724" s="11" t="s">
        <v>20</v>
      </c>
      <c r="AW724" s="11" t="s">
        <v>35</v>
      </c>
      <c r="AX724" s="11" t="s">
        <v>78</v>
      </c>
      <c r="AY724" s="163" t="s">
        <v>129</v>
      </c>
    </row>
    <row r="725" spans="2:65" s="10" customFormat="1" ht="22.5" customHeight="1" x14ac:dyDescent="0.3">
      <c r="B725" s="144"/>
      <c r="C725" s="145"/>
      <c r="D725" s="145"/>
      <c r="E725" s="146" t="s">
        <v>3</v>
      </c>
      <c r="F725" s="242" t="s">
        <v>20</v>
      </c>
      <c r="G725" s="236"/>
      <c r="H725" s="236"/>
      <c r="I725" s="236"/>
      <c r="J725" s="145"/>
      <c r="K725" s="147">
        <v>1</v>
      </c>
      <c r="L725" s="145"/>
      <c r="M725" s="145"/>
      <c r="N725" s="145"/>
      <c r="O725" s="145"/>
      <c r="P725" s="145"/>
      <c r="Q725" s="145"/>
      <c r="R725" s="148"/>
      <c r="T725" s="149"/>
      <c r="U725" s="145"/>
      <c r="V725" s="145"/>
      <c r="W725" s="145"/>
      <c r="X725" s="145"/>
      <c r="Y725" s="145"/>
      <c r="Z725" s="145"/>
      <c r="AA725" s="150"/>
      <c r="AT725" s="151" t="s">
        <v>137</v>
      </c>
      <c r="AU725" s="151" t="s">
        <v>85</v>
      </c>
      <c r="AV725" s="10" t="s">
        <v>85</v>
      </c>
      <c r="AW725" s="10" t="s">
        <v>35</v>
      </c>
      <c r="AX725" s="10" t="s">
        <v>20</v>
      </c>
      <c r="AY725" s="151" t="s">
        <v>129</v>
      </c>
    </row>
    <row r="726" spans="2:65" s="1" customFormat="1" ht="31.5" customHeight="1" x14ac:dyDescent="0.3">
      <c r="B726" s="134"/>
      <c r="C726" s="135" t="s">
        <v>674</v>
      </c>
      <c r="D726" s="135" t="s">
        <v>130</v>
      </c>
      <c r="E726" s="136" t="s">
        <v>675</v>
      </c>
      <c r="F726" s="232" t="s">
        <v>676</v>
      </c>
      <c r="G726" s="233"/>
      <c r="H726" s="233"/>
      <c r="I726" s="233"/>
      <c r="J726" s="137" t="s">
        <v>164</v>
      </c>
      <c r="K726" s="138">
        <v>0.90100000000000002</v>
      </c>
      <c r="L726" s="234"/>
      <c r="M726" s="233"/>
      <c r="N726" s="234">
        <f>ROUND(L726*K726,2)</f>
        <v>0</v>
      </c>
      <c r="O726" s="233"/>
      <c r="P726" s="233"/>
      <c r="Q726" s="233"/>
      <c r="R726" s="139"/>
      <c r="T726" s="140" t="s">
        <v>3</v>
      </c>
      <c r="U726" s="39" t="s">
        <v>43</v>
      </c>
      <c r="V726" s="141">
        <v>1.573</v>
      </c>
      <c r="W726" s="141">
        <f>V726*K726</f>
        <v>1.417273</v>
      </c>
      <c r="X726" s="141">
        <v>0</v>
      </c>
      <c r="Y726" s="141">
        <f>X726*K726</f>
        <v>0</v>
      </c>
      <c r="Z726" s="141">
        <v>0</v>
      </c>
      <c r="AA726" s="142">
        <f>Z726*K726</f>
        <v>0</v>
      </c>
      <c r="AR726" s="16" t="s">
        <v>134</v>
      </c>
      <c r="AT726" s="16" t="s">
        <v>130</v>
      </c>
      <c r="AU726" s="16" t="s">
        <v>85</v>
      </c>
      <c r="AY726" s="16" t="s">
        <v>129</v>
      </c>
      <c r="BE726" s="143">
        <f>IF(U726="základní",N726,0)</f>
        <v>0</v>
      </c>
      <c r="BF726" s="143">
        <f>IF(U726="snížená",N726,0)</f>
        <v>0</v>
      </c>
      <c r="BG726" s="143">
        <f>IF(U726="zákl. přenesená",N726,0)</f>
        <v>0</v>
      </c>
      <c r="BH726" s="143">
        <f>IF(U726="sníž. přenesená",N726,0)</f>
        <v>0</v>
      </c>
      <c r="BI726" s="143">
        <f>IF(U726="nulová",N726,0)</f>
        <v>0</v>
      </c>
      <c r="BJ726" s="16" t="s">
        <v>20</v>
      </c>
      <c r="BK726" s="143">
        <f>ROUND(L726*K726,2)</f>
        <v>0</v>
      </c>
      <c r="BL726" s="16" t="s">
        <v>134</v>
      </c>
      <c r="BM726" s="16" t="s">
        <v>677</v>
      </c>
    </row>
    <row r="727" spans="2:65" s="9" customFormat="1" ht="29.85" customHeight="1" x14ac:dyDescent="0.35">
      <c r="B727" s="123"/>
      <c r="C727" s="124"/>
      <c r="D727" s="133" t="s">
        <v>108</v>
      </c>
      <c r="E727" s="133"/>
      <c r="F727" s="133"/>
      <c r="G727" s="133"/>
      <c r="H727" s="133"/>
      <c r="I727" s="133"/>
      <c r="J727" s="133"/>
      <c r="K727" s="133"/>
      <c r="L727" s="133"/>
      <c r="M727" s="133"/>
      <c r="N727" s="252">
        <f>BK727</f>
        <v>0</v>
      </c>
      <c r="O727" s="253"/>
      <c r="P727" s="253"/>
      <c r="Q727" s="253"/>
      <c r="R727" s="126"/>
      <c r="T727" s="127"/>
      <c r="U727" s="124"/>
      <c r="V727" s="124"/>
      <c r="W727" s="128">
        <f>SUM(W728:W755)</f>
        <v>49.25168</v>
      </c>
      <c r="X727" s="124"/>
      <c r="Y727" s="128">
        <f>SUM(Y728:Y755)</f>
        <v>0.16016000000000002</v>
      </c>
      <c r="Z727" s="124"/>
      <c r="AA727" s="129">
        <f>SUM(AA728:AA755)</f>
        <v>0</v>
      </c>
      <c r="AR727" s="130" t="s">
        <v>85</v>
      </c>
      <c r="AT727" s="131" t="s">
        <v>77</v>
      </c>
      <c r="AU727" s="131" t="s">
        <v>20</v>
      </c>
      <c r="AY727" s="130" t="s">
        <v>129</v>
      </c>
      <c r="BK727" s="132">
        <f>SUM(BK728:BK755)</f>
        <v>0</v>
      </c>
    </row>
    <row r="728" spans="2:65" s="1" customFormat="1" ht="44.25" customHeight="1" x14ac:dyDescent="0.3">
      <c r="B728" s="134"/>
      <c r="C728" s="135" t="s">
        <v>678</v>
      </c>
      <c r="D728" s="135" t="s">
        <v>130</v>
      </c>
      <c r="E728" s="136" t="s">
        <v>679</v>
      </c>
      <c r="F728" s="232" t="s">
        <v>680</v>
      </c>
      <c r="G728" s="233"/>
      <c r="H728" s="233"/>
      <c r="I728" s="233"/>
      <c r="J728" s="137" t="s">
        <v>510</v>
      </c>
      <c r="K728" s="138">
        <v>13</v>
      </c>
      <c r="L728" s="234"/>
      <c r="M728" s="233"/>
      <c r="N728" s="234">
        <f>ROUND(L728*K728,2)</f>
        <v>0</v>
      </c>
      <c r="O728" s="233"/>
      <c r="P728" s="233"/>
      <c r="Q728" s="233"/>
      <c r="R728" s="139"/>
      <c r="T728" s="140" t="s">
        <v>3</v>
      </c>
      <c r="U728" s="39" t="s">
        <v>43</v>
      </c>
      <c r="V728" s="141">
        <v>2.5</v>
      </c>
      <c r="W728" s="141">
        <f>V728*K728</f>
        <v>32.5</v>
      </c>
      <c r="X728" s="141">
        <v>1.044E-2</v>
      </c>
      <c r="Y728" s="141">
        <f>X728*K728</f>
        <v>0.13572000000000001</v>
      </c>
      <c r="Z728" s="141">
        <v>0</v>
      </c>
      <c r="AA728" s="142">
        <f>Z728*K728</f>
        <v>0</v>
      </c>
      <c r="AR728" s="16" t="s">
        <v>134</v>
      </c>
      <c r="AT728" s="16" t="s">
        <v>130</v>
      </c>
      <c r="AU728" s="16" t="s">
        <v>85</v>
      </c>
      <c r="AY728" s="16" t="s">
        <v>129</v>
      </c>
      <c r="BE728" s="143">
        <f>IF(U728="základní",N728,0)</f>
        <v>0</v>
      </c>
      <c r="BF728" s="143">
        <f>IF(U728="snížená",N728,0)</f>
        <v>0</v>
      </c>
      <c r="BG728" s="143">
        <f>IF(U728="zákl. přenesená",N728,0)</f>
        <v>0</v>
      </c>
      <c r="BH728" s="143">
        <f>IF(U728="sníž. přenesená",N728,0)</f>
        <v>0</v>
      </c>
      <c r="BI728" s="143">
        <f>IF(U728="nulová",N728,0)</f>
        <v>0</v>
      </c>
      <c r="BJ728" s="16" t="s">
        <v>20</v>
      </c>
      <c r="BK728" s="143">
        <f>ROUND(L728*K728,2)</f>
        <v>0</v>
      </c>
      <c r="BL728" s="16" t="s">
        <v>134</v>
      </c>
      <c r="BM728" s="16" t="s">
        <v>681</v>
      </c>
    </row>
    <row r="729" spans="2:65" s="11" customFormat="1" ht="22.5" customHeight="1" x14ac:dyDescent="0.3">
      <c r="B729" s="156"/>
      <c r="C729" s="157"/>
      <c r="D729" s="157"/>
      <c r="E729" s="158" t="s">
        <v>3</v>
      </c>
      <c r="F729" s="240" t="s">
        <v>682</v>
      </c>
      <c r="G729" s="241"/>
      <c r="H729" s="241"/>
      <c r="I729" s="241"/>
      <c r="J729" s="157"/>
      <c r="K729" s="159" t="s">
        <v>3</v>
      </c>
      <c r="L729" s="157"/>
      <c r="M729" s="157"/>
      <c r="N729" s="157"/>
      <c r="O729" s="157"/>
      <c r="P729" s="157"/>
      <c r="Q729" s="157"/>
      <c r="R729" s="160"/>
      <c r="T729" s="161"/>
      <c r="U729" s="157"/>
      <c r="V729" s="157"/>
      <c r="W729" s="157"/>
      <c r="X729" s="157"/>
      <c r="Y729" s="157"/>
      <c r="Z729" s="157"/>
      <c r="AA729" s="162"/>
      <c r="AT729" s="163" t="s">
        <v>137</v>
      </c>
      <c r="AU729" s="163" t="s">
        <v>85</v>
      </c>
      <c r="AV729" s="11" t="s">
        <v>20</v>
      </c>
      <c r="AW729" s="11" t="s">
        <v>35</v>
      </c>
      <c r="AX729" s="11" t="s">
        <v>78</v>
      </c>
      <c r="AY729" s="163" t="s">
        <v>129</v>
      </c>
    </row>
    <row r="730" spans="2:65" s="11" customFormat="1" ht="44.25" customHeight="1" x14ac:dyDescent="0.3">
      <c r="B730" s="156"/>
      <c r="C730" s="157"/>
      <c r="D730" s="157"/>
      <c r="E730" s="158" t="s">
        <v>3</v>
      </c>
      <c r="F730" s="245" t="s">
        <v>683</v>
      </c>
      <c r="G730" s="241"/>
      <c r="H730" s="241"/>
      <c r="I730" s="241"/>
      <c r="J730" s="157"/>
      <c r="K730" s="159" t="s">
        <v>3</v>
      </c>
      <c r="L730" s="157"/>
      <c r="M730" s="157"/>
      <c r="N730" s="157"/>
      <c r="O730" s="157"/>
      <c r="P730" s="157"/>
      <c r="Q730" s="157"/>
      <c r="R730" s="160"/>
      <c r="T730" s="161"/>
      <c r="U730" s="157"/>
      <c r="V730" s="157"/>
      <c r="W730" s="157"/>
      <c r="X730" s="157"/>
      <c r="Y730" s="157"/>
      <c r="Z730" s="157"/>
      <c r="AA730" s="162"/>
      <c r="AT730" s="163" t="s">
        <v>137</v>
      </c>
      <c r="AU730" s="163" t="s">
        <v>85</v>
      </c>
      <c r="AV730" s="11" t="s">
        <v>20</v>
      </c>
      <c r="AW730" s="11" t="s">
        <v>35</v>
      </c>
      <c r="AX730" s="11" t="s">
        <v>78</v>
      </c>
      <c r="AY730" s="163" t="s">
        <v>129</v>
      </c>
    </row>
    <row r="731" spans="2:65" s="11" customFormat="1" ht="57" customHeight="1" x14ac:dyDescent="0.3">
      <c r="B731" s="156"/>
      <c r="C731" s="157"/>
      <c r="D731" s="157"/>
      <c r="E731" s="158" t="s">
        <v>3</v>
      </c>
      <c r="F731" s="245" t="s">
        <v>684</v>
      </c>
      <c r="G731" s="241"/>
      <c r="H731" s="241"/>
      <c r="I731" s="241"/>
      <c r="J731" s="157"/>
      <c r="K731" s="159" t="s">
        <v>3</v>
      </c>
      <c r="L731" s="157"/>
      <c r="M731" s="157"/>
      <c r="N731" s="157"/>
      <c r="O731" s="157"/>
      <c r="P731" s="157"/>
      <c r="Q731" s="157"/>
      <c r="R731" s="160"/>
      <c r="T731" s="161"/>
      <c r="U731" s="157"/>
      <c r="V731" s="157"/>
      <c r="W731" s="157"/>
      <c r="X731" s="157"/>
      <c r="Y731" s="157"/>
      <c r="Z731" s="157"/>
      <c r="AA731" s="162"/>
      <c r="AT731" s="163" t="s">
        <v>137</v>
      </c>
      <c r="AU731" s="163" t="s">
        <v>85</v>
      </c>
      <c r="AV731" s="11" t="s">
        <v>20</v>
      </c>
      <c r="AW731" s="11" t="s">
        <v>35</v>
      </c>
      <c r="AX731" s="11" t="s">
        <v>78</v>
      </c>
      <c r="AY731" s="163" t="s">
        <v>129</v>
      </c>
    </row>
    <row r="732" spans="2:65" s="11" customFormat="1" ht="22.5" customHeight="1" x14ac:dyDescent="0.3">
      <c r="B732" s="156"/>
      <c r="C732" s="157"/>
      <c r="D732" s="157"/>
      <c r="E732" s="158" t="s">
        <v>3</v>
      </c>
      <c r="F732" s="245" t="s">
        <v>685</v>
      </c>
      <c r="G732" s="241"/>
      <c r="H732" s="241"/>
      <c r="I732" s="241"/>
      <c r="J732" s="157"/>
      <c r="K732" s="159" t="s">
        <v>3</v>
      </c>
      <c r="L732" s="157"/>
      <c r="M732" s="157"/>
      <c r="N732" s="157"/>
      <c r="O732" s="157"/>
      <c r="P732" s="157"/>
      <c r="Q732" s="157"/>
      <c r="R732" s="160"/>
      <c r="T732" s="161"/>
      <c r="U732" s="157"/>
      <c r="V732" s="157"/>
      <c r="W732" s="157"/>
      <c r="X732" s="157"/>
      <c r="Y732" s="157"/>
      <c r="Z732" s="157"/>
      <c r="AA732" s="162"/>
      <c r="AT732" s="163" t="s">
        <v>137</v>
      </c>
      <c r="AU732" s="163" t="s">
        <v>85</v>
      </c>
      <c r="AV732" s="11" t="s">
        <v>20</v>
      </c>
      <c r="AW732" s="11" t="s">
        <v>35</v>
      </c>
      <c r="AX732" s="11" t="s">
        <v>78</v>
      </c>
      <c r="AY732" s="163" t="s">
        <v>129</v>
      </c>
    </row>
    <row r="733" spans="2:65" s="11" customFormat="1" ht="22.5" customHeight="1" x14ac:dyDescent="0.3">
      <c r="B733" s="156"/>
      <c r="C733" s="157"/>
      <c r="D733" s="157"/>
      <c r="E733" s="158" t="s">
        <v>3</v>
      </c>
      <c r="F733" s="245" t="s">
        <v>686</v>
      </c>
      <c r="G733" s="241"/>
      <c r="H733" s="241"/>
      <c r="I733" s="241"/>
      <c r="J733" s="157"/>
      <c r="K733" s="159" t="s">
        <v>3</v>
      </c>
      <c r="L733" s="157"/>
      <c r="M733" s="157"/>
      <c r="N733" s="157"/>
      <c r="O733" s="157"/>
      <c r="P733" s="157"/>
      <c r="Q733" s="157"/>
      <c r="R733" s="160"/>
      <c r="T733" s="161"/>
      <c r="U733" s="157"/>
      <c r="V733" s="157"/>
      <c r="W733" s="157"/>
      <c r="X733" s="157"/>
      <c r="Y733" s="157"/>
      <c r="Z733" s="157"/>
      <c r="AA733" s="162"/>
      <c r="AT733" s="163" t="s">
        <v>137</v>
      </c>
      <c r="AU733" s="163" t="s">
        <v>85</v>
      </c>
      <c r="AV733" s="11" t="s">
        <v>20</v>
      </c>
      <c r="AW733" s="11" t="s">
        <v>35</v>
      </c>
      <c r="AX733" s="11" t="s">
        <v>78</v>
      </c>
      <c r="AY733" s="163" t="s">
        <v>129</v>
      </c>
    </row>
    <row r="734" spans="2:65" s="11" customFormat="1" ht="22.5" customHeight="1" x14ac:dyDescent="0.3">
      <c r="B734" s="156"/>
      <c r="C734" s="157"/>
      <c r="D734" s="157"/>
      <c r="E734" s="158" t="s">
        <v>3</v>
      </c>
      <c r="F734" s="245" t="s">
        <v>130</v>
      </c>
      <c r="G734" s="241"/>
      <c r="H734" s="241"/>
      <c r="I734" s="241"/>
      <c r="J734" s="157"/>
      <c r="K734" s="159" t="s">
        <v>3</v>
      </c>
      <c r="L734" s="157"/>
      <c r="M734" s="157"/>
      <c r="N734" s="157"/>
      <c r="O734" s="157"/>
      <c r="P734" s="157"/>
      <c r="Q734" s="157"/>
      <c r="R734" s="160"/>
      <c r="T734" s="161"/>
      <c r="U734" s="157"/>
      <c r="V734" s="157"/>
      <c r="W734" s="157"/>
      <c r="X734" s="157"/>
      <c r="Y734" s="157"/>
      <c r="Z734" s="157"/>
      <c r="AA734" s="162"/>
      <c r="AT734" s="163" t="s">
        <v>137</v>
      </c>
      <c r="AU734" s="163" t="s">
        <v>85</v>
      </c>
      <c r="AV734" s="11" t="s">
        <v>20</v>
      </c>
      <c r="AW734" s="11" t="s">
        <v>35</v>
      </c>
      <c r="AX734" s="11" t="s">
        <v>78</v>
      </c>
      <c r="AY734" s="163" t="s">
        <v>129</v>
      </c>
    </row>
    <row r="735" spans="2:65" s="11" customFormat="1" ht="22.5" customHeight="1" x14ac:dyDescent="0.3">
      <c r="B735" s="156"/>
      <c r="C735" s="157"/>
      <c r="D735" s="157"/>
      <c r="E735" s="158" t="s">
        <v>3</v>
      </c>
      <c r="F735" s="245" t="s">
        <v>158</v>
      </c>
      <c r="G735" s="241"/>
      <c r="H735" s="241"/>
      <c r="I735" s="241"/>
      <c r="J735" s="157"/>
      <c r="K735" s="159" t="s">
        <v>3</v>
      </c>
      <c r="L735" s="157"/>
      <c r="M735" s="157"/>
      <c r="N735" s="157"/>
      <c r="O735" s="157"/>
      <c r="P735" s="157"/>
      <c r="Q735" s="157"/>
      <c r="R735" s="160"/>
      <c r="T735" s="161"/>
      <c r="U735" s="157"/>
      <c r="V735" s="157"/>
      <c r="W735" s="157"/>
      <c r="X735" s="157"/>
      <c r="Y735" s="157"/>
      <c r="Z735" s="157"/>
      <c r="AA735" s="162"/>
      <c r="AT735" s="163" t="s">
        <v>137</v>
      </c>
      <c r="AU735" s="163" t="s">
        <v>85</v>
      </c>
      <c r="AV735" s="11" t="s">
        <v>20</v>
      </c>
      <c r="AW735" s="11" t="s">
        <v>35</v>
      </c>
      <c r="AX735" s="11" t="s">
        <v>78</v>
      </c>
      <c r="AY735" s="163" t="s">
        <v>129</v>
      </c>
    </row>
    <row r="736" spans="2:65" s="10" customFormat="1" ht="22.5" customHeight="1" x14ac:dyDescent="0.3">
      <c r="B736" s="144"/>
      <c r="C736" s="145"/>
      <c r="D736" s="145"/>
      <c r="E736" s="146" t="s">
        <v>3</v>
      </c>
      <c r="F736" s="242" t="s">
        <v>148</v>
      </c>
      <c r="G736" s="236"/>
      <c r="H736" s="236"/>
      <c r="I736" s="236"/>
      <c r="J736" s="145"/>
      <c r="K736" s="147">
        <v>3</v>
      </c>
      <c r="L736" s="145"/>
      <c r="M736" s="145"/>
      <c r="N736" s="145"/>
      <c r="O736" s="145"/>
      <c r="P736" s="145"/>
      <c r="Q736" s="145"/>
      <c r="R736" s="148"/>
      <c r="T736" s="149"/>
      <c r="U736" s="145"/>
      <c r="V736" s="145"/>
      <c r="W736" s="145"/>
      <c r="X736" s="145"/>
      <c r="Y736" s="145"/>
      <c r="Z736" s="145"/>
      <c r="AA736" s="150"/>
      <c r="AT736" s="151" t="s">
        <v>137</v>
      </c>
      <c r="AU736" s="151" t="s">
        <v>85</v>
      </c>
      <c r="AV736" s="10" t="s">
        <v>85</v>
      </c>
      <c r="AW736" s="10" t="s">
        <v>35</v>
      </c>
      <c r="AX736" s="10" t="s">
        <v>78</v>
      </c>
      <c r="AY736" s="151" t="s">
        <v>129</v>
      </c>
    </row>
    <row r="737" spans="2:65" s="11" customFormat="1" ht="22.5" customHeight="1" x14ac:dyDescent="0.3">
      <c r="B737" s="156"/>
      <c r="C737" s="157"/>
      <c r="D737" s="157"/>
      <c r="E737" s="158" t="s">
        <v>3</v>
      </c>
      <c r="F737" s="245" t="s">
        <v>172</v>
      </c>
      <c r="G737" s="241"/>
      <c r="H737" s="241"/>
      <c r="I737" s="241"/>
      <c r="J737" s="157"/>
      <c r="K737" s="159" t="s">
        <v>3</v>
      </c>
      <c r="L737" s="157"/>
      <c r="M737" s="157"/>
      <c r="N737" s="157"/>
      <c r="O737" s="157"/>
      <c r="P737" s="157"/>
      <c r="Q737" s="157"/>
      <c r="R737" s="160"/>
      <c r="T737" s="161"/>
      <c r="U737" s="157"/>
      <c r="V737" s="157"/>
      <c r="W737" s="157"/>
      <c r="X737" s="157"/>
      <c r="Y737" s="157"/>
      <c r="Z737" s="157"/>
      <c r="AA737" s="162"/>
      <c r="AT737" s="163" t="s">
        <v>137</v>
      </c>
      <c r="AU737" s="163" t="s">
        <v>85</v>
      </c>
      <c r="AV737" s="11" t="s">
        <v>20</v>
      </c>
      <c r="AW737" s="11" t="s">
        <v>35</v>
      </c>
      <c r="AX737" s="11" t="s">
        <v>78</v>
      </c>
      <c r="AY737" s="163" t="s">
        <v>129</v>
      </c>
    </row>
    <row r="738" spans="2:65" s="10" customFormat="1" ht="22.5" customHeight="1" x14ac:dyDescent="0.3">
      <c r="B738" s="144"/>
      <c r="C738" s="145"/>
      <c r="D738" s="145"/>
      <c r="E738" s="146" t="s">
        <v>3</v>
      </c>
      <c r="F738" s="242" t="s">
        <v>175</v>
      </c>
      <c r="G738" s="236"/>
      <c r="H738" s="236"/>
      <c r="I738" s="236"/>
      <c r="J738" s="145"/>
      <c r="K738" s="147">
        <v>7</v>
      </c>
      <c r="L738" s="145"/>
      <c r="M738" s="145"/>
      <c r="N738" s="145"/>
      <c r="O738" s="145"/>
      <c r="P738" s="145"/>
      <c r="Q738" s="145"/>
      <c r="R738" s="148"/>
      <c r="T738" s="149"/>
      <c r="U738" s="145"/>
      <c r="V738" s="145"/>
      <c r="W738" s="145"/>
      <c r="X738" s="145"/>
      <c r="Y738" s="145"/>
      <c r="Z738" s="145"/>
      <c r="AA738" s="150"/>
      <c r="AT738" s="151" t="s">
        <v>137</v>
      </c>
      <c r="AU738" s="151" t="s">
        <v>85</v>
      </c>
      <c r="AV738" s="10" t="s">
        <v>85</v>
      </c>
      <c r="AW738" s="10" t="s">
        <v>35</v>
      </c>
      <c r="AX738" s="10" t="s">
        <v>78</v>
      </c>
      <c r="AY738" s="151" t="s">
        <v>129</v>
      </c>
    </row>
    <row r="739" spans="2:65" s="11" customFormat="1" ht="22.5" customHeight="1" x14ac:dyDescent="0.3">
      <c r="B739" s="156"/>
      <c r="C739" s="157"/>
      <c r="D739" s="157"/>
      <c r="E739" s="158" t="s">
        <v>3</v>
      </c>
      <c r="F739" s="245" t="s">
        <v>173</v>
      </c>
      <c r="G739" s="241"/>
      <c r="H739" s="241"/>
      <c r="I739" s="241"/>
      <c r="J739" s="157"/>
      <c r="K739" s="159" t="s">
        <v>3</v>
      </c>
      <c r="L739" s="157"/>
      <c r="M739" s="157"/>
      <c r="N739" s="157"/>
      <c r="O739" s="157"/>
      <c r="P739" s="157"/>
      <c r="Q739" s="157"/>
      <c r="R739" s="160"/>
      <c r="T739" s="161"/>
      <c r="U739" s="157"/>
      <c r="V739" s="157"/>
      <c r="W739" s="157"/>
      <c r="X739" s="157"/>
      <c r="Y739" s="157"/>
      <c r="Z739" s="157"/>
      <c r="AA739" s="162"/>
      <c r="AT739" s="163" t="s">
        <v>137</v>
      </c>
      <c r="AU739" s="163" t="s">
        <v>85</v>
      </c>
      <c r="AV739" s="11" t="s">
        <v>20</v>
      </c>
      <c r="AW739" s="11" t="s">
        <v>35</v>
      </c>
      <c r="AX739" s="11" t="s">
        <v>78</v>
      </c>
      <c r="AY739" s="163" t="s">
        <v>129</v>
      </c>
    </row>
    <row r="740" spans="2:65" s="10" customFormat="1" ht="22.5" customHeight="1" x14ac:dyDescent="0.3">
      <c r="B740" s="144"/>
      <c r="C740" s="145"/>
      <c r="D740" s="145"/>
      <c r="E740" s="146" t="s">
        <v>3</v>
      </c>
      <c r="F740" s="242" t="s">
        <v>148</v>
      </c>
      <c r="G740" s="236"/>
      <c r="H740" s="236"/>
      <c r="I740" s="236"/>
      <c r="J740" s="145"/>
      <c r="K740" s="147">
        <v>3</v>
      </c>
      <c r="L740" s="145"/>
      <c r="M740" s="145"/>
      <c r="N740" s="145"/>
      <c r="O740" s="145"/>
      <c r="P740" s="145"/>
      <c r="Q740" s="145"/>
      <c r="R740" s="148"/>
      <c r="T740" s="149"/>
      <c r="U740" s="145"/>
      <c r="V740" s="145"/>
      <c r="W740" s="145"/>
      <c r="X740" s="145"/>
      <c r="Y740" s="145"/>
      <c r="Z740" s="145"/>
      <c r="AA740" s="150"/>
      <c r="AT740" s="151" t="s">
        <v>137</v>
      </c>
      <c r="AU740" s="151" t="s">
        <v>85</v>
      </c>
      <c r="AV740" s="10" t="s">
        <v>85</v>
      </c>
      <c r="AW740" s="10" t="s">
        <v>35</v>
      </c>
      <c r="AX740" s="10" t="s">
        <v>78</v>
      </c>
      <c r="AY740" s="151" t="s">
        <v>129</v>
      </c>
    </row>
    <row r="741" spans="2:65" s="12" customFormat="1" ht="22.5" customHeight="1" x14ac:dyDescent="0.3">
      <c r="B741" s="164"/>
      <c r="C741" s="165"/>
      <c r="D741" s="165"/>
      <c r="E741" s="166" t="s">
        <v>3</v>
      </c>
      <c r="F741" s="243" t="s">
        <v>145</v>
      </c>
      <c r="G741" s="244"/>
      <c r="H741" s="244"/>
      <c r="I741" s="244"/>
      <c r="J741" s="165"/>
      <c r="K741" s="167">
        <v>13</v>
      </c>
      <c r="L741" s="165"/>
      <c r="M741" s="165"/>
      <c r="N741" s="165"/>
      <c r="O741" s="165"/>
      <c r="P741" s="165"/>
      <c r="Q741" s="165"/>
      <c r="R741" s="168"/>
      <c r="T741" s="169"/>
      <c r="U741" s="165"/>
      <c r="V741" s="165"/>
      <c r="W741" s="165"/>
      <c r="X741" s="165"/>
      <c r="Y741" s="165"/>
      <c r="Z741" s="165"/>
      <c r="AA741" s="170"/>
      <c r="AT741" s="171" t="s">
        <v>137</v>
      </c>
      <c r="AU741" s="171" t="s">
        <v>85</v>
      </c>
      <c r="AV741" s="12" t="s">
        <v>146</v>
      </c>
      <c r="AW741" s="12" t="s">
        <v>35</v>
      </c>
      <c r="AX741" s="12" t="s">
        <v>20</v>
      </c>
      <c r="AY741" s="171" t="s">
        <v>129</v>
      </c>
    </row>
    <row r="742" spans="2:65" s="1" customFormat="1" ht="44.25" customHeight="1" x14ac:dyDescent="0.3">
      <c r="B742" s="134"/>
      <c r="C742" s="135" t="s">
        <v>687</v>
      </c>
      <c r="D742" s="135" t="s">
        <v>130</v>
      </c>
      <c r="E742" s="136" t="s">
        <v>688</v>
      </c>
      <c r="F742" s="232" t="s">
        <v>689</v>
      </c>
      <c r="G742" s="233"/>
      <c r="H742" s="233"/>
      <c r="I742" s="233"/>
      <c r="J742" s="137" t="s">
        <v>510</v>
      </c>
      <c r="K742" s="138">
        <v>1</v>
      </c>
      <c r="L742" s="234"/>
      <c r="M742" s="233"/>
      <c r="N742" s="234">
        <f>ROUND(L742*K742,2)</f>
        <v>0</v>
      </c>
      <c r="O742" s="233"/>
      <c r="P742" s="233"/>
      <c r="Q742" s="233"/>
      <c r="R742" s="139"/>
      <c r="T742" s="140" t="s">
        <v>3</v>
      </c>
      <c r="U742" s="39" t="s">
        <v>43</v>
      </c>
      <c r="V742" s="141">
        <v>2.5</v>
      </c>
      <c r="W742" s="141">
        <f>V742*K742</f>
        <v>2.5</v>
      </c>
      <c r="X742" s="141">
        <v>1.044E-2</v>
      </c>
      <c r="Y742" s="141">
        <f>X742*K742</f>
        <v>1.044E-2</v>
      </c>
      <c r="Z742" s="141">
        <v>0</v>
      </c>
      <c r="AA742" s="142">
        <f>Z742*K742</f>
        <v>0</v>
      </c>
      <c r="AR742" s="16" t="s">
        <v>134</v>
      </c>
      <c r="AT742" s="16" t="s">
        <v>130</v>
      </c>
      <c r="AU742" s="16" t="s">
        <v>85</v>
      </c>
      <c r="AY742" s="16" t="s">
        <v>129</v>
      </c>
      <c r="BE742" s="143">
        <f>IF(U742="základní",N742,0)</f>
        <v>0</v>
      </c>
      <c r="BF742" s="143">
        <f>IF(U742="snížená",N742,0)</f>
        <v>0</v>
      </c>
      <c r="BG742" s="143">
        <f>IF(U742="zákl. přenesená",N742,0)</f>
        <v>0</v>
      </c>
      <c r="BH742" s="143">
        <f>IF(U742="sníž. přenesená",N742,0)</f>
        <v>0</v>
      </c>
      <c r="BI742" s="143">
        <f>IF(U742="nulová",N742,0)</f>
        <v>0</v>
      </c>
      <c r="BJ742" s="16" t="s">
        <v>20</v>
      </c>
      <c r="BK742" s="143">
        <f>ROUND(L742*K742,2)</f>
        <v>0</v>
      </c>
      <c r="BL742" s="16" t="s">
        <v>134</v>
      </c>
      <c r="BM742" s="16" t="s">
        <v>690</v>
      </c>
    </row>
    <row r="743" spans="2:65" s="11" customFormat="1" ht="22.5" customHeight="1" x14ac:dyDescent="0.3">
      <c r="B743" s="156"/>
      <c r="C743" s="157"/>
      <c r="D743" s="157"/>
      <c r="E743" s="158" t="s">
        <v>3</v>
      </c>
      <c r="F743" s="240" t="s">
        <v>691</v>
      </c>
      <c r="G743" s="241"/>
      <c r="H743" s="241"/>
      <c r="I743" s="241"/>
      <c r="J743" s="157"/>
      <c r="K743" s="159" t="s">
        <v>3</v>
      </c>
      <c r="L743" s="157"/>
      <c r="M743" s="157"/>
      <c r="N743" s="157"/>
      <c r="O743" s="157"/>
      <c r="P743" s="157"/>
      <c r="Q743" s="157"/>
      <c r="R743" s="160"/>
      <c r="T743" s="161"/>
      <c r="U743" s="157"/>
      <c r="V743" s="157"/>
      <c r="W743" s="157"/>
      <c r="X743" s="157"/>
      <c r="Y743" s="157"/>
      <c r="Z743" s="157"/>
      <c r="AA743" s="162"/>
      <c r="AT743" s="163" t="s">
        <v>137</v>
      </c>
      <c r="AU743" s="163" t="s">
        <v>85</v>
      </c>
      <c r="AV743" s="11" t="s">
        <v>20</v>
      </c>
      <c r="AW743" s="11" t="s">
        <v>35</v>
      </c>
      <c r="AX743" s="11" t="s">
        <v>78</v>
      </c>
      <c r="AY743" s="163" t="s">
        <v>129</v>
      </c>
    </row>
    <row r="744" spans="2:65" s="11" customFormat="1" ht="44.25" customHeight="1" x14ac:dyDescent="0.3">
      <c r="B744" s="156"/>
      <c r="C744" s="157"/>
      <c r="D744" s="157"/>
      <c r="E744" s="158" t="s">
        <v>3</v>
      </c>
      <c r="F744" s="245" t="s">
        <v>692</v>
      </c>
      <c r="G744" s="241"/>
      <c r="H744" s="241"/>
      <c r="I744" s="241"/>
      <c r="J744" s="157"/>
      <c r="K744" s="159" t="s">
        <v>3</v>
      </c>
      <c r="L744" s="157"/>
      <c r="M744" s="157"/>
      <c r="N744" s="157"/>
      <c r="O744" s="157"/>
      <c r="P744" s="157"/>
      <c r="Q744" s="157"/>
      <c r="R744" s="160"/>
      <c r="T744" s="161"/>
      <c r="U744" s="157"/>
      <c r="V744" s="157"/>
      <c r="W744" s="157"/>
      <c r="X744" s="157"/>
      <c r="Y744" s="157"/>
      <c r="Z744" s="157"/>
      <c r="AA744" s="162"/>
      <c r="AT744" s="163" t="s">
        <v>137</v>
      </c>
      <c r="AU744" s="163" t="s">
        <v>85</v>
      </c>
      <c r="AV744" s="11" t="s">
        <v>20</v>
      </c>
      <c r="AW744" s="11" t="s">
        <v>35</v>
      </c>
      <c r="AX744" s="11" t="s">
        <v>78</v>
      </c>
      <c r="AY744" s="163" t="s">
        <v>129</v>
      </c>
    </row>
    <row r="745" spans="2:65" s="11" customFormat="1" ht="57" customHeight="1" x14ac:dyDescent="0.3">
      <c r="B745" s="156"/>
      <c r="C745" s="157"/>
      <c r="D745" s="157"/>
      <c r="E745" s="158" t="s">
        <v>3</v>
      </c>
      <c r="F745" s="245" t="s">
        <v>693</v>
      </c>
      <c r="G745" s="241"/>
      <c r="H745" s="241"/>
      <c r="I745" s="241"/>
      <c r="J745" s="157"/>
      <c r="K745" s="159" t="s">
        <v>3</v>
      </c>
      <c r="L745" s="157"/>
      <c r="M745" s="157"/>
      <c r="N745" s="157"/>
      <c r="O745" s="157"/>
      <c r="P745" s="157"/>
      <c r="Q745" s="157"/>
      <c r="R745" s="160"/>
      <c r="T745" s="161"/>
      <c r="U745" s="157"/>
      <c r="V745" s="157"/>
      <c r="W745" s="157"/>
      <c r="X745" s="157"/>
      <c r="Y745" s="157"/>
      <c r="Z745" s="157"/>
      <c r="AA745" s="162"/>
      <c r="AT745" s="163" t="s">
        <v>137</v>
      </c>
      <c r="AU745" s="163" t="s">
        <v>85</v>
      </c>
      <c r="AV745" s="11" t="s">
        <v>20</v>
      </c>
      <c r="AW745" s="11" t="s">
        <v>35</v>
      </c>
      <c r="AX745" s="11" t="s">
        <v>78</v>
      </c>
      <c r="AY745" s="163" t="s">
        <v>129</v>
      </c>
    </row>
    <row r="746" spans="2:65" s="11" customFormat="1" ht="22.5" customHeight="1" x14ac:dyDescent="0.3">
      <c r="B746" s="156"/>
      <c r="C746" s="157"/>
      <c r="D746" s="157"/>
      <c r="E746" s="158" t="s">
        <v>3</v>
      </c>
      <c r="F746" s="245" t="s">
        <v>685</v>
      </c>
      <c r="G746" s="241"/>
      <c r="H746" s="241"/>
      <c r="I746" s="241"/>
      <c r="J746" s="157"/>
      <c r="K746" s="159" t="s">
        <v>3</v>
      </c>
      <c r="L746" s="157"/>
      <c r="M746" s="157"/>
      <c r="N746" s="157"/>
      <c r="O746" s="157"/>
      <c r="P746" s="157"/>
      <c r="Q746" s="157"/>
      <c r="R746" s="160"/>
      <c r="T746" s="161"/>
      <c r="U746" s="157"/>
      <c r="V746" s="157"/>
      <c r="W746" s="157"/>
      <c r="X746" s="157"/>
      <c r="Y746" s="157"/>
      <c r="Z746" s="157"/>
      <c r="AA746" s="162"/>
      <c r="AT746" s="163" t="s">
        <v>137</v>
      </c>
      <c r="AU746" s="163" t="s">
        <v>85</v>
      </c>
      <c r="AV746" s="11" t="s">
        <v>20</v>
      </c>
      <c r="AW746" s="11" t="s">
        <v>35</v>
      </c>
      <c r="AX746" s="11" t="s">
        <v>78</v>
      </c>
      <c r="AY746" s="163" t="s">
        <v>129</v>
      </c>
    </row>
    <row r="747" spans="2:65" s="11" customFormat="1" ht="22.5" customHeight="1" x14ac:dyDescent="0.3">
      <c r="B747" s="156"/>
      <c r="C747" s="157"/>
      <c r="D747" s="157"/>
      <c r="E747" s="158" t="s">
        <v>3</v>
      </c>
      <c r="F747" s="245" t="s">
        <v>686</v>
      </c>
      <c r="G747" s="241"/>
      <c r="H747" s="241"/>
      <c r="I747" s="241"/>
      <c r="J747" s="157"/>
      <c r="K747" s="159" t="s">
        <v>3</v>
      </c>
      <c r="L747" s="157"/>
      <c r="M747" s="157"/>
      <c r="N747" s="157"/>
      <c r="O747" s="157"/>
      <c r="P747" s="157"/>
      <c r="Q747" s="157"/>
      <c r="R747" s="160"/>
      <c r="T747" s="161"/>
      <c r="U747" s="157"/>
      <c r="V747" s="157"/>
      <c r="W747" s="157"/>
      <c r="X747" s="157"/>
      <c r="Y747" s="157"/>
      <c r="Z747" s="157"/>
      <c r="AA747" s="162"/>
      <c r="AT747" s="163" t="s">
        <v>137</v>
      </c>
      <c r="AU747" s="163" t="s">
        <v>85</v>
      </c>
      <c r="AV747" s="11" t="s">
        <v>20</v>
      </c>
      <c r="AW747" s="11" t="s">
        <v>35</v>
      </c>
      <c r="AX747" s="11" t="s">
        <v>78</v>
      </c>
      <c r="AY747" s="163" t="s">
        <v>129</v>
      </c>
    </row>
    <row r="748" spans="2:65" s="11" customFormat="1" ht="22.5" customHeight="1" x14ac:dyDescent="0.3">
      <c r="B748" s="156"/>
      <c r="C748" s="157"/>
      <c r="D748" s="157"/>
      <c r="E748" s="158" t="s">
        <v>3</v>
      </c>
      <c r="F748" s="245" t="s">
        <v>572</v>
      </c>
      <c r="G748" s="241"/>
      <c r="H748" s="241"/>
      <c r="I748" s="241"/>
      <c r="J748" s="157"/>
      <c r="K748" s="159" t="s">
        <v>3</v>
      </c>
      <c r="L748" s="157"/>
      <c r="M748" s="157"/>
      <c r="N748" s="157"/>
      <c r="O748" s="157"/>
      <c r="P748" s="157"/>
      <c r="Q748" s="157"/>
      <c r="R748" s="160"/>
      <c r="T748" s="161"/>
      <c r="U748" s="157"/>
      <c r="V748" s="157"/>
      <c r="W748" s="157"/>
      <c r="X748" s="157"/>
      <c r="Y748" s="157"/>
      <c r="Z748" s="157"/>
      <c r="AA748" s="162"/>
      <c r="AT748" s="163" t="s">
        <v>137</v>
      </c>
      <c r="AU748" s="163" t="s">
        <v>85</v>
      </c>
      <c r="AV748" s="11" t="s">
        <v>20</v>
      </c>
      <c r="AW748" s="11" t="s">
        <v>35</v>
      </c>
      <c r="AX748" s="11" t="s">
        <v>78</v>
      </c>
      <c r="AY748" s="163" t="s">
        <v>129</v>
      </c>
    </row>
    <row r="749" spans="2:65" s="11" customFormat="1" ht="22.5" customHeight="1" x14ac:dyDescent="0.3">
      <c r="B749" s="156"/>
      <c r="C749" s="157"/>
      <c r="D749" s="157"/>
      <c r="E749" s="158" t="s">
        <v>3</v>
      </c>
      <c r="F749" s="245" t="s">
        <v>158</v>
      </c>
      <c r="G749" s="241"/>
      <c r="H749" s="241"/>
      <c r="I749" s="241"/>
      <c r="J749" s="157"/>
      <c r="K749" s="159" t="s">
        <v>3</v>
      </c>
      <c r="L749" s="157"/>
      <c r="M749" s="157"/>
      <c r="N749" s="157"/>
      <c r="O749" s="157"/>
      <c r="P749" s="157"/>
      <c r="Q749" s="157"/>
      <c r="R749" s="160"/>
      <c r="T749" s="161"/>
      <c r="U749" s="157"/>
      <c r="V749" s="157"/>
      <c r="W749" s="157"/>
      <c r="X749" s="157"/>
      <c r="Y749" s="157"/>
      <c r="Z749" s="157"/>
      <c r="AA749" s="162"/>
      <c r="AT749" s="163" t="s">
        <v>137</v>
      </c>
      <c r="AU749" s="163" t="s">
        <v>85</v>
      </c>
      <c r="AV749" s="11" t="s">
        <v>20</v>
      </c>
      <c r="AW749" s="11" t="s">
        <v>35</v>
      </c>
      <c r="AX749" s="11" t="s">
        <v>78</v>
      </c>
      <c r="AY749" s="163" t="s">
        <v>129</v>
      </c>
    </row>
    <row r="750" spans="2:65" s="10" customFormat="1" ht="22.5" customHeight="1" x14ac:dyDescent="0.3">
      <c r="B750" s="144"/>
      <c r="C750" s="145"/>
      <c r="D750" s="145"/>
      <c r="E750" s="146" t="s">
        <v>3</v>
      </c>
      <c r="F750" s="242" t="s">
        <v>20</v>
      </c>
      <c r="G750" s="236"/>
      <c r="H750" s="236"/>
      <c r="I750" s="236"/>
      <c r="J750" s="145"/>
      <c r="K750" s="147">
        <v>1</v>
      </c>
      <c r="L750" s="145"/>
      <c r="M750" s="145"/>
      <c r="N750" s="145"/>
      <c r="O750" s="145"/>
      <c r="P750" s="145"/>
      <c r="Q750" s="145"/>
      <c r="R750" s="148"/>
      <c r="T750" s="149"/>
      <c r="U750" s="145"/>
      <c r="V750" s="145"/>
      <c r="W750" s="145"/>
      <c r="X750" s="145"/>
      <c r="Y750" s="145"/>
      <c r="Z750" s="145"/>
      <c r="AA750" s="150"/>
      <c r="AT750" s="151" t="s">
        <v>137</v>
      </c>
      <c r="AU750" s="151" t="s">
        <v>85</v>
      </c>
      <c r="AV750" s="10" t="s">
        <v>85</v>
      </c>
      <c r="AW750" s="10" t="s">
        <v>35</v>
      </c>
      <c r="AX750" s="10" t="s">
        <v>20</v>
      </c>
      <c r="AY750" s="151" t="s">
        <v>129</v>
      </c>
    </row>
    <row r="751" spans="2:65" s="1" customFormat="1" ht="22.5" customHeight="1" x14ac:dyDescent="0.3">
      <c r="B751" s="134"/>
      <c r="C751" s="135" t="s">
        <v>694</v>
      </c>
      <c r="D751" s="135" t="s">
        <v>130</v>
      </c>
      <c r="E751" s="136" t="s">
        <v>695</v>
      </c>
      <c r="F751" s="232" t="s">
        <v>696</v>
      </c>
      <c r="G751" s="233"/>
      <c r="H751" s="233"/>
      <c r="I751" s="233"/>
      <c r="J751" s="137" t="s">
        <v>510</v>
      </c>
      <c r="K751" s="138">
        <v>14</v>
      </c>
      <c r="L751" s="234"/>
      <c r="M751" s="233"/>
      <c r="N751" s="234">
        <f>ROUND(L751*K751,2)</f>
        <v>0</v>
      </c>
      <c r="O751" s="233"/>
      <c r="P751" s="233"/>
      <c r="Q751" s="233"/>
      <c r="R751" s="139"/>
      <c r="T751" s="140" t="s">
        <v>3</v>
      </c>
      <c r="U751" s="39" t="s">
        <v>43</v>
      </c>
      <c r="V751" s="141">
        <v>0.5</v>
      </c>
      <c r="W751" s="141">
        <f>V751*K751</f>
        <v>7</v>
      </c>
      <c r="X751" s="141">
        <v>5.0000000000000001E-4</v>
      </c>
      <c r="Y751" s="141">
        <f>X751*K751</f>
        <v>7.0000000000000001E-3</v>
      </c>
      <c r="Z751" s="141">
        <v>0</v>
      </c>
      <c r="AA751" s="142">
        <f>Z751*K751</f>
        <v>0</v>
      </c>
      <c r="AR751" s="16" t="s">
        <v>134</v>
      </c>
      <c r="AT751" s="16" t="s">
        <v>130</v>
      </c>
      <c r="AU751" s="16" t="s">
        <v>85</v>
      </c>
      <c r="AY751" s="16" t="s">
        <v>129</v>
      </c>
      <c r="BE751" s="143">
        <f>IF(U751="základní",N751,0)</f>
        <v>0</v>
      </c>
      <c r="BF751" s="143">
        <f>IF(U751="snížená",N751,0)</f>
        <v>0</v>
      </c>
      <c r="BG751" s="143">
        <f>IF(U751="zákl. přenesená",N751,0)</f>
        <v>0</v>
      </c>
      <c r="BH751" s="143">
        <f>IF(U751="sníž. přenesená",N751,0)</f>
        <v>0</v>
      </c>
      <c r="BI751" s="143">
        <f>IF(U751="nulová",N751,0)</f>
        <v>0</v>
      </c>
      <c r="BJ751" s="16" t="s">
        <v>20</v>
      </c>
      <c r="BK751" s="143">
        <f>ROUND(L751*K751,2)</f>
        <v>0</v>
      </c>
      <c r="BL751" s="16" t="s">
        <v>134</v>
      </c>
      <c r="BM751" s="16" t="s">
        <v>697</v>
      </c>
    </row>
    <row r="752" spans="2:65" s="10" customFormat="1" ht="22.5" customHeight="1" x14ac:dyDescent="0.3">
      <c r="B752" s="144"/>
      <c r="C752" s="145"/>
      <c r="D752" s="145"/>
      <c r="E752" s="146" t="s">
        <v>3</v>
      </c>
      <c r="F752" s="235" t="s">
        <v>698</v>
      </c>
      <c r="G752" s="236"/>
      <c r="H752" s="236"/>
      <c r="I752" s="236"/>
      <c r="J752" s="145"/>
      <c r="K752" s="147">
        <v>14</v>
      </c>
      <c r="L752" s="145"/>
      <c r="M752" s="145"/>
      <c r="N752" s="145"/>
      <c r="O752" s="145"/>
      <c r="P752" s="145"/>
      <c r="Q752" s="145"/>
      <c r="R752" s="148"/>
      <c r="T752" s="149"/>
      <c r="U752" s="145"/>
      <c r="V752" s="145"/>
      <c r="W752" s="145"/>
      <c r="X752" s="145"/>
      <c r="Y752" s="145"/>
      <c r="Z752" s="145"/>
      <c r="AA752" s="150"/>
      <c r="AT752" s="151" t="s">
        <v>137</v>
      </c>
      <c r="AU752" s="151" t="s">
        <v>85</v>
      </c>
      <c r="AV752" s="10" t="s">
        <v>85</v>
      </c>
      <c r="AW752" s="10" t="s">
        <v>35</v>
      </c>
      <c r="AX752" s="10" t="s">
        <v>20</v>
      </c>
      <c r="AY752" s="151" t="s">
        <v>129</v>
      </c>
    </row>
    <row r="753" spans="2:65" s="1" customFormat="1" ht="44.25" customHeight="1" x14ac:dyDescent="0.3">
      <c r="B753" s="134"/>
      <c r="C753" s="135" t="s">
        <v>699</v>
      </c>
      <c r="D753" s="135" t="s">
        <v>130</v>
      </c>
      <c r="E753" s="136" t="s">
        <v>700</v>
      </c>
      <c r="F753" s="232" t="s">
        <v>701</v>
      </c>
      <c r="G753" s="233"/>
      <c r="H753" s="233"/>
      <c r="I753" s="233"/>
      <c r="J753" s="137" t="s">
        <v>510</v>
      </c>
      <c r="K753" s="138">
        <v>14</v>
      </c>
      <c r="L753" s="234"/>
      <c r="M753" s="233"/>
      <c r="N753" s="234">
        <f>ROUND(L753*K753,2)</f>
        <v>0</v>
      </c>
      <c r="O753" s="233"/>
      <c r="P753" s="233"/>
      <c r="Q753" s="233"/>
      <c r="R753" s="139"/>
      <c r="T753" s="140" t="s">
        <v>3</v>
      </c>
      <c r="U753" s="39" t="s">
        <v>43</v>
      </c>
      <c r="V753" s="141">
        <v>0.5</v>
      </c>
      <c r="W753" s="141">
        <f>V753*K753</f>
        <v>7</v>
      </c>
      <c r="X753" s="141">
        <v>5.0000000000000001E-4</v>
      </c>
      <c r="Y753" s="141">
        <f>X753*K753</f>
        <v>7.0000000000000001E-3</v>
      </c>
      <c r="Z753" s="141">
        <v>0</v>
      </c>
      <c r="AA753" s="142">
        <f>Z753*K753</f>
        <v>0</v>
      </c>
      <c r="AR753" s="16" t="s">
        <v>134</v>
      </c>
      <c r="AT753" s="16" t="s">
        <v>130</v>
      </c>
      <c r="AU753" s="16" t="s">
        <v>85</v>
      </c>
      <c r="AY753" s="16" t="s">
        <v>129</v>
      </c>
      <c r="BE753" s="143">
        <f>IF(U753="základní",N753,0)</f>
        <v>0</v>
      </c>
      <c r="BF753" s="143">
        <f>IF(U753="snížená",N753,0)</f>
        <v>0</v>
      </c>
      <c r="BG753" s="143">
        <f>IF(U753="zákl. přenesená",N753,0)</f>
        <v>0</v>
      </c>
      <c r="BH753" s="143">
        <f>IF(U753="sníž. přenesená",N753,0)</f>
        <v>0</v>
      </c>
      <c r="BI753" s="143">
        <f>IF(U753="nulová",N753,0)</f>
        <v>0</v>
      </c>
      <c r="BJ753" s="16" t="s">
        <v>20</v>
      </c>
      <c r="BK753" s="143">
        <f>ROUND(L753*K753,2)</f>
        <v>0</v>
      </c>
      <c r="BL753" s="16" t="s">
        <v>134</v>
      </c>
      <c r="BM753" s="16" t="s">
        <v>702</v>
      </c>
    </row>
    <row r="754" spans="2:65" s="10" customFormat="1" ht="22.5" customHeight="1" x14ac:dyDescent="0.3">
      <c r="B754" s="144"/>
      <c r="C754" s="145"/>
      <c r="D754" s="145"/>
      <c r="E754" s="146" t="s">
        <v>3</v>
      </c>
      <c r="F754" s="235" t="s">
        <v>219</v>
      </c>
      <c r="G754" s="236"/>
      <c r="H754" s="236"/>
      <c r="I754" s="236"/>
      <c r="J754" s="145"/>
      <c r="K754" s="147">
        <v>14</v>
      </c>
      <c r="L754" s="145"/>
      <c r="M754" s="145"/>
      <c r="N754" s="145"/>
      <c r="O754" s="145"/>
      <c r="P754" s="145"/>
      <c r="Q754" s="145"/>
      <c r="R754" s="148"/>
      <c r="T754" s="149"/>
      <c r="U754" s="145"/>
      <c r="V754" s="145"/>
      <c r="W754" s="145"/>
      <c r="X754" s="145"/>
      <c r="Y754" s="145"/>
      <c r="Z754" s="145"/>
      <c r="AA754" s="150"/>
      <c r="AT754" s="151" t="s">
        <v>137</v>
      </c>
      <c r="AU754" s="151" t="s">
        <v>85</v>
      </c>
      <c r="AV754" s="10" t="s">
        <v>85</v>
      </c>
      <c r="AW754" s="10" t="s">
        <v>35</v>
      </c>
      <c r="AX754" s="10" t="s">
        <v>20</v>
      </c>
      <c r="AY754" s="151" t="s">
        <v>129</v>
      </c>
    </row>
    <row r="755" spans="2:65" s="1" customFormat="1" ht="31.5" customHeight="1" x14ac:dyDescent="0.3">
      <c r="B755" s="134"/>
      <c r="C755" s="135" t="s">
        <v>703</v>
      </c>
      <c r="D755" s="135" t="s">
        <v>130</v>
      </c>
      <c r="E755" s="136" t="s">
        <v>704</v>
      </c>
      <c r="F755" s="232" t="s">
        <v>705</v>
      </c>
      <c r="G755" s="233"/>
      <c r="H755" s="233"/>
      <c r="I755" s="233"/>
      <c r="J755" s="137" t="s">
        <v>164</v>
      </c>
      <c r="K755" s="138">
        <v>0.16</v>
      </c>
      <c r="L755" s="234"/>
      <c r="M755" s="233"/>
      <c r="N755" s="234">
        <f>ROUND(L755*K755,2)</f>
        <v>0</v>
      </c>
      <c r="O755" s="233"/>
      <c r="P755" s="233"/>
      <c r="Q755" s="233"/>
      <c r="R755" s="139"/>
      <c r="T755" s="140" t="s">
        <v>3</v>
      </c>
      <c r="U755" s="39" t="s">
        <v>43</v>
      </c>
      <c r="V755" s="141">
        <v>1.573</v>
      </c>
      <c r="W755" s="141">
        <f>V755*K755</f>
        <v>0.25168000000000001</v>
      </c>
      <c r="X755" s="141">
        <v>0</v>
      </c>
      <c r="Y755" s="141">
        <f>X755*K755</f>
        <v>0</v>
      </c>
      <c r="Z755" s="141">
        <v>0</v>
      </c>
      <c r="AA755" s="142">
        <f>Z755*K755</f>
        <v>0</v>
      </c>
      <c r="AR755" s="16" t="s">
        <v>134</v>
      </c>
      <c r="AT755" s="16" t="s">
        <v>130</v>
      </c>
      <c r="AU755" s="16" t="s">
        <v>85</v>
      </c>
      <c r="AY755" s="16" t="s">
        <v>129</v>
      </c>
      <c r="BE755" s="143">
        <f>IF(U755="základní",N755,0)</f>
        <v>0</v>
      </c>
      <c r="BF755" s="143">
        <f>IF(U755="snížená",N755,0)</f>
        <v>0</v>
      </c>
      <c r="BG755" s="143">
        <f>IF(U755="zákl. přenesená",N755,0)</f>
        <v>0</v>
      </c>
      <c r="BH755" s="143">
        <f>IF(U755="sníž. přenesená",N755,0)</f>
        <v>0</v>
      </c>
      <c r="BI755" s="143">
        <f>IF(U755="nulová",N755,0)</f>
        <v>0</v>
      </c>
      <c r="BJ755" s="16" t="s">
        <v>20</v>
      </c>
      <c r="BK755" s="143">
        <f>ROUND(L755*K755,2)</f>
        <v>0</v>
      </c>
      <c r="BL755" s="16" t="s">
        <v>134</v>
      </c>
      <c r="BM755" s="16" t="s">
        <v>706</v>
      </c>
    </row>
    <row r="756" spans="2:65" s="9" customFormat="1" ht="29.85" customHeight="1" x14ac:dyDescent="0.35">
      <c r="B756" s="123"/>
      <c r="C756" s="124"/>
      <c r="D756" s="133" t="s">
        <v>109</v>
      </c>
      <c r="E756" s="133"/>
      <c r="F756" s="133"/>
      <c r="G756" s="133"/>
      <c r="H756" s="133"/>
      <c r="I756" s="133"/>
      <c r="J756" s="133"/>
      <c r="K756" s="133"/>
      <c r="L756" s="133"/>
      <c r="M756" s="133"/>
      <c r="N756" s="252">
        <f>BK756</f>
        <v>0</v>
      </c>
      <c r="O756" s="253"/>
      <c r="P756" s="253"/>
      <c r="Q756" s="253"/>
      <c r="R756" s="126"/>
      <c r="T756" s="127"/>
      <c r="U756" s="124"/>
      <c r="V756" s="124"/>
      <c r="W756" s="128">
        <f>SUM(W757:W771)</f>
        <v>4.875</v>
      </c>
      <c r="X756" s="124"/>
      <c r="Y756" s="128">
        <f>SUM(Y757:Y771)</f>
        <v>3.4799999999999996E-3</v>
      </c>
      <c r="Z756" s="124"/>
      <c r="AA756" s="129">
        <f>SUM(AA757:AA771)</f>
        <v>0</v>
      </c>
      <c r="AR756" s="130" t="s">
        <v>85</v>
      </c>
      <c r="AT756" s="131" t="s">
        <v>77</v>
      </c>
      <c r="AU756" s="131" t="s">
        <v>20</v>
      </c>
      <c r="AY756" s="130" t="s">
        <v>129</v>
      </c>
      <c r="BK756" s="132">
        <f>SUM(BK757:BK771)</f>
        <v>0</v>
      </c>
    </row>
    <row r="757" spans="2:65" s="1" customFormat="1" ht="31.5" customHeight="1" x14ac:dyDescent="0.3">
      <c r="B757" s="134"/>
      <c r="C757" s="135" t="s">
        <v>707</v>
      </c>
      <c r="D757" s="135" t="s">
        <v>130</v>
      </c>
      <c r="E757" s="136" t="s">
        <v>708</v>
      </c>
      <c r="F757" s="232" t="s">
        <v>709</v>
      </c>
      <c r="G757" s="233"/>
      <c r="H757" s="233"/>
      <c r="I757" s="233"/>
      <c r="J757" s="137" t="s">
        <v>189</v>
      </c>
      <c r="K757" s="138">
        <v>2</v>
      </c>
      <c r="L757" s="234"/>
      <c r="M757" s="233"/>
      <c r="N757" s="234">
        <f>ROUND(L757*K757,2)</f>
        <v>0</v>
      </c>
      <c r="O757" s="233"/>
      <c r="P757" s="233"/>
      <c r="Q757" s="233"/>
      <c r="R757" s="139"/>
      <c r="T757" s="140" t="s">
        <v>3</v>
      </c>
      <c r="U757" s="39" t="s">
        <v>43</v>
      </c>
      <c r="V757" s="141">
        <v>0.875</v>
      </c>
      <c r="W757" s="141">
        <f>V757*K757</f>
        <v>1.75</v>
      </c>
      <c r="X757" s="141">
        <v>1.0399999999999999E-3</v>
      </c>
      <c r="Y757" s="141">
        <f>X757*K757</f>
        <v>2.0799999999999998E-3</v>
      </c>
      <c r="Z757" s="141">
        <v>0</v>
      </c>
      <c r="AA757" s="142">
        <f>Z757*K757</f>
        <v>0</v>
      </c>
      <c r="AR757" s="16" t="s">
        <v>134</v>
      </c>
      <c r="AT757" s="16" t="s">
        <v>130</v>
      </c>
      <c r="AU757" s="16" t="s">
        <v>85</v>
      </c>
      <c r="AY757" s="16" t="s">
        <v>129</v>
      </c>
      <c r="BE757" s="143">
        <f>IF(U757="základní",N757,0)</f>
        <v>0</v>
      </c>
      <c r="BF757" s="143">
        <f>IF(U757="snížená",N757,0)</f>
        <v>0</v>
      </c>
      <c r="BG757" s="143">
        <f>IF(U757="zákl. přenesená",N757,0)</f>
        <v>0</v>
      </c>
      <c r="BH757" s="143">
        <f>IF(U757="sníž. přenesená",N757,0)</f>
        <v>0</v>
      </c>
      <c r="BI757" s="143">
        <f>IF(U757="nulová",N757,0)</f>
        <v>0</v>
      </c>
      <c r="BJ757" s="16" t="s">
        <v>20</v>
      </c>
      <c r="BK757" s="143">
        <f>ROUND(L757*K757,2)</f>
        <v>0</v>
      </c>
      <c r="BL757" s="16" t="s">
        <v>134</v>
      </c>
      <c r="BM757" s="16" t="s">
        <v>710</v>
      </c>
    </row>
    <row r="758" spans="2:65" s="11" customFormat="1" ht="22.5" customHeight="1" x14ac:dyDescent="0.3">
      <c r="B758" s="156"/>
      <c r="C758" s="157"/>
      <c r="D758" s="157"/>
      <c r="E758" s="158" t="s">
        <v>3</v>
      </c>
      <c r="F758" s="240" t="s">
        <v>711</v>
      </c>
      <c r="G758" s="241"/>
      <c r="H758" s="241"/>
      <c r="I758" s="241"/>
      <c r="J758" s="157"/>
      <c r="K758" s="159" t="s">
        <v>3</v>
      </c>
      <c r="L758" s="157"/>
      <c r="M758" s="157"/>
      <c r="N758" s="157"/>
      <c r="O758" s="157"/>
      <c r="P758" s="157"/>
      <c r="Q758" s="157"/>
      <c r="R758" s="160"/>
      <c r="T758" s="161"/>
      <c r="U758" s="157"/>
      <c r="V758" s="157"/>
      <c r="W758" s="157"/>
      <c r="X758" s="157"/>
      <c r="Y758" s="157"/>
      <c r="Z758" s="157"/>
      <c r="AA758" s="162"/>
      <c r="AT758" s="163" t="s">
        <v>137</v>
      </c>
      <c r="AU758" s="163" t="s">
        <v>85</v>
      </c>
      <c r="AV758" s="11" t="s">
        <v>20</v>
      </c>
      <c r="AW758" s="11" t="s">
        <v>35</v>
      </c>
      <c r="AX758" s="11" t="s">
        <v>78</v>
      </c>
      <c r="AY758" s="163" t="s">
        <v>129</v>
      </c>
    </row>
    <row r="759" spans="2:65" s="11" customFormat="1" ht="22.5" customHeight="1" x14ac:dyDescent="0.3">
      <c r="B759" s="156"/>
      <c r="C759" s="157"/>
      <c r="D759" s="157"/>
      <c r="E759" s="158" t="s">
        <v>3</v>
      </c>
      <c r="F759" s="245" t="s">
        <v>712</v>
      </c>
      <c r="G759" s="241"/>
      <c r="H759" s="241"/>
      <c r="I759" s="241"/>
      <c r="J759" s="157"/>
      <c r="K759" s="159" t="s">
        <v>3</v>
      </c>
      <c r="L759" s="157"/>
      <c r="M759" s="157"/>
      <c r="N759" s="157"/>
      <c r="O759" s="157"/>
      <c r="P759" s="157"/>
      <c r="Q759" s="157"/>
      <c r="R759" s="160"/>
      <c r="T759" s="161"/>
      <c r="U759" s="157"/>
      <c r="V759" s="157"/>
      <c r="W759" s="157"/>
      <c r="X759" s="157"/>
      <c r="Y759" s="157"/>
      <c r="Z759" s="157"/>
      <c r="AA759" s="162"/>
      <c r="AT759" s="163" t="s">
        <v>137</v>
      </c>
      <c r="AU759" s="163" t="s">
        <v>85</v>
      </c>
      <c r="AV759" s="11" t="s">
        <v>20</v>
      </c>
      <c r="AW759" s="11" t="s">
        <v>35</v>
      </c>
      <c r="AX759" s="11" t="s">
        <v>78</v>
      </c>
      <c r="AY759" s="163" t="s">
        <v>129</v>
      </c>
    </row>
    <row r="760" spans="2:65" s="10" customFormat="1" ht="22.5" customHeight="1" x14ac:dyDescent="0.3">
      <c r="B760" s="144"/>
      <c r="C760" s="145"/>
      <c r="D760" s="145"/>
      <c r="E760" s="146" t="s">
        <v>3</v>
      </c>
      <c r="F760" s="242" t="s">
        <v>20</v>
      </c>
      <c r="G760" s="236"/>
      <c r="H760" s="236"/>
      <c r="I760" s="236"/>
      <c r="J760" s="145"/>
      <c r="K760" s="147">
        <v>1</v>
      </c>
      <c r="L760" s="145"/>
      <c r="M760" s="145"/>
      <c r="N760" s="145"/>
      <c r="O760" s="145"/>
      <c r="P760" s="145"/>
      <c r="Q760" s="145"/>
      <c r="R760" s="148"/>
      <c r="T760" s="149"/>
      <c r="U760" s="145"/>
      <c r="V760" s="145"/>
      <c r="W760" s="145"/>
      <c r="X760" s="145"/>
      <c r="Y760" s="145"/>
      <c r="Z760" s="145"/>
      <c r="AA760" s="150"/>
      <c r="AT760" s="151" t="s">
        <v>137</v>
      </c>
      <c r="AU760" s="151" t="s">
        <v>85</v>
      </c>
      <c r="AV760" s="10" t="s">
        <v>85</v>
      </c>
      <c r="AW760" s="10" t="s">
        <v>35</v>
      </c>
      <c r="AX760" s="10" t="s">
        <v>78</v>
      </c>
      <c r="AY760" s="151" t="s">
        <v>129</v>
      </c>
    </row>
    <row r="761" spans="2:65" s="11" customFormat="1" ht="22.5" customHeight="1" x14ac:dyDescent="0.3">
      <c r="B761" s="156"/>
      <c r="C761" s="157"/>
      <c r="D761" s="157"/>
      <c r="E761" s="158" t="s">
        <v>3</v>
      </c>
      <c r="F761" s="245" t="s">
        <v>713</v>
      </c>
      <c r="G761" s="241"/>
      <c r="H761" s="241"/>
      <c r="I761" s="241"/>
      <c r="J761" s="157"/>
      <c r="K761" s="159" t="s">
        <v>3</v>
      </c>
      <c r="L761" s="157"/>
      <c r="M761" s="157"/>
      <c r="N761" s="157"/>
      <c r="O761" s="157"/>
      <c r="P761" s="157"/>
      <c r="Q761" s="157"/>
      <c r="R761" s="160"/>
      <c r="T761" s="161"/>
      <c r="U761" s="157"/>
      <c r="V761" s="157"/>
      <c r="W761" s="157"/>
      <c r="X761" s="157"/>
      <c r="Y761" s="157"/>
      <c r="Z761" s="157"/>
      <c r="AA761" s="162"/>
      <c r="AT761" s="163" t="s">
        <v>137</v>
      </c>
      <c r="AU761" s="163" t="s">
        <v>85</v>
      </c>
      <c r="AV761" s="11" t="s">
        <v>20</v>
      </c>
      <c r="AW761" s="11" t="s">
        <v>35</v>
      </c>
      <c r="AX761" s="11" t="s">
        <v>78</v>
      </c>
      <c r="AY761" s="163" t="s">
        <v>129</v>
      </c>
    </row>
    <row r="762" spans="2:65" s="10" customFormat="1" ht="22.5" customHeight="1" x14ac:dyDescent="0.3">
      <c r="B762" s="144"/>
      <c r="C762" s="145"/>
      <c r="D762" s="145"/>
      <c r="E762" s="146" t="s">
        <v>3</v>
      </c>
      <c r="F762" s="242" t="s">
        <v>20</v>
      </c>
      <c r="G762" s="236"/>
      <c r="H762" s="236"/>
      <c r="I762" s="236"/>
      <c r="J762" s="145"/>
      <c r="K762" s="147">
        <v>1</v>
      </c>
      <c r="L762" s="145"/>
      <c r="M762" s="145"/>
      <c r="N762" s="145"/>
      <c r="O762" s="145"/>
      <c r="P762" s="145"/>
      <c r="Q762" s="145"/>
      <c r="R762" s="148"/>
      <c r="T762" s="149"/>
      <c r="U762" s="145"/>
      <c r="V762" s="145"/>
      <c r="W762" s="145"/>
      <c r="X762" s="145"/>
      <c r="Y762" s="145"/>
      <c r="Z762" s="145"/>
      <c r="AA762" s="150"/>
      <c r="AT762" s="151" t="s">
        <v>137</v>
      </c>
      <c r="AU762" s="151" t="s">
        <v>85</v>
      </c>
      <c r="AV762" s="10" t="s">
        <v>85</v>
      </c>
      <c r="AW762" s="10" t="s">
        <v>35</v>
      </c>
      <c r="AX762" s="10" t="s">
        <v>78</v>
      </c>
      <c r="AY762" s="151" t="s">
        <v>129</v>
      </c>
    </row>
    <row r="763" spans="2:65" s="12" customFormat="1" ht="22.5" customHeight="1" x14ac:dyDescent="0.3">
      <c r="B763" s="164"/>
      <c r="C763" s="165"/>
      <c r="D763" s="165"/>
      <c r="E763" s="166" t="s">
        <v>3</v>
      </c>
      <c r="F763" s="243" t="s">
        <v>145</v>
      </c>
      <c r="G763" s="244"/>
      <c r="H763" s="244"/>
      <c r="I763" s="244"/>
      <c r="J763" s="165"/>
      <c r="K763" s="167">
        <v>2</v>
      </c>
      <c r="L763" s="165"/>
      <c r="M763" s="165"/>
      <c r="N763" s="165"/>
      <c r="O763" s="165"/>
      <c r="P763" s="165"/>
      <c r="Q763" s="165"/>
      <c r="R763" s="168"/>
      <c r="T763" s="169"/>
      <c r="U763" s="165"/>
      <c r="V763" s="165"/>
      <c r="W763" s="165"/>
      <c r="X763" s="165"/>
      <c r="Y763" s="165"/>
      <c r="Z763" s="165"/>
      <c r="AA763" s="170"/>
      <c r="AT763" s="171" t="s">
        <v>137</v>
      </c>
      <c r="AU763" s="171" t="s">
        <v>85</v>
      </c>
      <c r="AV763" s="12" t="s">
        <v>146</v>
      </c>
      <c r="AW763" s="12" t="s">
        <v>35</v>
      </c>
      <c r="AX763" s="12" t="s">
        <v>20</v>
      </c>
      <c r="AY763" s="171" t="s">
        <v>129</v>
      </c>
    </row>
    <row r="764" spans="2:65" s="1" customFormat="1" ht="31.5" customHeight="1" x14ac:dyDescent="0.3">
      <c r="B764" s="134"/>
      <c r="C764" s="135" t="s">
        <v>714</v>
      </c>
      <c r="D764" s="135" t="s">
        <v>130</v>
      </c>
      <c r="E764" s="136" t="s">
        <v>715</v>
      </c>
      <c r="F764" s="232" t="s">
        <v>716</v>
      </c>
      <c r="G764" s="233"/>
      <c r="H764" s="233"/>
      <c r="I764" s="233"/>
      <c r="J764" s="137" t="s">
        <v>189</v>
      </c>
      <c r="K764" s="138">
        <v>1</v>
      </c>
      <c r="L764" s="234"/>
      <c r="M764" s="233"/>
      <c r="N764" s="234">
        <f>ROUND(L764*K764,2)</f>
        <v>0</v>
      </c>
      <c r="O764" s="233"/>
      <c r="P764" s="233"/>
      <c r="Q764" s="233"/>
      <c r="R764" s="139"/>
      <c r="T764" s="140" t="s">
        <v>3</v>
      </c>
      <c r="U764" s="39" t="s">
        <v>43</v>
      </c>
      <c r="V764" s="141">
        <v>0.625</v>
      </c>
      <c r="W764" s="141">
        <f>V764*K764</f>
        <v>0.625</v>
      </c>
      <c r="X764" s="141">
        <v>2.0000000000000001E-4</v>
      </c>
      <c r="Y764" s="141">
        <f>X764*K764</f>
        <v>2.0000000000000001E-4</v>
      </c>
      <c r="Z764" s="141">
        <v>0</v>
      </c>
      <c r="AA764" s="142">
        <f>Z764*K764</f>
        <v>0</v>
      </c>
      <c r="AR764" s="16" t="s">
        <v>134</v>
      </c>
      <c r="AT764" s="16" t="s">
        <v>130</v>
      </c>
      <c r="AU764" s="16" t="s">
        <v>85</v>
      </c>
      <c r="AY764" s="16" t="s">
        <v>129</v>
      </c>
      <c r="BE764" s="143">
        <f>IF(U764="základní",N764,0)</f>
        <v>0</v>
      </c>
      <c r="BF764" s="143">
        <f>IF(U764="snížená",N764,0)</f>
        <v>0</v>
      </c>
      <c r="BG764" s="143">
        <f>IF(U764="zákl. přenesená",N764,0)</f>
        <v>0</v>
      </c>
      <c r="BH764" s="143">
        <f>IF(U764="sníž. přenesená",N764,0)</f>
        <v>0</v>
      </c>
      <c r="BI764" s="143">
        <f>IF(U764="nulová",N764,0)</f>
        <v>0</v>
      </c>
      <c r="BJ764" s="16" t="s">
        <v>20</v>
      </c>
      <c r="BK764" s="143">
        <f>ROUND(L764*K764,2)</f>
        <v>0</v>
      </c>
      <c r="BL764" s="16" t="s">
        <v>134</v>
      </c>
      <c r="BM764" s="16" t="s">
        <v>717</v>
      </c>
    </row>
    <row r="765" spans="2:65" s="10" customFormat="1" ht="22.5" customHeight="1" x14ac:dyDescent="0.3">
      <c r="B765" s="144"/>
      <c r="C765" s="145"/>
      <c r="D765" s="145"/>
      <c r="E765" s="146" t="s">
        <v>3</v>
      </c>
      <c r="F765" s="235" t="s">
        <v>20</v>
      </c>
      <c r="G765" s="236"/>
      <c r="H765" s="236"/>
      <c r="I765" s="236"/>
      <c r="J765" s="145"/>
      <c r="K765" s="147">
        <v>1</v>
      </c>
      <c r="L765" s="145"/>
      <c r="M765" s="145"/>
      <c r="N765" s="145"/>
      <c r="O765" s="145"/>
      <c r="P765" s="145"/>
      <c r="Q765" s="145"/>
      <c r="R765" s="148"/>
      <c r="T765" s="149"/>
      <c r="U765" s="145"/>
      <c r="V765" s="145"/>
      <c r="W765" s="145"/>
      <c r="X765" s="145"/>
      <c r="Y765" s="145"/>
      <c r="Z765" s="145"/>
      <c r="AA765" s="150"/>
      <c r="AT765" s="151" t="s">
        <v>137</v>
      </c>
      <c r="AU765" s="151" t="s">
        <v>85</v>
      </c>
      <c r="AV765" s="10" t="s">
        <v>85</v>
      </c>
      <c r="AW765" s="10" t="s">
        <v>35</v>
      </c>
      <c r="AX765" s="10" t="s">
        <v>20</v>
      </c>
      <c r="AY765" s="151" t="s">
        <v>129</v>
      </c>
    </row>
    <row r="766" spans="2:65" s="1" customFormat="1" ht="31.5" customHeight="1" x14ac:dyDescent="0.3">
      <c r="B766" s="134"/>
      <c r="C766" s="135" t="s">
        <v>718</v>
      </c>
      <c r="D766" s="135" t="s">
        <v>130</v>
      </c>
      <c r="E766" s="136" t="s">
        <v>719</v>
      </c>
      <c r="F766" s="232" t="s">
        <v>720</v>
      </c>
      <c r="G766" s="233"/>
      <c r="H766" s="233"/>
      <c r="I766" s="233"/>
      <c r="J766" s="137" t="s">
        <v>189</v>
      </c>
      <c r="K766" s="138">
        <v>4</v>
      </c>
      <c r="L766" s="234"/>
      <c r="M766" s="233"/>
      <c r="N766" s="234">
        <f>ROUND(L766*K766,2)</f>
        <v>0</v>
      </c>
      <c r="O766" s="233"/>
      <c r="P766" s="233"/>
      <c r="Q766" s="233"/>
      <c r="R766" s="139"/>
      <c r="T766" s="140" t="s">
        <v>3</v>
      </c>
      <c r="U766" s="39" t="s">
        <v>43</v>
      </c>
      <c r="V766" s="141">
        <v>0.625</v>
      </c>
      <c r="W766" s="141">
        <f>V766*K766</f>
        <v>2.5</v>
      </c>
      <c r="X766" s="141">
        <v>2.9999999999999997E-4</v>
      </c>
      <c r="Y766" s="141">
        <f>X766*K766</f>
        <v>1.1999999999999999E-3</v>
      </c>
      <c r="Z766" s="141">
        <v>0</v>
      </c>
      <c r="AA766" s="142">
        <f>Z766*K766</f>
        <v>0</v>
      </c>
      <c r="AR766" s="16" t="s">
        <v>134</v>
      </c>
      <c r="AT766" s="16" t="s">
        <v>130</v>
      </c>
      <c r="AU766" s="16" t="s">
        <v>85</v>
      </c>
      <c r="AY766" s="16" t="s">
        <v>129</v>
      </c>
      <c r="BE766" s="143">
        <f>IF(U766="základní",N766,0)</f>
        <v>0</v>
      </c>
      <c r="BF766" s="143">
        <f>IF(U766="snížená",N766,0)</f>
        <v>0</v>
      </c>
      <c r="BG766" s="143">
        <f>IF(U766="zákl. přenesená",N766,0)</f>
        <v>0</v>
      </c>
      <c r="BH766" s="143">
        <f>IF(U766="sníž. přenesená",N766,0)</f>
        <v>0</v>
      </c>
      <c r="BI766" s="143">
        <f>IF(U766="nulová",N766,0)</f>
        <v>0</v>
      </c>
      <c r="BJ766" s="16" t="s">
        <v>20</v>
      </c>
      <c r="BK766" s="143">
        <f>ROUND(L766*K766,2)</f>
        <v>0</v>
      </c>
      <c r="BL766" s="16" t="s">
        <v>134</v>
      </c>
      <c r="BM766" s="16" t="s">
        <v>721</v>
      </c>
    </row>
    <row r="767" spans="2:65" s="11" customFormat="1" ht="22.5" customHeight="1" x14ac:dyDescent="0.3">
      <c r="B767" s="156"/>
      <c r="C767" s="157"/>
      <c r="D767" s="157"/>
      <c r="E767" s="158" t="s">
        <v>3</v>
      </c>
      <c r="F767" s="240" t="s">
        <v>158</v>
      </c>
      <c r="G767" s="241"/>
      <c r="H767" s="241"/>
      <c r="I767" s="241"/>
      <c r="J767" s="157"/>
      <c r="K767" s="159" t="s">
        <v>3</v>
      </c>
      <c r="L767" s="157"/>
      <c r="M767" s="157"/>
      <c r="N767" s="157"/>
      <c r="O767" s="157"/>
      <c r="P767" s="157"/>
      <c r="Q767" s="157"/>
      <c r="R767" s="160"/>
      <c r="T767" s="161"/>
      <c r="U767" s="157"/>
      <c r="V767" s="157"/>
      <c r="W767" s="157"/>
      <c r="X767" s="157"/>
      <c r="Y767" s="157"/>
      <c r="Z767" s="157"/>
      <c r="AA767" s="162"/>
      <c r="AT767" s="163" t="s">
        <v>137</v>
      </c>
      <c r="AU767" s="163" t="s">
        <v>85</v>
      </c>
      <c r="AV767" s="11" t="s">
        <v>20</v>
      </c>
      <c r="AW767" s="11" t="s">
        <v>35</v>
      </c>
      <c r="AX767" s="11" t="s">
        <v>78</v>
      </c>
      <c r="AY767" s="163" t="s">
        <v>129</v>
      </c>
    </row>
    <row r="768" spans="2:65" s="10" customFormat="1" ht="22.5" customHeight="1" x14ac:dyDescent="0.3">
      <c r="B768" s="144"/>
      <c r="C768" s="145"/>
      <c r="D768" s="145"/>
      <c r="E768" s="146" t="s">
        <v>3</v>
      </c>
      <c r="F768" s="242" t="s">
        <v>85</v>
      </c>
      <c r="G768" s="236"/>
      <c r="H768" s="236"/>
      <c r="I768" s="236"/>
      <c r="J768" s="145"/>
      <c r="K768" s="147">
        <v>2</v>
      </c>
      <c r="L768" s="145"/>
      <c r="M768" s="145"/>
      <c r="N768" s="145"/>
      <c r="O768" s="145"/>
      <c r="P768" s="145"/>
      <c r="Q768" s="145"/>
      <c r="R768" s="148"/>
      <c r="T768" s="149"/>
      <c r="U768" s="145"/>
      <c r="V768" s="145"/>
      <c r="W768" s="145"/>
      <c r="X768" s="145"/>
      <c r="Y768" s="145"/>
      <c r="Z768" s="145"/>
      <c r="AA768" s="150"/>
      <c r="AT768" s="151" t="s">
        <v>137</v>
      </c>
      <c r="AU768" s="151" t="s">
        <v>85</v>
      </c>
      <c r="AV768" s="10" t="s">
        <v>85</v>
      </c>
      <c r="AW768" s="10" t="s">
        <v>35</v>
      </c>
      <c r="AX768" s="10" t="s">
        <v>78</v>
      </c>
      <c r="AY768" s="151" t="s">
        <v>129</v>
      </c>
    </row>
    <row r="769" spans="2:65" s="11" customFormat="1" ht="22.5" customHeight="1" x14ac:dyDescent="0.3">
      <c r="B769" s="156"/>
      <c r="C769" s="157"/>
      <c r="D769" s="157"/>
      <c r="E769" s="158" t="s">
        <v>3</v>
      </c>
      <c r="F769" s="245" t="s">
        <v>172</v>
      </c>
      <c r="G769" s="241"/>
      <c r="H769" s="241"/>
      <c r="I769" s="241"/>
      <c r="J769" s="157"/>
      <c r="K769" s="159" t="s">
        <v>3</v>
      </c>
      <c r="L769" s="157"/>
      <c r="M769" s="157"/>
      <c r="N769" s="157"/>
      <c r="O769" s="157"/>
      <c r="P769" s="157"/>
      <c r="Q769" s="157"/>
      <c r="R769" s="160"/>
      <c r="T769" s="161"/>
      <c r="U769" s="157"/>
      <c r="V769" s="157"/>
      <c r="W769" s="157"/>
      <c r="X769" s="157"/>
      <c r="Y769" s="157"/>
      <c r="Z769" s="157"/>
      <c r="AA769" s="162"/>
      <c r="AT769" s="163" t="s">
        <v>137</v>
      </c>
      <c r="AU769" s="163" t="s">
        <v>85</v>
      </c>
      <c r="AV769" s="11" t="s">
        <v>20</v>
      </c>
      <c r="AW769" s="11" t="s">
        <v>35</v>
      </c>
      <c r="AX769" s="11" t="s">
        <v>78</v>
      </c>
      <c r="AY769" s="163" t="s">
        <v>129</v>
      </c>
    </row>
    <row r="770" spans="2:65" s="10" customFormat="1" ht="22.5" customHeight="1" x14ac:dyDescent="0.3">
      <c r="B770" s="144"/>
      <c r="C770" s="145"/>
      <c r="D770" s="145"/>
      <c r="E770" s="146" t="s">
        <v>3</v>
      </c>
      <c r="F770" s="242" t="s">
        <v>85</v>
      </c>
      <c r="G770" s="236"/>
      <c r="H770" s="236"/>
      <c r="I770" s="236"/>
      <c r="J770" s="145"/>
      <c r="K770" s="147">
        <v>2</v>
      </c>
      <c r="L770" s="145"/>
      <c r="M770" s="145"/>
      <c r="N770" s="145"/>
      <c r="O770" s="145"/>
      <c r="P770" s="145"/>
      <c r="Q770" s="145"/>
      <c r="R770" s="148"/>
      <c r="T770" s="149"/>
      <c r="U770" s="145"/>
      <c r="V770" s="145"/>
      <c r="W770" s="145"/>
      <c r="X770" s="145"/>
      <c r="Y770" s="145"/>
      <c r="Z770" s="145"/>
      <c r="AA770" s="150"/>
      <c r="AT770" s="151" t="s">
        <v>137</v>
      </c>
      <c r="AU770" s="151" t="s">
        <v>85</v>
      </c>
      <c r="AV770" s="10" t="s">
        <v>85</v>
      </c>
      <c r="AW770" s="10" t="s">
        <v>35</v>
      </c>
      <c r="AX770" s="10" t="s">
        <v>78</v>
      </c>
      <c r="AY770" s="151" t="s">
        <v>129</v>
      </c>
    </row>
    <row r="771" spans="2:65" s="12" customFormat="1" ht="22.5" customHeight="1" x14ac:dyDescent="0.3">
      <c r="B771" s="164"/>
      <c r="C771" s="165"/>
      <c r="D771" s="165"/>
      <c r="E771" s="166" t="s">
        <v>3</v>
      </c>
      <c r="F771" s="243" t="s">
        <v>145</v>
      </c>
      <c r="G771" s="244"/>
      <c r="H771" s="244"/>
      <c r="I771" s="244"/>
      <c r="J771" s="165"/>
      <c r="K771" s="167">
        <v>4</v>
      </c>
      <c r="L771" s="165"/>
      <c r="M771" s="165"/>
      <c r="N771" s="165"/>
      <c r="O771" s="165"/>
      <c r="P771" s="165"/>
      <c r="Q771" s="165"/>
      <c r="R771" s="168"/>
      <c r="T771" s="169"/>
      <c r="U771" s="165"/>
      <c r="V771" s="165"/>
      <c r="W771" s="165"/>
      <c r="X771" s="165"/>
      <c r="Y771" s="165"/>
      <c r="Z771" s="165"/>
      <c r="AA771" s="170"/>
      <c r="AT771" s="171" t="s">
        <v>137</v>
      </c>
      <c r="AU771" s="171" t="s">
        <v>85</v>
      </c>
      <c r="AV771" s="12" t="s">
        <v>146</v>
      </c>
      <c r="AW771" s="12" t="s">
        <v>35</v>
      </c>
      <c r="AX771" s="12" t="s">
        <v>20</v>
      </c>
      <c r="AY771" s="171" t="s">
        <v>129</v>
      </c>
    </row>
    <row r="772" spans="2:65" s="9" customFormat="1" ht="37.35" customHeight="1" x14ac:dyDescent="0.35">
      <c r="B772" s="123"/>
      <c r="C772" s="124"/>
      <c r="D772" s="125" t="s">
        <v>110</v>
      </c>
      <c r="E772" s="125"/>
      <c r="F772" s="125"/>
      <c r="G772" s="125"/>
      <c r="H772" s="125"/>
      <c r="I772" s="125"/>
      <c r="J772" s="125"/>
      <c r="K772" s="125"/>
      <c r="L772" s="125"/>
      <c r="M772" s="125"/>
      <c r="N772" s="249">
        <f>BK772</f>
        <v>0</v>
      </c>
      <c r="O772" s="223"/>
      <c r="P772" s="223"/>
      <c r="Q772" s="223"/>
      <c r="R772" s="126"/>
      <c r="T772" s="127"/>
      <c r="U772" s="124"/>
      <c r="V772" s="124"/>
      <c r="W772" s="128">
        <f>W773</f>
        <v>2.85</v>
      </c>
      <c r="X772" s="124"/>
      <c r="Y772" s="128">
        <f>Y773</f>
        <v>4.0000000000000001E-3</v>
      </c>
      <c r="Z772" s="124"/>
      <c r="AA772" s="129">
        <f>AA773</f>
        <v>0</v>
      </c>
      <c r="AR772" s="130" t="s">
        <v>148</v>
      </c>
      <c r="AT772" s="131" t="s">
        <v>77</v>
      </c>
      <c r="AU772" s="131" t="s">
        <v>78</v>
      </c>
      <c r="AY772" s="130" t="s">
        <v>129</v>
      </c>
      <c r="BK772" s="132">
        <f>BK773</f>
        <v>0</v>
      </c>
    </row>
    <row r="773" spans="2:65" s="9" customFormat="1" ht="19.95" customHeight="1" x14ac:dyDescent="0.35">
      <c r="B773" s="123"/>
      <c r="C773" s="124"/>
      <c r="D773" s="133" t="s">
        <v>111</v>
      </c>
      <c r="E773" s="133"/>
      <c r="F773" s="133"/>
      <c r="G773" s="133"/>
      <c r="H773" s="133"/>
      <c r="I773" s="133"/>
      <c r="J773" s="133"/>
      <c r="K773" s="133"/>
      <c r="L773" s="133"/>
      <c r="M773" s="133"/>
      <c r="N773" s="250">
        <f>BK773</f>
        <v>0</v>
      </c>
      <c r="O773" s="251"/>
      <c r="P773" s="251"/>
      <c r="Q773" s="251"/>
      <c r="R773" s="126"/>
      <c r="T773" s="127"/>
      <c r="U773" s="124"/>
      <c r="V773" s="124"/>
      <c r="W773" s="128">
        <f>SUM(W774:W775)</f>
        <v>2.85</v>
      </c>
      <c r="X773" s="124"/>
      <c r="Y773" s="128">
        <f>SUM(Y774:Y775)</f>
        <v>4.0000000000000001E-3</v>
      </c>
      <c r="Z773" s="124"/>
      <c r="AA773" s="129">
        <f>SUM(AA774:AA775)</f>
        <v>0</v>
      </c>
      <c r="AR773" s="130" t="s">
        <v>148</v>
      </c>
      <c r="AT773" s="131" t="s">
        <v>77</v>
      </c>
      <c r="AU773" s="131" t="s">
        <v>20</v>
      </c>
      <c r="AY773" s="130" t="s">
        <v>129</v>
      </c>
      <c r="BK773" s="132">
        <f>SUM(BK774:BK775)</f>
        <v>0</v>
      </c>
    </row>
    <row r="774" spans="2:65" s="1" customFormat="1" ht="31.5" customHeight="1" x14ac:dyDescent="0.3">
      <c r="B774" s="134"/>
      <c r="C774" s="135" t="s">
        <v>722</v>
      </c>
      <c r="D774" s="135" t="s">
        <v>130</v>
      </c>
      <c r="E774" s="136" t="s">
        <v>723</v>
      </c>
      <c r="F774" s="232" t="s">
        <v>724</v>
      </c>
      <c r="G774" s="233"/>
      <c r="H774" s="233"/>
      <c r="I774" s="233"/>
      <c r="J774" s="137" t="s">
        <v>725</v>
      </c>
      <c r="K774" s="138">
        <v>50</v>
      </c>
      <c r="L774" s="234"/>
      <c r="M774" s="233"/>
      <c r="N774" s="234">
        <f>ROUND(L774*K774,2)</f>
        <v>0</v>
      </c>
      <c r="O774" s="233"/>
      <c r="P774" s="233"/>
      <c r="Q774" s="233"/>
      <c r="R774" s="139"/>
      <c r="T774" s="140" t="s">
        <v>3</v>
      </c>
      <c r="U774" s="39" t="s">
        <v>45</v>
      </c>
      <c r="V774" s="141">
        <v>5.7000000000000002E-2</v>
      </c>
      <c r="W774" s="141">
        <f>V774*K774</f>
        <v>2.85</v>
      </c>
      <c r="X774" s="141">
        <v>8.0000000000000007E-5</v>
      </c>
      <c r="Y774" s="141">
        <f>X774*K774</f>
        <v>4.0000000000000001E-3</v>
      </c>
      <c r="Z774" s="141">
        <v>0</v>
      </c>
      <c r="AA774" s="142">
        <f>Z774*K774</f>
        <v>0</v>
      </c>
      <c r="AR774" s="16" t="s">
        <v>479</v>
      </c>
      <c r="AT774" s="16" t="s">
        <v>130</v>
      </c>
      <c r="AU774" s="16" t="s">
        <v>85</v>
      </c>
      <c r="AY774" s="16" t="s">
        <v>129</v>
      </c>
      <c r="BE774" s="143">
        <f>IF(U774="základní",N774,0)</f>
        <v>0</v>
      </c>
      <c r="BF774" s="143">
        <f>IF(U774="snížená",N774,0)</f>
        <v>0</v>
      </c>
      <c r="BG774" s="143">
        <f>IF(U774="zákl. přenesená",N774,0)</f>
        <v>0</v>
      </c>
      <c r="BH774" s="143">
        <f>IF(U774="sníž. přenesená",N774,0)</f>
        <v>0</v>
      </c>
      <c r="BI774" s="143">
        <f>IF(U774="nulová",N774,0)</f>
        <v>0</v>
      </c>
      <c r="BJ774" s="16" t="s">
        <v>85</v>
      </c>
      <c r="BK774" s="143">
        <f>ROUND(L774*K774,2)</f>
        <v>0</v>
      </c>
      <c r="BL774" s="16" t="s">
        <v>479</v>
      </c>
      <c r="BM774" s="16" t="s">
        <v>726</v>
      </c>
    </row>
    <row r="775" spans="2:65" s="10" customFormat="1" ht="22.5" customHeight="1" x14ac:dyDescent="0.3">
      <c r="B775" s="144"/>
      <c r="C775" s="145"/>
      <c r="D775" s="145"/>
      <c r="E775" s="146" t="s">
        <v>3</v>
      </c>
      <c r="F775" s="235" t="s">
        <v>419</v>
      </c>
      <c r="G775" s="236"/>
      <c r="H775" s="236"/>
      <c r="I775" s="236"/>
      <c r="J775" s="145"/>
      <c r="K775" s="147">
        <v>50</v>
      </c>
      <c r="L775" s="145"/>
      <c r="M775" s="145"/>
      <c r="N775" s="145"/>
      <c r="O775" s="145"/>
      <c r="P775" s="145"/>
      <c r="Q775" s="145"/>
      <c r="R775" s="148"/>
      <c r="T775" s="149"/>
      <c r="U775" s="145"/>
      <c r="V775" s="145"/>
      <c r="W775" s="145"/>
      <c r="X775" s="145"/>
      <c r="Y775" s="145"/>
      <c r="Z775" s="145"/>
      <c r="AA775" s="150"/>
      <c r="AT775" s="151" t="s">
        <v>137</v>
      </c>
      <c r="AU775" s="151" t="s">
        <v>85</v>
      </c>
      <c r="AV775" s="10" t="s">
        <v>85</v>
      </c>
      <c r="AW775" s="10" t="s">
        <v>35</v>
      </c>
      <c r="AX775" s="10" t="s">
        <v>20</v>
      </c>
      <c r="AY775" s="151" t="s">
        <v>129</v>
      </c>
    </row>
    <row r="776" spans="2:65" s="9" customFormat="1" ht="37.35" customHeight="1" x14ac:dyDescent="0.35">
      <c r="B776" s="123"/>
      <c r="C776" s="124"/>
      <c r="D776" s="125" t="s">
        <v>112</v>
      </c>
      <c r="E776" s="125"/>
      <c r="F776" s="125"/>
      <c r="G776" s="125"/>
      <c r="H776" s="125"/>
      <c r="I776" s="125"/>
      <c r="J776" s="125"/>
      <c r="K776" s="125"/>
      <c r="L776" s="125"/>
      <c r="M776" s="125"/>
      <c r="N776" s="249">
        <f>BK776</f>
        <v>0</v>
      </c>
      <c r="O776" s="223"/>
      <c r="P776" s="223"/>
      <c r="Q776" s="223"/>
      <c r="R776" s="126"/>
      <c r="T776" s="127"/>
      <c r="U776" s="124"/>
      <c r="V776" s="124"/>
      <c r="W776" s="128">
        <f>W777</f>
        <v>0</v>
      </c>
      <c r="X776" s="124"/>
      <c r="Y776" s="128">
        <f>Y777</f>
        <v>0</v>
      </c>
      <c r="Z776" s="124"/>
      <c r="AA776" s="129">
        <f>AA777</f>
        <v>0</v>
      </c>
      <c r="AR776" s="130" t="s">
        <v>146</v>
      </c>
      <c r="AT776" s="131" t="s">
        <v>77</v>
      </c>
      <c r="AU776" s="131" t="s">
        <v>78</v>
      </c>
      <c r="AY776" s="130" t="s">
        <v>129</v>
      </c>
      <c r="BK776" s="132">
        <f>BK777</f>
        <v>0</v>
      </c>
    </row>
    <row r="777" spans="2:65" s="9" customFormat="1" ht="19.95" customHeight="1" x14ac:dyDescent="0.35">
      <c r="B777" s="123"/>
      <c r="C777" s="124"/>
      <c r="D777" s="133" t="s">
        <v>113</v>
      </c>
      <c r="E777" s="133"/>
      <c r="F777" s="133"/>
      <c r="G777" s="133"/>
      <c r="H777" s="133"/>
      <c r="I777" s="133"/>
      <c r="J777" s="133"/>
      <c r="K777" s="133"/>
      <c r="L777" s="133"/>
      <c r="M777" s="133"/>
      <c r="N777" s="250">
        <f>BK777</f>
        <v>0</v>
      </c>
      <c r="O777" s="251"/>
      <c r="P777" s="251"/>
      <c r="Q777" s="251"/>
      <c r="R777" s="126"/>
      <c r="T777" s="127"/>
      <c r="U777" s="124"/>
      <c r="V777" s="124"/>
      <c r="W777" s="128">
        <f>SUM(W778:W787)</f>
        <v>0</v>
      </c>
      <c r="X777" s="124"/>
      <c r="Y777" s="128">
        <f>SUM(Y778:Y787)</f>
        <v>0</v>
      </c>
      <c r="Z777" s="124"/>
      <c r="AA777" s="129">
        <f>SUM(AA778:AA787)</f>
        <v>0</v>
      </c>
      <c r="AR777" s="130" t="s">
        <v>146</v>
      </c>
      <c r="AT777" s="131" t="s">
        <v>77</v>
      </c>
      <c r="AU777" s="131" t="s">
        <v>20</v>
      </c>
      <c r="AY777" s="130" t="s">
        <v>129</v>
      </c>
      <c r="BK777" s="132">
        <f>SUM(BK778:BK787)</f>
        <v>0</v>
      </c>
    </row>
    <row r="778" spans="2:65" s="1" customFormat="1" ht="22.5" customHeight="1" x14ac:dyDescent="0.3">
      <c r="B778" s="134"/>
      <c r="C778" s="135" t="s">
        <v>727</v>
      </c>
      <c r="D778" s="135" t="s">
        <v>130</v>
      </c>
      <c r="E778" s="136" t="s">
        <v>728</v>
      </c>
      <c r="F778" s="232" t="s">
        <v>729</v>
      </c>
      <c r="G778" s="233"/>
      <c r="H778" s="233"/>
      <c r="I778" s="233"/>
      <c r="J778" s="137" t="s">
        <v>730</v>
      </c>
      <c r="K778" s="138">
        <v>20</v>
      </c>
      <c r="L778" s="234"/>
      <c r="M778" s="233"/>
      <c r="N778" s="234">
        <f>ROUND(L778*K778,2)</f>
        <v>0</v>
      </c>
      <c r="O778" s="233"/>
      <c r="P778" s="233"/>
      <c r="Q778" s="233"/>
      <c r="R778" s="139"/>
      <c r="T778" s="140" t="s">
        <v>3</v>
      </c>
      <c r="U778" s="39" t="s">
        <v>43</v>
      </c>
      <c r="V778" s="141">
        <v>0</v>
      </c>
      <c r="W778" s="141">
        <f>V778*K778</f>
        <v>0</v>
      </c>
      <c r="X778" s="141">
        <v>0</v>
      </c>
      <c r="Y778" s="141">
        <f>X778*K778</f>
        <v>0</v>
      </c>
      <c r="Z778" s="141">
        <v>0</v>
      </c>
      <c r="AA778" s="142">
        <f>Z778*K778</f>
        <v>0</v>
      </c>
      <c r="AR778" s="16" t="s">
        <v>731</v>
      </c>
      <c r="AT778" s="16" t="s">
        <v>130</v>
      </c>
      <c r="AU778" s="16" t="s">
        <v>85</v>
      </c>
      <c r="AY778" s="16" t="s">
        <v>129</v>
      </c>
      <c r="BE778" s="143">
        <f>IF(U778="základní",N778,0)</f>
        <v>0</v>
      </c>
      <c r="BF778" s="143">
        <f>IF(U778="snížená",N778,0)</f>
        <v>0</v>
      </c>
      <c r="BG778" s="143">
        <f>IF(U778="zákl. přenesená",N778,0)</f>
        <v>0</v>
      </c>
      <c r="BH778" s="143">
        <f>IF(U778="sníž. přenesená",N778,0)</f>
        <v>0</v>
      </c>
      <c r="BI778" s="143">
        <f>IF(U778="nulová",N778,0)</f>
        <v>0</v>
      </c>
      <c r="BJ778" s="16" t="s">
        <v>20</v>
      </c>
      <c r="BK778" s="143">
        <f>ROUND(L778*K778,2)</f>
        <v>0</v>
      </c>
      <c r="BL778" s="16" t="s">
        <v>731</v>
      </c>
      <c r="BM778" s="16" t="s">
        <v>732</v>
      </c>
    </row>
    <row r="779" spans="2:65" s="10" customFormat="1" ht="22.5" customHeight="1" x14ac:dyDescent="0.3">
      <c r="B779" s="144"/>
      <c r="C779" s="145"/>
      <c r="D779" s="145"/>
      <c r="E779" s="146" t="s">
        <v>3</v>
      </c>
      <c r="F779" s="235" t="s">
        <v>252</v>
      </c>
      <c r="G779" s="236"/>
      <c r="H779" s="236"/>
      <c r="I779" s="236"/>
      <c r="J779" s="145"/>
      <c r="K779" s="147">
        <v>20</v>
      </c>
      <c r="L779" s="145"/>
      <c r="M779" s="145"/>
      <c r="N779" s="145"/>
      <c r="O779" s="145"/>
      <c r="P779" s="145"/>
      <c r="Q779" s="145"/>
      <c r="R779" s="148"/>
      <c r="T779" s="149"/>
      <c r="U779" s="145"/>
      <c r="V779" s="145"/>
      <c r="W779" s="145"/>
      <c r="X779" s="145"/>
      <c r="Y779" s="145"/>
      <c r="Z779" s="145"/>
      <c r="AA779" s="150"/>
      <c r="AT779" s="151" t="s">
        <v>137</v>
      </c>
      <c r="AU779" s="151" t="s">
        <v>85</v>
      </c>
      <c r="AV779" s="10" t="s">
        <v>85</v>
      </c>
      <c r="AW779" s="10" t="s">
        <v>35</v>
      </c>
      <c r="AX779" s="10" t="s">
        <v>20</v>
      </c>
      <c r="AY779" s="151" t="s">
        <v>129</v>
      </c>
    </row>
    <row r="780" spans="2:65" s="1" customFormat="1" ht="31.5" customHeight="1" x14ac:dyDescent="0.3">
      <c r="B780" s="134"/>
      <c r="C780" s="135" t="s">
        <v>733</v>
      </c>
      <c r="D780" s="135" t="s">
        <v>130</v>
      </c>
      <c r="E780" s="136" t="s">
        <v>734</v>
      </c>
      <c r="F780" s="232" t="s">
        <v>735</v>
      </c>
      <c r="G780" s="233"/>
      <c r="H780" s="233"/>
      <c r="I780" s="233"/>
      <c r="J780" s="137" t="s">
        <v>730</v>
      </c>
      <c r="K780" s="138">
        <v>30</v>
      </c>
      <c r="L780" s="234"/>
      <c r="M780" s="233"/>
      <c r="N780" s="234">
        <f>ROUND(L780*K780,2)</f>
        <v>0</v>
      </c>
      <c r="O780" s="233"/>
      <c r="P780" s="233"/>
      <c r="Q780" s="233"/>
      <c r="R780" s="139"/>
      <c r="T780" s="140" t="s">
        <v>3</v>
      </c>
      <c r="U780" s="39" t="s">
        <v>43</v>
      </c>
      <c r="V780" s="141">
        <v>0</v>
      </c>
      <c r="W780" s="141">
        <f>V780*K780</f>
        <v>0</v>
      </c>
      <c r="X780" s="141">
        <v>0</v>
      </c>
      <c r="Y780" s="141">
        <f>X780*K780</f>
        <v>0</v>
      </c>
      <c r="Z780" s="141">
        <v>0</v>
      </c>
      <c r="AA780" s="142">
        <f>Z780*K780</f>
        <v>0</v>
      </c>
      <c r="AR780" s="16" t="s">
        <v>731</v>
      </c>
      <c r="AT780" s="16" t="s">
        <v>130</v>
      </c>
      <c r="AU780" s="16" t="s">
        <v>85</v>
      </c>
      <c r="AY780" s="16" t="s">
        <v>129</v>
      </c>
      <c r="BE780" s="143">
        <f>IF(U780="základní",N780,0)</f>
        <v>0</v>
      </c>
      <c r="BF780" s="143">
        <f>IF(U780="snížená",N780,0)</f>
        <v>0</v>
      </c>
      <c r="BG780" s="143">
        <f>IF(U780="zákl. přenesená",N780,0)</f>
        <v>0</v>
      </c>
      <c r="BH780" s="143">
        <f>IF(U780="sníž. přenesená",N780,0)</f>
        <v>0</v>
      </c>
      <c r="BI780" s="143">
        <f>IF(U780="nulová",N780,0)</f>
        <v>0</v>
      </c>
      <c r="BJ780" s="16" t="s">
        <v>20</v>
      </c>
      <c r="BK780" s="143">
        <f>ROUND(L780*K780,2)</f>
        <v>0</v>
      </c>
      <c r="BL780" s="16" t="s">
        <v>731</v>
      </c>
      <c r="BM780" s="16" t="s">
        <v>736</v>
      </c>
    </row>
    <row r="781" spans="2:65" s="10" customFormat="1" ht="22.5" customHeight="1" x14ac:dyDescent="0.3">
      <c r="B781" s="144"/>
      <c r="C781" s="145"/>
      <c r="D781" s="145"/>
      <c r="E781" s="146" t="s">
        <v>3</v>
      </c>
      <c r="F781" s="235" t="s">
        <v>300</v>
      </c>
      <c r="G781" s="236"/>
      <c r="H781" s="236"/>
      <c r="I781" s="236"/>
      <c r="J781" s="145"/>
      <c r="K781" s="147">
        <v>30</v>
      </c>
      <c r="L781" s="145"/>
      <c r="M781" s="145"/>
      <c r="N781" s="145"/>
      <c r="O781" s="145"/>
      <c r="P781" s="145"/>
      <c r="Q781" s="145"/>
      <c r="R781" s="148"/>
      <c r="T781" s="149"/>
      <c r="U781" s="145"/>
      <c r="V781" s="145"/>
      <c r="W781" s="145"/>
      <c r="X781" s="145"/>
      <c r="Y781" s="145"/>
      <c r="Z781" s="145"/>
      <c r="AA781" s="150"/>
      <c r="AT781" s="151" t="s">
        <v>137</v>
      </c>
      <c r="AU781" s="151" t="s">
        <v>85</v>
      </c>
      <c r="AV781" s="10" t="s">
        <v>85</v>
      </c>
      <c r="AW781" s="10" t="s">
        <v>35</v>
      </c>
      <c r="AX781" s="10" t="s">
        <v>20</v>
      </c>
      <c r="AY781" s="151" t="s">
        <v>129</v>
      </c>
    </row>
    <row r="782" spans="2:65" s="1" customFormat="1" ht="44.25" customHeight="1" x14ac:dyDescent="0.3">
      <c r="B782" s="134"/>
      <c r="C782" s="135" t="s">
        <v>737</v>
      </c>
      <c r="D782" s="135" t="s">
        <v>130</v>
      </c>
      <c r="E782" s="136" t="s">
        <v>738</v>
      </c>
      <c r="F782" s="232" t="s">
        <v>739</v>
      </c>
      <c r="G782" s="233"/>
      <c r="H782" s="233"/>
      <c r="I782" s="233"/>
      <c r="J782" s="137" t="s">
        <v>730</v>
      </c>
      <c r="K782" s="138">
        <v>40</v>
      </c>
      <c r="L782" s="234"/>
      <c r="M782" s="233"/>
      <c r="N782" s="234">
        <f>ROUND(L782*K782,2)</f>
        <v>0</v>
      </c>
      <c r="O782" s="233"/>
      <c r="P782" s="233"/>
      <c r="Q782" s="233"/>
      <c r="R782" s="139"/>
      <c r="T782" s="140" t="s">
        <v>3</v>
      </c>
      <c r="U782" s="39" t="s">
        <v>43</v>
      </c>
      <c r="V782" s="141">
        <v>0</v>
      </c>
      <c r="W782" s="141">
        <f>V782*K782</f>
        <v>0</v>
      </c>
      <c r="X782" s="141">
        <v>0</v>
      </c>
      <c r="Y782" s="141">
        <f>X782*K782</f>
        <v>0</v>
      </c>
      <c r="Z782" s="141">
        <v>0</v>
      </c>
      <c r="AA782" s="142">
        <f>Z782*K782</f>
        <v>0</v>
      </c>
      <c r="AR782" s="16" t="s">
        <v>731</v>
      </c>
      <c r="AT782" s="16" t="s">
        <v>130</v>
      </c>
      <c r="AU782" s="16" t="s">
        <v>85</v>
      </c>
      <c r="AY782" s="16" t="s">
        <v>129</v>
      </c>
      <c r="BE782" s="143">
        <f>IF(U782="základní",N782,0)</f>
        <v>0</v>
      </c>
      <c r="BF782" s="143">
        <f>IF(U782="snížená",N782,0)</f>
        <v>0</v>
      </c>
      <c r="BG782" s="143">
        <f>IF(U782="zákl. přenesená",N782,0)</f>
        <v>0</v>
      </c>
      <c r="BH782" s="143">
        <f>IF(U782="sníž. přenesená",N782,0)</f>
        <v>0</v>
      </c>
      <c r="BI782" s="143">
        <f>IF(U782="nulová",N782,0)</f>
        <v>0</v>
      </c>
      <c r="BJ782" s="16" t="s">
        <v>20</v>
      </c>
      <c r="BK782" s="143">
        <f>ROUND(L782*K782,2)</f>
        <v>0</v>
      </c>
      <c r="BL782" s="16" t="s">
        <v>731</v>
      </c>
      <c r="BM782" s="16" t="s">
        <v>740</v>
      </c>
    </row>
    <row r="783" spans="2:65" s="10" customFormat="1" ht="22.5" customHeight="1" x14ac:dyDescent="0.3">
      <c r="B783" s="144"/>
      <c r="C783" s="145"/>
      <c r="D783" s="145"/>
      <c r="E783" s="146" t="s">
        <v>3</v>
      </c>
      <c r="F783" s="235" t="s">
        <v>363</v>
      </c>
      <c r="G783" s="236"/>
      <c r="H783" s="236"/>
      <c r="I783" s="236"/>
      <c r="J783" s="145"/>
      <c r="K783" s="147">
        <v>40</v>
      </c>
      <c r="L783" s="145"/>
      <c r="M783" s="145"/>
      <c r="N783" s="145"/>
      <c r="O783" s="145"/>
      <c r="P783" s="145"/>
      <c r="Q783" s="145"/>
      <c r="R783" s="148"/>
      <c r="T783" s="149"/>
      <c r="U783" s="145"/>
      <c r="V783" s="145"/>
      <c r="W783" s="145"/>
      <c r="X783" s="145"/>
      <c r="Y783" s="145"/>
      <c r="Z783" s="145"/>
      <c r="AA783" s="150"/>
      <c r="AT783" s="151" t="s">
        <v>137</v>
      </c>
      <c r="AU783" s="151" t="s">
        <v>85</v>
      </c>
      <c r="AV783" s="10" t="s">
        <v>85</v>
      </c>
      <c r="AW783" s="10" t="s">
        <v>35</v>
      </c>
      <c r="AX783" s="10" t="s">
        <v>20</v>
      </c>
      <c r="AY783" s="151" t="s">
        <v>129</v>
      </c>
    </row>
    <row r="784" spans="2:65" s="1" customFormat="1" ht="31.5" customHeight="1" x14ac:dyDescent="0.3">
      <c r="B784" s="134"/>
      <c r="C784" s="135" t="s">
        <v>741</v>
      </c>
      <c r="D784" s="135" t="s">
        <v>130</v>
      </c>
      <c r="E784" s="136" t="s">
        <v>742</v>
      </c>
      <c r="F784" s="232" t="s">
        <v>743</v>
      </c>
      <c r="G784" s="233"/>
      <c r="H784" s="233"/>
      <c r="I784" s="233"/>
      <c r="J784" s="137" t="s">
        <v>189</v>
      </c>
      <c r="K784" s="138">
        <v>3</v>
      </c>
      <c r="L784" s="234"/>
      <c r="M784" s="233"/>
      <c r="N784" s="234">
        <f>ROUND(L784*K784,2)</f>
        <v>0</v>
      </c>
      <c r="O784" s="233"/>
      <c r="P784" s="233"/>
      <c r="Q784" s="233"/>
      <c r="R784" s="139"/>
      <c r="T784" s="140" t="s">
        <v>3</v>
      </c>
      <c r="U784" s="39" t="s">
        <v>45</v>
      </c>
      <c r="V784" s="141">
        <v>0</v>
      </c>
      <c r="W784" s="141">
        <f>V784*K784</f>
        <v>0</v>
      </c>
      <c r="X784" s="141">
        <v>0</v>
      </c>
      <c r="Y784" s="141">
        <f>X784*K784</f>
        <v>0</v>
      </c>
      <c r="Z784" s="141">
        <v>0</v>
      </c>
      <c r="AA784" s="142">
        <f>Z784*K784</f>
        <v>0</v>
      </c>
      <c r="AR784" s="16" t="s">
        <v>731</v>
      </c>
      <c r="AT784" s="16" t="s">
        <v>130</v>
      </c>
      <c r="AU784" s="16" t="s">
        <v>85</v>
      </c>
      <c r="AY784" s="16" t="s">
        <v>129</v>
      </c>
      <c r="BE784" s="143">
        <f>IF(U784="základní",N784,0)</f>
        <v>0</v>
      </c>
      <c r="BF784" s="143">
        <f>IF(U784="snížená",N784,0)</f>
        <v>0</v>
      </c>
      <c r="BG784" s="143">
        <f>IF(U784="zákl. přenesená",N784,0)</f>
        <v>0</v>
      </c>
      <c r="BH784" s="143">
        <f>IF(U784="sníž. přenesená",N784,0)</f>
        <v>0</v>
      </c>
      <c r="BI784" s="143">
        <f>IF(U784="nulová",N784,0)</f>
        <v>0</v>
      </c>
      <c r="BJ784" s="16" t="s">
        <v>85</v>
      </c>
      <c r="BK784" s="143">
        <f>ROUND(L784*K784,2)</f>
        <v>0</v>
      </c>
      <c r="BL784" s="16" t="s">
        <v>731</v>
      </c>
      <c r="BM784" s="16" t="s">
        <v>744</v>
      </c>
    </row>
    <row r="785" spans="2:65" s="10" customFormat="1" ht="22.5" customHeight="1" x14ac:dyDescent="0.3">
      <c r="B785" s="144"/>
      <c r="C785" s="145"/>
      <c r="D785" s="145"/>
      <c r="E785" s="146" t="s">
        <v>3</v>
      </c>
      <c r="F785" s="235" t="s">
        <v>148</v>
      </c>
      <c r="G785" s="236"/>
      <c r="H785" s="236"/>
      <c r="I785" s="236"/>
      <c r="J785" s="145"/>
      <c r="K785" s="147">
        <v>3</v>
      </c>
      <c r="L785" s="145"/>
      <c r="M785" s="145"/>
      <c r="N785" s="145"/>
      <c r="O785" s="145"/>
      <c r="P785" s="145"/>
      <c r="Q785" s="145"/>
      <c r="R785" s="148"/>
      <c r="T785" s="149"/>
      <c r="U785" s="145"/>
      <c r="V785" s="145"/>
      <c r="W785" s="145"/>
      <c r="X785" s="145"/>
      <c r="Y785" s="145"/>
      <c r="Z785" s="145"/>
      <c r="AA785" s="150"/>
      <c r="AT785" s="151" t="s">
        <v>137</v>
      </c>
      <c r="AU785" s="151" t="s">
        <v>85</v>
      </c>
      <c r="AV785" s="10" t="s">
        <v>85</v>
      </c>
      <c r="AW785" s="10" t="s">
        <v>35</v>
      </c>
      <c r="AX785" s="10" t="s">
        <v>20</v>
      </c>
      <c r="AY785" s="151" t="s">
        <v>129</v>
      </c>
    </row>
    <row r="786" spans="2:65" s="1" customFormat="1" ht="31.5" customHeight="1" x14ac:dyDescent="0.3">
      <c r="B786" s="134"/>
      <c r="C786" s="135" t="s">
        <v>745</v>
      </c>
      <c r="D786" s="135" t="s">
        <v>130</v>
      </c>
      <c r="E786" s="136" t="s">
        <v>746</v>
      </c>
      <c r="F786" s="232" t="s">
        <v>747</v>
      </c>
      <c r="G786" s="233"/>
      <c r="H786" s="233"/>
      <c r="I786" s="233"/>
      <c r="J786" s="137" t="s">
        <v>189</v>
      </c>
      <c r="K786" s="138">
        <v>1</v>
      </c>
      <c r="L786" s="234"/>
      <c r="M786" s="233"/>
      <c r="N786" s="234">
        <f>ROUND(L786*K786,2)</f>
        <v>0</v>
      </c>
      <c r="O786" s="233"/>
      <c r="P786" s="233"/>
      <c r="Q786" s="233"/>
      <c r="R786" s="139"/>
      <c r="T786" s="140" t="s">
        <v>3</v>
      </c>
      <c r="U786" s="39" t="s">
        <v>43</v>
      </c>
      <c r="V786" s="141">
        <v>0</v>
      </c>
      <c r="W786" s="141">
        <f>V786*K786</f>
        <v>0</v>
      </c>
      <c r="X786" s="141">
        <v>0</v>
      </c>
      <c r="Y786" s="141">
        <f>X786*K786</f>
        <v>0</v>
      </c>
      <c r="Z786" s="141">
        <v>0</v>
      </c>
      <c r="AA786" s="142">
        <f>Z786*K786</f>
        <v>0</v>
      </c>
      <c r="AR786" s="16" t="s">
        <v>731</v>
      </c>
      <c r="AT786" s="16" t="s">
        <v>130</v>
      </c>
      <c r="AU786" s="16" t="s">
        <v>85</v>
      </c>
      <c r="AY786" s="16" t="s">
        <v>129</v>
      </c>
      <c r="BE786" s="143">
        <f>IF(U786="základní",N786,0)</f>
        <v>0</v>
      </c>
      <c r="BF786" s="143">
        <f>IF(U786="snížená",N786,0)</f>
        <v>0</v>
      </c>
      <c r="BG786" s="143">
        <f>IF(U786="zákl. přenesená",N786,0)</f>
        <v>0</v>
      </c>
      <c r="BH786" s="143">
        <f>IF(U786="sníž. přenesená",N786,0)</f>
        <v>0</v>
      </c>
      <c r="BI786" s="143">
        <f>IF(U786="nulová",N786,0)</f>
        <v>0</v>
      </c>
      <c r="BJ786" s="16" t="s">
        <v>20</v>
      </c>
      <c r="BK786" s="143">
        <f>ROUND(L786*K786,2)</f>
        <v>0</v>
      </c>
      <c r="BL786" s="16" t="s">
        <v>731</v>
      </c>
      <c r="BM786" s="16" t="s">
        <v>748</v>
      </c>
    </row>
    <row r="787" spans="2:65" s="10" customFormat="1" ht="22.5" customHeight="1" x14ac:dyDescent="0.3">
      <c r="B787" s="144"/>
      <c r="C787" s="145"/>
      <c r="D787" s="145"/>
      <c r="E787" s="146" t="s">
        <v>3</v>
      </c>
      <c r="F787" s="235" t="s">
        <v>20</v>
      </c>
      <c r="G787" s="236"/>
      <c r="H787" s="236"/>
      <c r="I787" s="236"/>
      <c r="J787" s="145"/>
      <c r="K787" s="147">
        <v>1</v>
      </c>
      <c r="L787" s="145"/>
      <c r="M787" s="145"/>
      <c r="N787" s="145"/>
      <c r="O787" s="145"/>
      <c r="P787" s="145"/>
      <c r="Q787" s="145"/>
      <c r="R787" s="148"/>
      <c r="T787" s="172"/>
      <c r="U787" s="173"/>
      <c r="V787" s="173"/>
      <c r="W787" s="173"/>
      <c r="X787" s="173"/>
      <c r="Y787" s="173"/>
      <c r="Z787" s="173"/>
      <c r="AA787" s="174"/>
      <c r="AT787" s="151" t="s">
        <v>137</v>
      </c>
      <c r="AU787" s="151" t="s">
        <v>85</v>
      </c>
      <c r="AV787" s="10" t="s">
        <v>85</v>
      </c>
      <c r="AW787" s="10" t="s">
        <v>35</v>
      </c>
      <c r="AX787" s="10" t="s">
        <v>20</v>
      </c>
      <c r="AY787" s="151" t="s">
        <v>129</v>
      </c>
    </row>
    <row r="788" spans="2:65" s="1" customFormat="1" ht="6.9" customHeight="1" x14ac:dyDescent="0.3">
      <c r="B788" s="54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6"/>
    </row>
  </sheetData>
  <mergeCells count="969">
    <mergeCell ref="H1:K1"/>
    <mergeCell ref="S2:AC2"/>
    <mergeCell ref="F786:I786"/>
    <mergeCell ref="L786:M786"/>
    <mergeCell ref="N786:Q786"/>
    <mergeCell ref="F787:I787"/>
    <mergeCell ref="N120:Q120"/>
    <mergeCell ref="N121:Q121"/>
    <mergeCell ref="N122:Q122"/>
    <mergeCell ref="N142:Q142"/>
    <mergeCell ref="N284:Q284"/>
    <mergeCell ref="N516:Q516"/>
    <mergeCell ref="N727:Q727"/>
    <mergeCell ref="N756:Q756"/>
    <mergeCell ref="N772:Q772"/>
    <mergeCell ref="N773:Q773"/>
    <mergeCell ref="N776:Q776"/>
    <mergeCell ref="N777:Q777"/>
    <mergeCell ref="F781:I781"/>
    <mergeCell ref="F782:I782"/>
    <mergeCell ref="L782:M782"/>
    <mergeCell ref="N782:Q782"/>
    <mergeCell ref="F783:I783"/>
    <mergeCell ref="F784:I784"/>
    <mergeCell ref="L784:M784"/>
    <mergeCell ref="N784:Q784"/>
    <mergeCell ref="F785:I785"/>
    <mergeCell ref="F774:I774"/>
    <mergeCell ref="L774:M774"/>
    <mergeCell ref="N774:Q774"/>
    <mergeCell ref="F775:I775"/>
    <mergeCell ref="F778:I778"/>
    <mergeCell ref="L778:M778"/>
    <mergeCell ref="N778:Q778"/>
    <mergeCell ref="F779:I779"/>
    <mergeCell ref="F780:I780"/>
    <mergeCell ref="L780:M780"/>
    <mergeCell ref="N780:Q780"/>
    <mergeCell ref="F765:I765"/>
    <mergeCell ref="F766:I766"/>
    <mergeCell ref="L766:M766"/>
    <mergeCell ref="N766:Q766"/>
    <mergeCell ref="F767:I767"/>
    <mergeCell ref="F768:I768"/>
    <mergeCell ref="F769:I769"/>
    <mergeCell ref="F770:I770"/>
    <mergeCell ref="F771:I771"/>
    <mergeCell ref="F758:I758"/>
    <mergeCell ref="F759:I759"/>
    <mergeCell ref="F760:I760"/>
    <mergeCell ref="F761:I761"/>
    <mergeCell ref="F762:I762"/>
    <mergeCell ref="F763:I763"/>
    <mergeCell ref="F764:I764"/>
    <mergeCell ref="L764:M764"/>
    <mergeCell ref="N764:Q764"/>
    <mergeCell ref="F752:I752"/>
    <mergeCell ref="F753:I753"/>
    <mergeCell ref="L753:M753"/>
    <mergeCell ref="N753:Q753"/>
    <mergeCell ref="F754:I754"/>
    <mergeCell ref="F755:I755"/>
    <mergeCell ref="L755:M755"/>
    <mergeCell ref="N755:Q755"/>
    <mergeCell ref="F757:I757"/>
    <mergeCell ref="L757:M757"/>
    <mergeCell ref="N757:Q757"/>
    <mergeCell ref="F745:I745"/>
    <mergeCell ref="F746:I746"/>
    <mergeCell ref="F747:I747"/>
    <mergeCell ref="F748:I748"/>
    <mergeCell ref="F749:I749"/>
    <mergeCell ref="F750:I750"/>
    <mergeCell ref="F751:I751"/>
    <mergeCell ref="L751:M751"/>
    <mergeCell ref="N751:Q751"/>
    <mergeCell ref="F738:I738"/>
    <mergeCell ref="F739:I739"/>
    <mergeCell ref="F740:I740"/>
    <mergeCell ref="F741:I741"/>
    <mergeCell ref="F742:I742"/>
    <mergeCell ref="L742:M742"/>
    <mergeCell ref="N742:Q742"/>
    <mergeCell ref="F743:I743"/>
    <mergeCell ref="F744:I744"/>
    <mergeCell ref="F729:I729"/>
    <mergeCell ref="F730:I730"/>
    <mergeCell ref="F731:I731"/>
    <mergeCell ref="F732:I732"/>
    <mergeCell ref="F733:I733"/>
    <mergeCell ref="F734:I734"/>
    <mergeCell ref="F735:I735"/>
    <mergeCell ref="F736:I736"/>
    <mergeCell ref="F737:I737"/>
    <mergeCell ref="F723:I723"/>
    <mergeCell ref="F724:I724"/>
    <mergeCell ref="F725:I725"/>
    <mergeCell ref="F726:I726"/>
    <mergeCell ref="L726:M726"/>
    <mergeCell ref="N726:Q726"/>
    <mergeCell ref="F728:I728"/>
    <mergeCell ref="L728:M728"/>
    <mergeCell ref="N728:Q728"/>
    <mergeCell ref="F716:I716"/>
    <mergeCell ref="F717:I717"/>
    <mergeCell ref="F718:I718"/>
    <mergeCell ref="F719:I719"/>
    <mergeCell ref="F720:I720"/>
    <mergeCell ref="F721:I721"/>
    <mergeCell ref="F722:I722"/>
    <mergeCell ref="L722:M722"/>
    <mergeCell ref="N722:Q722"/>
    <mergeCell ref="F709:I709"/>
    <mergeCell ref="F710:I710"/>
    <mergeCell ref="F711:I711"/>
    <mergeCell ref="F712:I712"/>
    <mergeCell ref="F713:I713"/>
    <mergeCell ref="F714:I714"/>
    <mergeCell ref="F715:I715"/>
    <mergeCell ref="L715:M715"/>
    <mergeCell ref="N715:Q715"/>
    <mergeCell ref="F702:I702"/>
    <mergeCell ref="F703:I703"/>
    <mergeCell ref="F704:I704"/>
    <mergeCell ref="F705:I705"/>
    <mergeCell ref="F706:I706"/>
    <mergeCell ref="F707:I707"/>
    <mergeCell ref="F708:I708"/>
    <mergeCell ref="L708:M708"/>
    <mergeCell ref="N708:Q708"/>
    <mergeCell ref="N695:Q695"/>
    <mergeCell ref="F696:I696"/>
    <mergeCell ref="F697:I697"/>
    <mergeCell ref="F698:I698"/>
    <mergeCell ref="F699:I699"/>
    <mergeCell ref="F700:I700"/>
    <mergeCell ref="F701:I701"/>
    <mergeCell ref="L701:M701"/>
    <mergeCell ref="N701:Q701"/>
    <mergeCell ref="F688:I688"/>
    <mergeCell ref="F689:I689"/>
    <mergeCell ref="F690:I690"/>
    <mergeCell ref="F691:I691"/>
    <mergeCell ref="F692:I692"/>
    <mergeCell ref="F693:I693"/>
    <mergeCell ref="F694:I694"/>
    <mergeCell ref="F695:I695"/>
    <mergeCell ref="L695:M695"/>
    <mergeCell ref="F681:I681"/>
    <mergeCell ref="L681:M681"/>
    <mergeCell ref="N681:Q681"/>
    <mergeCell ref="F682:I682"/>
    <mergeCell ref="F683:I683"/>
    <mergeCell ref="F684:I684"/>
    <mergeCell ref="F685:I685"/>
    <mergeCell ref="F686:I686"/>
    <mergeCell ref="F687:I687"/>
    <mergeCell ref="L687:M687"/>
    <mergeCell ref="N687:Q687"/>
    <mergeCell ref="F676:I676"/>
    <mergeCell ref="F677:I677"/>
    <mergeCell ref="F678:I678"/>
    <mergeCell ref="L678:M678"/>
    <mergeCell ref="N678:Q678"/>
    <mergeCell ref="F679:I679"/>
    <mergeCell ref="F680:I680"/>
    <mergeCell ref="L680:M680"/>
    <mergeCell ref="N680:Q680"/>
    <mergeCell ref="F669:I669"/>
    <mergeCell ref="L669:M669"/>
    <mergeCell ref="N669:Q669"/>
    <mergeCell ref="F670:I670"/>
    <mergeCell ref="F671:I671"/>
    <mergeCell ref="F672:I672"/>
    <mergeCell ref="F673:I673"/>
    <mergeCell ref="F674:I674"/>
    <mergeCell ref="F675:I675"/>
    <mergeCell ref="F662:I662"/>
    <mergeCell ref="F663:I663"/>
    <mergeCell ref="L663:M663"/>
    <mergeCell ref="N663:Q663"/>
    <mergeCell ref="F664:I664"/>
    <mergeCell ref="F665:I665"/>
    <mergeCell ref="F666:I666"/>
    <mergeCell ref="F667:I667"/>
    <mergeCell ref="F668:I668"/>
    <mergeCell ref="F655:I655"/>
    <mergeCell ref="F656:I656"/>
    <mergeCell ref="F657:I657"/>
    <mergeCell ref="F658:I658"/>
    <mergeCell ref="L658:M658"/>
    <mergeCell ref="N658:Q658"/>
    <mergeCell ref="F659:I659"/>
    <mergeCell ref="F660:I660"/>
    <mergeCell ref="F661:I661"/>
    <mergeCell ref="L661:M661"/>
    <mergeCell ref="N661:Q661"/>
    <mergeCell ref="N646:Q646"/>
    <mergeCell ref="F647:I647"/>
    <mergeCell ref="F648:I648"/>
    <mergeCell ref="F649:I649"/>
    <mergeCell ref="F650:I650"/>
    <mergeCell ref="F651:I651"/>
    <mergeCell ref="F652:I652"/>
    <mergeCell ref="F653:I653"/>
    <mergeCell ref="F654:I654"/>
    <mergeCell ref="F639:I639"/>
    <mergeCell ref="F640:I640"/>
    <mergeCell ref="F641:I641"/>
    <mergeCell ref="F642:I642"/>
    <mergeCell ref="F643:I643"/>
    <mergeCell ref="F644:I644"/>
    <mergeCell ref="F645:I645"/>
    <mergeCell ref="F646:I646"/>
    <mergeCell ref="L646:M646"/>
    <mergeCell ref="F633:I633"/>
    <mergeCell ref="F634:I634"/>
    <mergeCell ref="F635:I635"/>
    <mergeCell ref="F636:I636"/>
    <mergeCell ref="L636:M636"/>
    <mergeCell ref="N636:Q636"/>
    <mergeCell ref="F637:I637"/>
    <mergeCell ref="F638:I638"/>
    <mergeCell ref="L638:M638"/>
    <mergeCell ref="N638:Q638"/>
    <mergeCell ref="F626:I626"/>
    <mergeCell ref="F627:I627"/>
    <mergeCell ref="L627:M627"/>
    <mergeCell ref="N627:Q627"/>
    <mergeCell ref="F628:I628"/>
    <mergeCell ref="F629:I629"/>
    <mergeCell ref="F630:I630"/>
    <mergeCell ref="F631:I631"/>
    <mergeCell ref="F632:I632"/>
    <mergeCell ref="F619:I619"/>
    <mergeCell ref="L619:M619"/>
    <mergeCell ref="N619:Q619"/>
    <mergeCell ref="F620:I620"/>
    <mergeCell ref="F621:I621"/>
    <mergeCell ref="F622:I622"/>
    <mergeCell ref="F623:I623"/>
    <mergeCell ref="F624:I624"/>
    <mergeCell ref="F625:I625"/>
    <mergeCell ref="F614:I614"/>
    <mergeCell ref="F615:I615"/>
    <mergeCell ref="L615:M615"/>
    <mergeCell ref="N615:Q615"/>
    <mergeCell ref="F616:I616"/>
    <mergeCell ref="F617:I617"/>
    <mergeCell ref="L617:M617"/>
    <mergeCell ref="N617:Q617"/>
    <mergeCell ref="F618:I618"/>
    <mergeCell ref="F609:I609"/>
    <mergeCell ref="F610:I610"/>
    <mergeCell ref="L610:M610"/>
    <mergeCell ref="N610:Q610"/>
    <mergeCell ref="F611:I611"/>
    <mergeCell ref="F612:I612"/>
    <mergeCell ref="L612:M612"/>
    <mergeCell ref="N612:Q612"/>
    <mergeCell ref="F613:I613"/>
    <mergeCell ref="F602:I602"/>
    <mergeCell ref="F603:I603"/>
    <mergeCell ref="F604:I604"/>
    <mergeCell ref="F605:I605"/>
    <mergeCell ref="F606:I606"/>
    <mergeCell ref="L606:M606"/>
    <mergeCell ref="N606:Q606"/>
    <mergeCell ref="F607:I607"/>
    <mergeCell ref="F608:I608"/>
    <mergeCell ref="F595:I595"/>
    <mergeCell ref="F596:I596"/>
    <mergeCell ref="F597:I597"/>
    <mergeCell ref="F598:I598"/>
    <mergeCell ref="F599:I599"/>
    <mergeCell ref="L599:M599"/>
    <mergeCell ref="N599:Q599"/>
    <mergeCell ref="F600:I600"/>
    <mergeCell ref="F601:I601"/>
    <mergeCell ref="L589:M589"/>
    <mergeCell ref="N589:Q589"/>
    <mergeCell ref="F590:I590"/>
    <mergeCell ref="F591:I591"/>
    <mergeCell ref="L591:M591"/>
    <mergeCell ref="N591:Q591"/>
    <mergeCell ref="F592:I592"/>
    <mergeCell ref="F593:I593"/>
    <mergeCell ref="F594:I594"/>
    <mergeCell ref="F581:I581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N572:Q572"/>
    <mergeCell ref="F573:I573"/>
    <mergeCell ref="F574:I574"/>
    <mergeCell ref="F575:I575"/>
    <mergeCell ref="F576:I576"/>
    <mergeCell ref="F577:I577"/>
    <mergeCell ref="F578:I578"/>
    <mergeCell ref="F579:I579"/>
    <mergeCell ref="F580:I580"/>
    <mergeCell ref="L580:M580"/>
    <mergeCell ref="N580:Q580"/>
    <mergeCell ref="F565:I565"/>
    <mergeCell ref="F566:I566"/>
    <mergeCell ref="F567:I567"/>
    <mergeCell ref="F568:I568"/>
    <mergeCell ref="F569:I569"/>
    <mergeCell ref="F570:I570"/>
    <mergeCell ref="F571:I571"/>
    <mergeCell ref="F572:I572"/>
    <mergeCell ref="L572:M572"/>
    <mergeCell ref="F558:I558"/>
    <mergeCell ref="L558:M558"/>
    <mergeCell ref="N558:Q558"/>
    <mergeCell ref="F559:I559"/>
    <mergeCell ref="F560:I560"/>
    <mergeCell ref="F561:I561"/>
    <mergeCell ref="F562:I562"/>
    <mergeCell ref="F563:I563"/>
    <mergeCell ref="F564:I564"/>
    <mergeCell ref="L564:M564"/>
    <mergeCell ref="N564:Q564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7:I557"/>
    <mergeCell ref="F544:I544"/>
    <mergeCell ref="L544:M544"/>
    <mergeCell ref="N544:Q544"/>
    <mergeCell ref="F545:I545"/>
    <mergeCell ref="F546:I546"/>
    <mergeCell ref="F547:I547"/>
    <mergeCell ref="F548:I548"/>
    <mergeCell ref="L548:M548"/>
    <mergeCell ref="N548:Q548"/>
    <mergeCell ref="F537:I537"/>
    <mergeCell ref="F538:I538"/>
    <mergeCell ref="F539:I539"/>
    <mergeCell ref="F540:I540"/>
    <mergeCell ref="L540:M540"/>
    <mergeCell ref="N540:Q540"/>
    <mergeCell ref="F541:I541"/>
    <mergeCell ref="F542:I542"/>
    <mergeCell ref="F543:I543"/>
    <mergeCell ref="F530:I530"/>
    <mergeCell ref="F531:I531"/>
    <mergeCell ref="F532:I532"/>
    <mergeCell ref="L532:M532"/>
    <mergeCell ref="N532:Q532"/>
    <mergeCell ref="F533:I533"/>
    <mergeCell ref="F534:I534"/>
    <mergeCell ref="F535:I535"/>
    <mergeCell ref="F536:I536"/>
    <mergeCell ref="F523:I523"/>
    <mergeCell ref="F524:I524"/>
    <mergeCell ref="F525:I525"/>
    <mergeCell ref="L525:M525"/>
    <mergeCell ref="N525:Q525"/>
    <mergeCell ref="F526:I526"/>
    <mergeCell ref="F527:I527"/>
    <mergeCell ref="F528:I528"/>
    <mergeCell ref="F529:I529"/>
    <mergeCell ref="F515:I515"/>
    <mergeCell ref="F517:I517"/>
    <mergeCell ref="L517:M517"/>
    <mergeCell ref="N517:Q517"/>
    <mergeCell ref="F518:I518"/>
    <mergeCell ref="F519:I519"/>
    <mergeCell ref="F520:I520"/>
    <mergeCell ref="F521:I521"/>
    <mergeCell ref="F522:I522"/>
    <mergeCell ref="F510:I510"/>
    <mergeCell ref="F511:I511"/>
    <mergeCell ref="L511:M511"/>
    <mergeCell ref="N511:Q511"/>
    <mergeCell ref="F512:I512"/>
    <mergeCell ref="F513:I513"/>
    <mergeCell ref="L513:M513"/>
    <mergeCell ref="N513:Q513"/>
    <mergeCell ref="F514:I514"/>
    <mergeCell ref="F506:I506"/>
    <mergeCell ref="L506:M506"/>
    <mergeCell ref="N506:Q506"/>
    <mergeCell ref="F507:I507"/>
    <mergeCell ref="F508:I508"/>
    <mergeCell ref="L508:M508"/>
    <mergeCell ref="N508:Q508"/>
    <mergeCell ref="F509:I509"/>
    <mergeCell ref="L509:M509"/>
    <mergeCell ref="N509:Q509"/>
    <mergeCell ref="F501:I501"/>
    <mergeCell ref="F502:I502"/>
    <mergeCell ref="L502:M502"/>
    <mergeCell ref="N502:Q502"/>
    <mergeCell ref="F503:I503"/>
    <mergeCell ref="F504:I504"/>
    <mergeCell ref="L504:M504"/>
    <mergeCell ref="N504:Q504"/>
    <mergeCell ref="F505:I505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F500:I500"/>
    <mergeCell ref="F485:I485"/>
    <mergeCell ref="F486:I486"/>
    <mergeCell ref="F487:I487"/>
    <mergeCell ref="F488:I488"/>
    <mergeCell ref="F489:I489"/>
    <mergeCell ref="F490:I490"/>
    <mergeCell ref="F491:I491"/>
    <mergeCell ref="L491:M491"/>
    <mergeCell ref="N491:Q491"/>
    <mergeCell ref="F480:I480"/>
    <mergeCell ref="F481:I481"/>
    <mergeCell ref="L481:M481"/>
    <mergeCell ref="N481:Q481"/>
    <mergeCell ref="F482:I482"/>
    <mergeCell ref="F483:I483"/>
    <mergeCell ref="L483:M483"/>
    <mergeCell ref="N483:Q483"/>
    <mergeCell ref="F484:I484"/>
    <mergeCell ref="F474:I474"/>
    <mergeCell ref="F475:I475"/>
    <mergeCell ref="F476:I476"/>
    <mergeCell ref="L476:M476"/>
    <mergeCell ref="N476:Q476"/>
    <mergeCell ref="F477:I477"/>
    <mergeCell ref="F478:I478"/>
    <mergeCell ref="F479:I479"/>
    <mergeCell ref="L479:M479"/>
    <mergeCell ref="N479:Q479"/>
    <mergeCell ref="N467:Q467"/>
    <mergeCell ref="F468:I468"/>
    <mergeCell ref="F469:I469"/>
    <mergeCell ref="F470:I470"/>
    <mergeCell ref="L470:M470"/>
    <mergeCell ref="N470:Q470"/>
    <mergeCell ref="F471:I471"/>
    <mergeCell ref="F472:I472"/>
    <mergeCell ref="F473:I473"/>
    <mergeCell ref="L473:M473"/>
    <mergeCell ref="N473:Q473"/>
    <mergeCell ref="F460:I460"/>
    <mergeCell ref="F461:I461"/>
    <mergeCell ref="F462:I462"/>
    <mergeCell ref="F463:I463"/>
    <mergeCell ref="F464:I464"/>
    <mergeCell ref="F465:I465"/>
    <mergeCell ref="F466:I466"/>
    <mergeCell ref="F467:I467"/>
    <mergeCell ref="L467:M467"/>
    <mergeCell ref="F454:I454"/>
    <mergeCell ref="F455:I455"/>
    <mergeCell ref="F456:I456"/>
    <mergeCell ref="L456:M456"/>
    <mergeCell ref="N456:Q456"/>
    <mergeCell ref="F457:I457"/>
    <mergeCell ref="F458:I458"/>
    <mergeCell ref="F459:I459"/>
    <mergeCell ref="L459:M459"/>
    <mergeCell ref="N459:Q459"/>
    <mergeCell ref="F447:I447"/>
    <mergeCell ref="F448:I448"/>
    <mergeCell ref="L448:M448"/>
    <mergeCell ref="N448:Q448"/>
    <mergeCell ref="F449:I449"/>
    <mergeCell ref="F450:I450"/>
    <mergeCell ref="F451:I451"/>
    <mergeCell ref="F452:I452"/>
    <mergeCell ref="F453:I453"/>
    <mergeCell ref="F440:I440"/>
    <mergeCell ref="F441:I441"/>
    <mergeCell ref="F442:I442"/>
    <mergeCell ref="F443:I443"/>
    <mergeCell ref="F444:I444"/>
    <mergeCell ref="L444:M444"/>
    <mergeCell ref="N444:Q444"/>
    <mergeCell ref="F445:I445"/>
    <mergeCell ref="F446:I446"/>
    <mergeCell ref="L446:M446"/>
    <mergeCell ref="N446:Q446"/>
    <mergeCell ref="F433:I433"/>
    <mergeCell ref="F434:I434"/>
    <mergeCell ref="F435:I435"/>
    <mergeCell ref="F436:I436"/>
    <mergeCell ref="L436:M436"/>
    <mergeCell ref="N436:Q436"/>
    <mergeCell ref="F437:I437"/>
    <mergeCell ref="F438:I438"/>
    <mergeCell ref="F439:I439"/>
    <mergeCell ref="N426:Q426"/>
    <mergeCell ref="F427:I427"/>
    <mergeCell ref="F428:I428"/>
    <mergeCell ref="L428:M428"/>
    <mergeCell ref="N428:Q428"/>
    <mergeCell ref="F429:I429"/>
    <mergeCell ref="F430:I430"/>
    <mergeCell ref="F431:I431"/>
    <mergeCell ref="F432:I432"/>
    <mergeCell ref="F419:I419"/>
    <mergeCell ref="F420:I420"/>
    <mergeCell ref="F421:I421"/>
    <mergeCell ref="F422:I422"/>
    <mergeCell ref="F423:I423"/>
    <mergeCell ref="F424:I424"/>
    <mergeCell ref="F425:I425"/>
    <mergeCell ref="F426:I426"/>
    <mergeCell ref="L426:M426"/>
    <mergeCell ref="F414:I414"/>
    <mergeCell ref="F415:I415"/>
    <mergeCell ref="F416:I416"/>
    <mergeCell ref="L416:M416"/>
    <mergeCell ref="N416:Q416"/>
    <mergeCell ref="F417:I417"/>
    <mergeCell ref="F418:I418"/>
    <mergeCell ref="L418:M418"/>
    <mergeCell ref="N418:Q418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F413:I413"/>
    <mergeCell ref="F398:I398"/>
    <mergeCell ref="F399:I399"/>
    <mergeCell ref="F400:I400"/>
    <mergeCell ref="F401:I401"/>
    <mergeCell ref="F402:I402"/>
    <mergeCell ref="F403:I403"/>
    <mergeCell ref="F404:I404"/>
    <mergeCell ref="L404:M404"/>
    <mergeCell ref="N404:Q404"/>
    <mergeCell ref="F391:I391"/>
    <mergeCell ref="F392:I392"/>
    <mergeCell ref="L392:M392"/>
    <mergeCell ref="N392:Q392"/>
    <mergeCell ref="F393:I393"/>
    <mergeCell ref="F394:I394"/>
    <mergeCell ref="F395:I395"/>
    <mergeCell ref="F396:I396"/>
    <mergeCell ref="F397:I397"/>
    <mergeCell ref="F382:I382"/>
    <mergeCell ref="F383:I383"/>
    <mergeCell ref="F384:I384"/>
    <mergeCell ref="F385:I385"/>
    <mergeCell ref="F386:I386"/>
    <mergeCell ref="F387:I387"/>
    <mergeCell ref="F388:I388"/>
    <mergeCell ref="F389:I389"/>
    <mergeCell ref="F390:I390"/>
    <mergeCell ref="F375:I375"/>
    <mergeCell ref="F376:I376"/>
    <mergeCell ref="F377:I377"/>
    <mergeCell ref="F378:I378"/>
    <mergeCell ref="F379:I379"/>
    <mergeCell ref="F380:I380"/>
    <mergeCell ref="L380:M380"/>
    <mergeCell ref="N380:Q380"/>
    <mergeCell ref="F381:I381"/>
    <mergeCell ref="F368:I368"/>
    <mergeCell ref="L368:M368"/>
    <mergeCell ref="N368:Q368"/>
    <mergeCell ref="F369:I369"/>
    <mergeCell ref="F370:I370"/>
    <mergeCell ref="F371:I371"/>
    <mergeCell ref="F372:I372"/>
    <mergeCell ref="F373:I373"/>
    <mergeCell ref="F374:I374"/>
    <mergeCell ref="F361:I361"/>
    <mergeCell ref="F362:I362"/>
    <mergeCell ref="L362:M362"/>
    <mergeCell ref="N362:Q362"/>
    <mergeCell ref="F363:I363"/>
    <mergeCell ref="F364:I364"/>
    <mergeCell ref="F365:I365"/>
    <mergeCell ref="F366:I366"/>
    <mergeCell ref="F367:I367"/>
    <mergeCell ref="F352:I352"/>
    <mergeCell ref="F353:I353"/>
    <mergeCell ref="F354:I354"/>
    <mergeCell ref="F355:I355"/>
    <mergeCell ref="F356:I356"/>
    <mergeCell ref="F357:I357"/>
    <mergeCell ref="F358:I358"/>
    <mergeCell ref="F359:I359"/>
    <mergeCell ref="F360:I360"/>
    <mergeCell ref="F345:I345"/>
    <mergeCell ref="F346:I346"/>
    <mergeCell ref="F347:I347"/>
    <mergeCell ref="F348:I348"/>
    <mergeCell ref="F349:I349"/>
    <mergeCell ref="F350:I350"/>
    <mergeCell ref="L350:M350"/>
    <mergeCell ref="N350:Q350"/>
    <mergeCell ref="F351:I351"/>
    <mergeCell ref="F338:I338"/>
    <mergeCell ref="L338:M338"/>
    <mergeCell ref="N338:Q338"/>
    <mergeCell ref="F339:I339"/>
    <mergeCell ref="F340:I340"/>
    <mergeCell ref="F341:I341"/>
    <mergeCell ref="F342:I342"/>
    <mergeCell ref="F343:I343"/>
    <mergeCell ref="F344:I344"/>
    <mergeCell ref="F331:I331"/>
    <mergeCell ref="F332:I332"/>
    <mergeCell ref="L332:M332"/>
    <mergeCell ref="N332:Q332"/>
    <mergeCell ref="F333:I333"/>
    <mergeCell ref="F334:I334"/>
    <mergeCell ref="F335:I335"/>
    <mergeCell ref="F336:I336"/>
    <mergeCell ref="F337:I337"/>
    <mergeCell ref="N322:Q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L322:M322"/>
    <mergeCell ref="F308:I308"/>
    <mergeCell ref="F309:I309"/>
    <mergeCell ref="F310:I310"/>
    <mergeCell ref="L310:M310"/>
    <mergeCell ref="N310:Q310"/>
    <mergeCell ref="F311:I311"/>
    <mergeCell ref="F312:I312"/>
    <mergeCell ref="F313:I313"/>
    <mergeCell ref="F314:I314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293:I293"/>
    <mergeCell ref="F294:I294"/>
    <mergeCell ref="F295:I295"/>
    <mergeCell ref="L295:M295"/>
    <mergeCell ref="N295:Q295"/>
    <mergeCell ref="F296:I296"/>
    <mergeCell ref="F297:I297"/>
    <mergeCell ref="F298:I298"/>
    <mergeCell ref="L298:M298"/>
    <mergeCell ref="N298:Q298"/>
    <mergeCell ref="F286:I286"/>
    <mergeCell ref="F287:I287"/>
    <mergeCell ref="L287:M287"/>
    <mergeCell ref="N287:Q287"/>
    <mergeCell ref="F288:I288"/>
    <mergeCell ref="F289:I289"/>
    <mergeCell ref="F290:I290"/>
    <mergeCell ref="F291:I291"/>
    <mergeCell ref="F292:I292"/>
    <mergeCell ref="F280:I280"/>
    <mergeCell ref="F281:I281"/>
    <mergeCell ref="L281:M281"/>
    <mergeCell ref="N281:Q281"/>
    <mergeCell ref="F282:I282"/>
    <mergeCell ref="F283:I283"/>
    <mergeCell ref="L283:M283"/>
    <mergeCell ref="N283:Q283"/>
    <mergeCell ref="F285:I285"/>
    <mergeCell ref="L285:M285"/>
    <mergeCell ref="N285:Q285"/>
    <mergeCell ref="F275:I275"/>
    <mergeCell ref="F276:I276"/>
    <mergeCell ref="F277:I277"/>
    <mergeCell ref="L277:M277"/>
    <mergeCell ref="N277:Q277"/>
    <mergeCell ref="F278:I278"/>
    <mergeCell ref="F279:I279"/>
    <mergeCell ref="L279:M279"/>
    <mergeCell ref="N279:Q279"/>
    <mergeCell ref="F270:I270"/>
    <mergeCell ref="F271:I271"/>
    <mergeCell ref="L271:M271"/>
    <mergeCell ref="N271:Q271"/>
    <mergeCell ref="F272:I272"/>
    <mergeCell ref="F273:I273"/>
    <mergeCell ref="F274:I274"/>
    <mergeCell ref="L274:M274"/>
    <mergeCell ref="N274:Q274"/>
    <mergeCell ref="F263:I263"/>
    <mergeCell ref="F264:I264"/>
    <mergeCell ref="F265:I265"/>
    <mergeCell ref="L265:M265"/>
    <mergeCell ref="N265:Q265"/>
    <mergeCell ref="F266:I266"/>
    <mergeCell ref="F267:I267"/>
    <mergeCell ref="F268:I268"/>
    <mergeCell ref="F269:I269"/>
    <mergeCell ref="L269:M269"/>
    <mergeCell ref="N269:Q269"/>
    <mergeCell ref="F257:I257"/>
    <mergeCell ref="F258:I258"/>
    <mergeCell ref="F259:I259"/>
    <mergeCell ref="F260:I260"/>
    <mergeCell ref="L260:M260"/>
    <mergeCell ref="N260:Q260"/>
    <mergeCell ref="F261:I261"/>
    <mergeCell ref="F262:I262"/>
    <mergeCell ref="L262:M262"/>
    <mergeCell ref="N262:Q262"/>
    <mergeCell ref="N248:Q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L256:M256"/>
    <mergeCell ref="N256:Q256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L248:M248"/>
    <mergeCell ref="F234:I234"/>
    <mergeCell ref="L234:M234"/>
    <mergeCell ref="N234:Q234"/>
    <mergeCell ref="F235:I235"/>
    <mergeCell ref="F236:I236"/>
    <mergeCell ref="F237:I237"/>
    <mergeCell ref="F238:I238"/>
    <mergeCell ref="F239:I239"/>
    <mergeCell ref="F240:I240"/>
    <mergeCell ref="L240:M240"/>
    <mergeCell ref="N240:Q240"/>
    <mergeCell ref="L226:M226"/>
    <mergeCell ref="N226:Q226"/>
    <mergeCell ref="F227:I227"/>
    <mergeCell ref="F228:I228"/>
    <mergeCell ref="F229:I229"/>
    <mergeCell ref="F230:I230"/>
    <mergeCell ref="F231:I231"/>
    <mergeCell ref="F232:I232"/>
    <mergeCell ref="F233:I233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11:I211"/>
    <mergeCell ref="F212:I212"/>
    <mergeCell ref="F213:I213"/>
    <mergeCell ref="F214:I214"/>
    <mergeCell ref="F215:I215"/>
    <mergeCell ref="L215:M215"/>
    <mergeCell ref="N215:Q215"/>
    <mergeCell ref="F216:I216"/>
    <mergeCell ref="F217:I217"/>
    <mergeCell ref="F204:I204"/>
    <mergeCell ref="L204:M204"/>
    <mergeCell ref="N204:Q204"/>
    <mergeCell ref="F205:I205"/>
    <mergeCell ref="F206:I206"/>
    <mergeCell ref="F207:I207"/>
    <mergeCell ref="F208:I208"/>
    <mergeCell ref="F209:I209"/>
    <mergeCell ref="F210:I210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188:I188"/>
    <mergeCell ref="F189:I189"/>
    <mergeCell ref="F190:I190"/>
    <mergeCell ref="F191:I191"/>
    <mergeCell ref="F192:I192"/>
    <mergeCell ref="F193:I193"/>
    <mergeCell ref="L193:M193"/>
    <mergeCell ref="N193:Q193"/>
    <mergeCell ref="F194:I194"/>
    <mergeCell ref="F181:I181"/>
    <mergeCell ref="L181:M181"/>
    <mergeCell ref="N181:Q181"/>
    <mergeCell ref="F182:I182"/>
    <mergeCell ref="F183:I183"/>
    <mergeCell ref="F184:I184"/>
    <mergeCell ref="F185:I185"/>
    <mergeCell ref="F186:I186"/>
    <mergeCell ref="F187:I187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65:I165"/>
    <mergeCell ref="F166:I166"/>
    <mergeCell ref="F167:I167"/>
    <mergeCell ref="F168:I168"/>
    <mergeCell ref="L168:M168"/>
    <mergeCell ref="N168:Q168"/>
    <mergeCell ref="F169:I169"/>
    <mergeCell ref="F170:I170"/>
    <mergeCell ref="F171:I171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53:I153"/>
    <mergeCell ref="F154:I154"/>
    <mergeCell ref="F155:I155"/>
    <mergeCell ref="F156:I156"/>
    <mergeCell ref="F157:I157"/>
    <mergeCell ref="F158:I158"/>
    <mergeCell ref="F159:I159"/>
    <mergeCell ref="L159:M159"/>
    <mergeCell ref="N159:Q159"/>
    <mergeCell ref="F146:I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40:I140"/>
    <mergeCell ref="F141:I141"/>
    <mergeCell ref="L141:M141"/>
    <mergeCell ref="N141:Q141"/>
    <mergeCell ref="F143:I143"/>
    <mergeCell ref="L143:M143"/>
    <mergeCell ref="N143:Q143"/>
    <mergeCell ref="F144:I144"/>
    <mergeCell ref="F145:I145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F139:I139"/>
    <mergeCell ref="F126:I126"/>
    <mergeCell ref="F127:I127"/>
    <mergeCell ref="F128:I128"/>
    <mergeCell ref="F129:I129"/>
    <mergeCell ref="F130:I130"/>
    <mergeCell ref="L130:M130"/>
    <mergeCell ref="N130:Q130"/>
    <mergeCell ref="F131:I131"/>
    <mergeCell ref="F132:I132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F125:I125"/>
    <mergeCell ref="L125:M125"/>
    <mergeCell ref="N125:Q125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9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7"/>
  <sheetViews>
    <sheetView showGridLines="0" workbookViewId="0">
      <pane ySplit="1" topLeftCell="A171" activePane="bottomLeft" state="frozen"/>
      <selection pane="bottomLeft" activeCell="L122" sqref="L122:M18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80"/>
      <c r="B1" s="177"/>
      <c r="C1" s="177"/>
      <c r="D1" s="178" t="s">
        <v>1</v>
      </c>
      <c r="E1" s="177"/>
      <c r="F1" s="179" t="s">
        <v>842</v>
      </c>
      <c r="G1" s="179"/>
      <c r="H1" s="246" t="s">
        <v>843</v>
      </c>
      <c r="I1" s="246"/>
      <c r="J1" s="246"/>
      <c r="K1" s="246"/>
      <c r="L1" s="179" t="s">
        <v>844</v>
      </c>
      <c r="M1" s="177"/>
      <c r="N1" s="177"/>
      <c r="O1" s="178" t="s">
        <v>92</v>
      </c>
      <c r="P1" s="177"/>
      <c r="Q1" s="177"/>
      <c r="R1" s="177"/>
      <c r="S1" s="179" t="s">
        <v>845</v>
      </c>
      <c r="T1" s="179"/>
      <c r="U1" s="180"/>
      <c r="V1" s="18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84" t="s">
        <v>5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207" t="s">
        <v>6</v>
      </c>
      <c r="T2" s="185"/>
      <c r="U2" s="185"/>
      <c r="V2" s="185"/>
      <c r="W2" s="185"/>
      <c r="X2" s="185"/>
      <c r="Y2" s="185"/>
      <c r="Z2" s="185"/>
      <c r="AA2" s="185"/>
      <c r="AB2" s="185"/>
      <c r="AC2" s="185"/>
      <c r="AT2" s="16" t="s">
        <v>87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85</v>
      </c>
    </row>
    <row r="4" spans="1:66" ht="36.9" customHeight="1" x14ac:dyDescent="0.3">
      <c r="B4" s="20"/>
      <c r="C4" s="186" t="s">
        <v>93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16" t="str">
        <f>'Rekapitulace stavby'!K6</f>
        <v>Celková oprava sociálního zařízení v pavilonu U1B , ZŠ J.Šoupala 1609, Ostrava - Poruba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21"/>
      <c r="R6" s="22"/>
    </row>
    <row r="7" spans="1:66" s="1" customFormat="1" ht="32.85" customHeight="1" x14ac:dyDescent="0.3">
      <c r="B7" s="30"/>
      <c r="C7" s="31"/>
      <c r="D7" s="26" t="s">
        <v>94</v>
      </c>
      <c r="E7" s="31"/>
      <c r="F7" s="189" t="s">
        <v>749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17" t="str">
        <f>'Rekapitulace stavby'!AN8</f>
        <v>1.6.2016</v>
      </c>
      <c r="P9" s="199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88" t="s">
        <v>3</v>
      </c>
      <c r="P11" s="199"/>
      <c r="Q11" s="31"/>
      <c r="R11" s="32"/>
    </row>
    <row r="12" spans="1:66" s="1" customFormat="1" ht="18" customHeight="1" x14ac:dyDescent="0.3">
      <c r="B12" s="30"/>
      <c r="C12" s="31"/>
      <c r="D12" s="31"/>
      <c r="E12" s="25" t="s">
        <v>29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88" t="s">
        <v>3</v>
      </c>
      <c r="P12" s="199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88" t="str">
        <f>IF('Rekapitulace stavby'!AN13="","",'Rekapitulace stavby'!AN13)</f>
        <v/>
      </c>
      <c r="P14" s="199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88" t="str">
        <f>IF('Rekapitulace stavby'!AN14="","",'Rekapitulace stavby'!AN14)</f>
        <v/>
      </c>
      <c r="P15" s="199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33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88" t="s">
        <v>3</v>
      </c>
      <c r="P17" s="199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34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88" t="s">
        <v>3</v>
      </c>
      <c r="P18" s="199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88" t="s">
        <v>3</v>
      </c>
      <c r="P20" s="199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37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88" t="s">
        <v>3</v>
      </c>
      <c r="P21" s="199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38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90" t="s">
        <v>3</v>
      </c>
      <c r="F24" s="199"/>
      <c r="G24" s="199"/>
      <c r="H24" s="199"/>
      <c r="I24" s="199"/>
      <c r="J24" s="199"/>
      <c r="K24" s="199"/>
      <c r="L24" s="199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9" t="s">
        <v>96</v>
      </c>
      <c r="E27" s="31"/>
      <c r="F27" s="31"/>
      <c r="G27" s="31"/>
      <c r="H27" s="31"/>
      <c r="I27" s="31"/>
      <c r="J27" s="31"/>
      <c r="K27" s="31"/>
      <c r="L27" s="31"/>
      <c r="M27" s="213">
        <f>N88</f>
        <v>0</v>
      </c>
      <c r="N27" s="199"/>
      <c r="O27" s="199"/>
      <c r="P27" s="199"/>
      <c r="Q27" s="31"/>
      <c r="R27" s="32"/>
    </row>
    <row r="28" spans="2:18" s="1" customFormat="1" ht="14.4" customHeight="1" x14ac:dyDescent="0.3">
      <c r="B28" s="30"/>
      <c r="C28" s="31"/>
      <c r="D28" s="29" t="s">
        <v>97</v>
      </c>
      <c r="E28" s="31"/>
      <c r="F28" s="31"/>
      <c r="G28" s="31"/>
      <c r="H28" s="31"/>
      <c r="I28" s="31"/>
      <c r="J28" s="31"/>
      <c r="K28" s="31"/>
      <c r="L28" s="31"/>
      <c r="M28" s="213">
        <f>N100</f>
        <v>0</v>
      </c>
      <c r="N28" s="199"/>
      <c r="O28" s="199"/>
      <c r="P28" s="199"/>
      <c r="Q28" s="31"/>
      <c r="R28" s="32"/>
    </row>
    <row r="29" spans="2:18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00" t="s">
        <v>41</v>
      </c>
      <c r="E30" s="31"/>
      <c r="F30" s="31"/>
      <c r="G30" s="31"/>
      <c r="H30" s="31"/>
      <c r="I30" s="31"/>
      <c r="J30" s="31"/>
      <c r="K30" s="31"/>
      <c r="L30" s="31"/>
      <c r="M30" s="218">
        <f>ROUND(M27+M28,2)</f>
        <v>0</v>
      </c>
      <c r="N30" s="199"/>
      <c r="O30" s="199"/>
      <c r="P30" s="199"/>
      <c r="Q30" s="31"/>
      <c r="R30" s="32"/>
    </row>
    <row r="31" spans="2:18" s="1" customFormat="1" ht="6.9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" customHeight="1" x14ac:dyDescent="0.3">
      <c r="B32" s="30"/>
      <c r="C32" s="31"/>
      <c r="D32" s="37" t="s">
        <v>42</v>
      </c>
      <c r="E32" s="37" t="s">
        <v>43</v>
      </c>
      <c r="F32" s="38">
        <v>0.21</v>
      </c>
      <c r="G32" s="101" t="s">
        <v>44</v>
      </c>
      <c r="H32" s="219">
        <f>ROUND((SUM(BE100:BE101)+SUM(BE119:BE186)), 2)</f>
        <v>0</v>
      </c>
      <c r="I32" s="199"/>
      <c r="J32" s="199"/>
      <c r="K32" s="31"/>
      <c r="L32" s="31"/>
      <c r="M32" s="219">
        <f>ROUND(ROUND((SUM(BE100:BE101)+SUM(BE119:BE186)), 2)*F32, 2)</f>
        <v>0</v>
      </c>
      <c r="N32" s="199"/>
      <c r="O32" s="199"/>
      <c r="P32" s="199"/>
      <c r="Q32" s="31"/>
      <c r="R32" s="32"/>
    </row>
    <row r="33" spans="2:18" s="1" customFormat="1" ht="14.4" customHeight="1" x14ac:dyDescent="0.3">
      <c r="B33" s="30"/>
      <c r="C33" s="31"/>
      <c r="D33" s="31"/>
      <c r="E33" s="37" t="s">
        <v>45</v>
      </c>
      <c r="F33" s="38">
        <v>0.15</v>
      </c>
      <c r="G33" s="101" t="s">
        <v>44</v>
      </c>
      <c r="H33" s="219">
        <f>ROUND((SUM(BF100:BF101)+SUM(BF119:BF186)), 2)</f>
        <v>0</v>
      </c>
      <c r="I33" s="199"/>
      <c r="J33" s="199"/>
      <c r="K33" s="31"/>
      <c r="L33" s="31"/>
      <c r="M33" s="219">
        <f>ROUND(ROUND((SUM(BF100:BF101)+SUM(BF119:BF186)), 2)*F33, 2)</f>
        <v>0</v>
      </c>
      <c r="N33" s="199"/>
      <c r="O33" s="199"/>
      <c r="P33" s="199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46</v>
      </c>
      <c r="F34" s="38">
        <v>0.21</v>
      </c>
      <c r="G34" s="101" t="s">
        <v>44</v>
      </c>
      <c r="H34" s="219">
        <f>ROUND((SUM(BG100:BG101)+SUM(BG119:BG186)), 2)</f>
        <v>0</v>
      </c>
      <c r="I34" s="199"/>
      <c r="J34" s="199"/>
      <c r="K34" s="31"/>
      <c r="L34" s="31"/>
      <c r="M34" s="219">
        <v>0</v>
      </c>
      <c r="N34" s="199"/>
      <c r="O34" s="199"/>
      <c r="P34" s="199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47</v>
      </c>
      <c r="F35" s="38">
        <v>0.15</v>
      </c>
      <c r="G35" s="101" t="s">
        <v>44</v>
      </c>
      <c r="H35" s="219">
        <f>ROUND((SUM(BH100:BH101)+SUM(BH119:BH186)), 2)</f>
        <v>0</v>
      </c>
      <c r="I35" s="199"/>
      <c r="J35" s="199"/>
      <c r="K35" s="31"/>
      <c r="L35" s="31"/>
      <c r="M35" s="219">
        <v>0</v>
      </c>
      <c r="N35" s="199"/>
      <c r="O35" s="199"/>
      <c r="P35" s="199"/>
      <c r="Q35" s="31"/>
      <c r="R35" s="32"/>
    </row>
    <row r="36" spans="2:18" s="1" customFormat="1" ht="14.4" hidden="1" customHeight="1" x14ac:dyDescent="0.3">
      <c r="B36" s="30"/>
      <c r="C36" s="31"/>
      <c r="D36" s="31"/>
      <c r="E36" s="37" t="s">
        <v>48</v>
      </c>
      <c r="F36" s="38">
        <v>0</v>
      </c>
      <c r="G36" s="101" t="s">
        <v>44</v>
      </c>
      <c r="H36" s="219">
        <f>ROUND((SUM(BI100:BI101)+SUM(BI119:BI186)), 2)</f>
        <v>0</v>
      </c>
      <c r="I36" s="199"/>
      <c r="J36" s="199"/>
      <c r="K36" s="31"/>
      <c r="L36" s="31"/>
      <c r="M36" s="219">
        <v>0</v>
      </c>
      <c r="N36" s="199"/>
      <c r="O36" s="199"/>
      <c r="P36" s="199"/>
      <c r="Q36" s="31"/>
      <c r="R36" s="32"/>
    </row>
    <row r="37" spans="2:18" s="1" customFormat="1" ht="6.9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98"/>
      <c r="D38" s="102" t="s">
        <v>49</v>
      </c>
      <c r="E38" s="70"/>
      <c r="F38" s="70"/>
      <c r="G38" s="103" t="s">
        <v>50</v>
      </c>
      <c r="H38" s="104" t="s">
        <v>51</v>
      </c>
      <c r="I38" s="70"/>
      <c r="J38" s="70"/>
      <c r="K38" s="70"/>
      <c r="L38" s="220">
        <f>SUM(M30:M36)</f>
        <v>0</v>
      </c>
      <c r="M38" s="192"/>
      <c r="N38" s="192"/>
      <c r="O38" s="192"/>
      <c r="P38" s="194"/>
      <c r="Q38" s="98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4.4" x14ac:dyDescent="0.3">
      <c r="B50" s="30"/>
      <c r="C50" s="31"/>
      <c r="D50" s="45" t="s">
        <v>52</v>
      </c>
      <c r="E50" s="46"/>
      <c r="F50" s="46"/>
      <c r="G50" s="46"/>
      <c r="H50" s="47"/>
      <c r="I50" s="31"/>
      <c r="J50" s="45" t="s">
        <v>53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x14ac:dyDescent="0.3">
      <c r="B58" s="20"/>
      <c r="C58" s="21"/>
      <c r="D58" s="48"/>
      <c r="E58" s="21"/>
      <c r="F58" s="21"/>
      <c r="G58" s="21"/>
      <c r="H58" s="49"/>
      <c r="I58" s="21"/>
      <c r="J58" s="48"/>
      <c r="K58" s="21"/>
      <c r="L58" s="21"/>
      <c r="M58" s="21"/>
      <c r="N58" s="21"/>
      <c r="O58" s="21"/>
      <c r="P58" s="49"/>
      <c r="Q58" s="21"/>
      <c r="R58" s="22"/>
    </row>
    <row r="59" spans="2:18" s="1" customFormat="1" ht="14.4" x14ac:dyDescent="0.3">
      <c r="B59" s="30"/>
      <c r="C59" s="31"/>
      <c r="D59" s="50" t="s">
        <v>54</v>
      </c>
      <c r="E59" s="51"/>
      <c r="F59" s="51"/>
      <c r="G59" s="52" t="s">
        <v>55</v>
      </c>
      <c r="H59" s="53"/>
      <c r="I59" s="31"/>
      <c r="J59" s="50" t="s">
        <v>54</v>
      </c>
      <c r="K59" s="51"/>
      <c r="L59" s="51"/>
      <c r="M59" s="51"/>
      <c r="N59" s="52" t="s">
        <v>55</v>
      </c>
      <c r="O59" s="51"/>
      <c r="P59" s="53"/>
      <c r="Q59" s="31"/>
      <c r="R59" s="32"/>
    </row>
    <row r="60" spans="2:18" x14ac:dyDescent="0.3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4.4" x14ac:dyDescent="0.3">
      <c r="B61" s="30"/>
      <c r="C61" s="31"/>
      <c r="D61" s="45" t="s">
        <v>56</v>
      </c>
      <c r="E61" s="46"/>
      <c r="F61" s="46"/>
      <c r="G61" s="46"/>
      <c r="H61" s="47"/>
      <c r="I61" s="31"/>
      <c r="J61" s="45" t="s">
        <v>57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x14ac:dyDescent="0.3">
      <c r="B69" s="20"/>
      <c r="C69" s="21"/>
      <c r="D69" s="48"/>
      <c r="E69" s="21"/>
      <c r="F69" s="21"/>
      <c r="G69" s="21"/>
      <c r="H69" s="49"/>
      <c r="I69" s="21"/>
      <c r="J69" s="48"/>
      <c r="K69" s="21"/>
      <c r="L69" s="21"/>
      <c r="M69" s="21"/>
      <c r="N69" s="21"/>
      <c r="O69" s="21"/>
      <c r="P69" s="49"/>
      <c r="Q69" s="21"/>
      <c r="R69" s="22"/>
    </row>
    <row r="70" spans="2:18" s="1" customFormat="1" ht="14.4" x14ac:dyDescent="0.3">
      <c r="B70" s="30"/>
      <c r="C70" s="31"/>
      <c r="D70" s="50" t="s">
        <v>54</v>
      </c>
      <c r="E70" s="51"/>
      <c r="F70" s="51"/>
      <c r="G70" s="52" t="s">
        <v>55</v>
      </c>
      <c r="H70" s="53"/>
      <c r="I70" s="31"/>
      <c r="J70" s="50" t="s">
        <v>54</v>
      </c>
      <c r="K70" s="51"/>
      <c r="L70" s="51"/>
      <c r="M70" s="51"/>
      <c r="N70" s="52" t="s">
        <v>55</v>
      </c>
      <c r="O70" s="51"/>
      <c r="P70" s="53"/>
      <c r="Q70" s="31"/>
      <c r="R70" s="32"/>
    </row>
    <row r="71" spans="2:18" s="1" customFormat="1" ht="14.4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" customHeight="1" x14ac:dyDescent="0.3">
      <c r="B76" s="30"/>
      <c r="C76" s="186" t="s">
        <v>98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2"/>
    </row>
    <row r="77" spans="2:18" s="1" customFormat="1" ht="6.9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7" t="s">
        <v>15</v>
      </c>
      <c r="D78" s="31"/>
      <c r="E78" s="31"/>
      <c r="F78" s="216" t="str">
        <f>F6</f>
        <v>Celková oprava sociálního zařízení v pavilonu U1B , ZŠ J.Šoupala 1609, Ostrava - Poruba</v>
      </c>
      <c r="G78" s="199"/>
      <c r="H78" s="199"/>
      <c r="I78" s="199"/>
      <c r="J78" s="199"/>
      <c r="K78" s="199"/>
      <c r="L78" s="199"/>
      <c r="M78" s="199"/>
      <c r="N78" s="199"/>
      <c r="O78" s="199"/>
      <c r="P78" s="199"/>
      <c r="Q78" s="31"/>
      <c r="R78" s="32"/>
    </row>
    <row r="79" spans="2:18" s="1" customFormat="1" ht="36.9" customHeight="1" x14ac:dyDescent="0.3">
      <c r="B79" s="30"/>
      <c r="C79" s="64" t="s">
        <v>94</v>
      </c>
      <c r="D79" s="31"/>
      <c r="E79" s="31"/>
      <c r="F79" s="200" t="str">
        <f>F7</f>
        <v>2 - D.1.4.1 - ZTI oprava ležaté kanalizace</v>
      </c>
      <c r="G79" s="199"/>
      <c r="H79" s="199"/>
      <c r="I79" s="199"/>
      <c r="J79" s="199"/>
      <c r="K79" s="199"/>
      <c r="L79" s="199"/>
      <c r="M79" s="199"/>
      <c r="N79" s="199"/>
      <c r="O79" s="199"/>
      <c r="P79" s="199"/>
      <c r="Q79" s="31"/>
      <c r="R79" s="32"/>
    </row>
    <row r="80" spans="2:18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7" t="s">
        <v>21</v>
      </c>
      <c r="D81" s="31"/>
      <c r="E81" s="31"/>
      <c r="F81" s="25" t="str">
        <f>F9</f>
        <v>Ostrava-Poruba</v>
      </c>
      <c r="G81" s="31"/>
      <c r="H81" s="31"/>
      <c r="I81" s="31"/>
      <c r="J81" s="31"/>
      <c r="K81" s="27" t="s">
        <v>23</v>
      </c>
      <c r="L81" s="31"/>
      <c r="M81" s="217" t="str">
        <f>IF(O9="","",O9)</f>
        <v>1.6.2016</v>
      </c>
      <c r="N81" s="199"/>
      <c r="O81" s="199"/>
      <c r="P81" s="199"/>
      <c r="Q81" s="31"/>
      <c r="R81" s="32"/>
    </row>
    <row r="82" spans="2:47" s="1" customFormat="1" ht="6.9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3.2" x14ac:dyDescent="0.3">
      <c r="B83" s="30"/>
      <c r="C83" s="27" t="s">
        <v>27</v>
      </c>
      <c r="D83" s="31"/>
      <c r="E83" s="31"/>
      <c r="F83" s="25" t="str">
        <f>E12</f>
        <v>ZŠ Šoupala , přísp.org.</v>
      </c>
      <c r="G83" s="31"/>
      <c r="H83" s="31"/>
      <c r="I83" s="31"/>
      <c r="J83" s="31"/>
      <c r="K83" s="27" t="s">
        <v>33</v>
      </c>
      <c r="L83" s="31"/>
      <c r="M83" s="188" t="str">
        <f>E18</f>
        <v>Ing.Petr Kudlík</v>
      </c>
      <c r="N83" s="199"/>
      <c r="O83" s="199"/>
      <c r="P83" s="199"/>
      <c r="Q83" s="199"/>
      <c r="R83" s="32"/>
    </row>
    <row r="84" spans="2:47" s="1" customFormat="1" ht="14.4" customHeight="1" x14ac:dyDescent="0.3">
      <c r="B84" s="30"/>
      <c r="C84" s="27" t="s">
        <v>31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188" t="str">
        <f>E21</f>
        <v>Lenka Jugová</v>
      </c>
      <c r="N84" s="199"/>
      <c r="O84" s="199"/>
      <c r="P84" s="199"/>
      <c r="Q84" s="199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21" t="s">
        <v>99</v>
      </c>
      <c r="D86" s="222"/>
      <c r="E86" s="222"/>
      <c r="F86" s="222"/>
      <c r="G86" s="222"/>
      <c r="H86" s="98"/>
      <c r="I86" s="98"/>
      <c r="J86" s="98"/>
      <c r="K86" s="98"/>
      <c r="L86" s="98"/>
      <c r="M86" s="98"/>
      <c r="N86" s="221" t="s">
        <v>100</v>
      </c>
      <c r="O86" s="199"/>
      <c r="P86" s="199"/>
      <c r="Q86" s="199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05" t="s">
        <v>101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09">
        <f>N119</f>
        <v>0</v>
      </c>
      <c r="O88" s="199"/>
      <c r="P88" s="199"/>
      <c r="Q88" s="199"/>
      <c r="R88" s="32"/>
      <c r="AU88" s="16" t="s">
        <v>102</v>
      </c>
    </row>
    <row r="89" spans="2:47" s="6" customFormat="1" ht="24.9" customHeight="1" x14ac:dyDescent="0.3">
      <c r="B89" s="106"/>
      <c r="C89" s="107"/>
      <c r="D89" s="108" t="s">
        <v>750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23">
        <f>N120</f>
        <v>0</v>
      </c>
      <c r="O89" s="224"/>
      <c r="P89" s="224"/>
      <c r="Q89" s="224"/>
      <c r="R89" s="109"/>
    </row>
    <row r="90" spans="2:47" s="7" customFormat="1" ht="19.95" customHeight="1" x14ac:dyDescent="0.3">
      <c r="B90" s="110"/>
      <c r="C90" s="111"/>
      <c r="D90" s="112" t="s">
        <v>751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25">
        <f>N121</f>
        <v>0</v>
      </c>
      <c r="O90" s="226"/>
      <c r="P90" s="226"/>
      <c r="Q90" s="226"/>
      <c r="R90" s="113"/>
    </row>
    <row r="91" spans="2:47" s="7" customFormat="1" ht="19.95" customHeight="1" x14ac:dyDescent="0.3">
      <c r="B91" s="110"/>
      <c r="C91" s="111"/>
      <c r="D91" s="112" t="s">
        <v>752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25">
        <f>N149</f>
        <v>0</v>
      </c>
      <c r="O91" s="226"/>
      <c r="P91" s="226"/>
      <c r="Q91" s="226"/>
      <c r="R91" s="113"/>
    </row>
    <row r="92" spans="2:47" s="7" customFormat="1" ht="19.95" customHeight="1" x14ac:dyDescent="0.3">
      <c r="B92" s="110"/>
      <c r="C92" s="111"/>
      <c r="D92" s="112" t="s">
        <v>753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25">
        <f>N152</f>
        <v>0</v>
      </c>
      <c r="O92" s="226"/>
      <c r="P92" s="226"/>
      <c r="Q92" s="226"/>
      <c r="R92" s="113"/>
    </row>
    <row r="93" spans="2:47" s="7" customFormat="1" ht="19.95" customHeight="1" x14ac:dyDescent="0.3">
      <c r="B93" s="110"/>
      <c r="C93" s="111"/>
      <c r="D93" s="112" t="s">
        <v>754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25">
        <f>N155</f>
        <v>0</v>
      </c>
      <c r="O93" s="226"/>
      <c r="P93" s="226"/>
      <c r="Q93" s="226"/>
      <c r="R93" s="113"/>
    </row>
    <row r="94" spans="2:47" s="7" customFormat="1" ht="14.85" customHeight="1" x14ac:dyDescent="0.3">
      <c r="B94" s="110"/>
      <c r="C94" s="111"/>
      <c r="D94" s="112" t="s">
        <v>755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25">
        <f>N156</f>
        <v>0</v>
      </c>
      <c r="O94" s="226"/>
      <c r="P94" s="226"/>
      <c r="Q94" s="226"/>
      <c r="R94" s="113"/>
    </row>
    <row r="95" spans="2:47" s="6" customFormat="1" ht="24.9" customHeight="1" x14ac:dyDescent="0.3">
      <c r="B95" s="106"/>
      <c r="C95" s="107"/>
      <c r="D95" s="108" t="s">
        <v>103</v>
      </c>
      <c r="E95" s="107"/>
      <c r="F95" s="107"/>
      <c r="G95" s="107"/>
      <c r="H95" s="107"/>
      <c r="I95" s="107"/>
      <c r="J95" s="107"/>
      <c r="K95" s="107"/>
      <c r="L95" s="107"/>
      <c r="M95" s="107"/>
      <c r="N95" s="223">
        <f>N158</f>
        <v>0</v>
      </c>
      <c r="O95" s="224"/>
      <c r="P95" s="224"/>
      <c r="Q95" s="224"/>
      <c r="R95" s="109"/>
    </row>
    <row r="96" spans="2:47" s="7" customFormat="1" ht="19.95" customHeight="1" x14ac:dyDescent="0.3">
      <c r="B96" s="110"/>
      <c r="C96" s="111"/>
      <c r="D96" s="112" t="s">
        <v>105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25">
        <f>N159</f>
        <v>0</v>
      </c>
      <c r="O96" s="226"/>
      <c r="P96" s="226"/>
      <c r="Q96" s="226"/>
      <c r="R96" s="113"/>
    </row>
    <row r="97" spans="2:21" s="6" customFormat="1" ht="24.9" customHeight="1" x14ac:dyDescent="0.3">
      <c r="B97" s="106"/>
      <c r="C97" s="107"/>
      <c r="D97" s="108" t="s">
        <v>112</v>
      </c>
      <c r="E97" s="107"/>
      <c r="F97" s="107"/>
      <c r="G97" s="107"/>
      <c r="H97" s="107"/>
      <c r="I97" s="107"/>
      <c r="J97" s="107"/>
      <c r="K97" s="107"/>
      <c r="L97" s="107"/>
      <c r="M97" s="107"/>
      <c r="N97" s="223">
        <f>N178</f>
        <v>0</v>
      </c>
      <c r="O97" s="224"/>
      <c r="P97" s="224"/>
      <c r="Q97" s="224"/>
      <c r="R97" s="109"/>
    </row>
    <row r="98" spans="2:21" s="7" customFormat="1" ht="19.95" customHeight="1" x14ac:dyDescent="0.3">
      <c r="B98" s="110"/>
      <c r="C98" s="111"/>
      <c r="D98" s="112" t="s">
        <v>113</v>
      </c>
      <c r="E98" s="111"/>
      <c r="F98" s="111"/>
      <c r="G98" s="111"/>
      <c r="H98" s="111"/>
      <c r="I98" s="111"/>
      <c r="J98" s="111"/>
      <c r="K98" s="111"/>
      <c r="L98" s="111"/>
      <c r="M98" s="111"/>
      <c r="N98" s="225">
        <f>N179</f>
        <v>0</v>
      </c>
      <c r="O98" s="226"/>
      <c r="P98" s="226"/>
      <c r="Q98" s="226"/>
      <c r="R98" s="113"/>
    </row>
    <row r="99" spans="2:21" s="1" customFormat="1" ht="21.75" customHeight="1" x14ac:dyDescent="0.3"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2"/>
    </row>
    <row r="100" spans="2:21" s="1" customFormat="1" ht="29.25" customHeight="1" x14ac:dyDescent="0.3">
      <c r="B100" s="30"/>
      <c r="C100" s="105" t="s">
        <v>114</v>
      </c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227">
        <v>0</v>
      </c>
      <c r="O100" s="199"/>
      <c r="P100" s="199"/>
      <c r="Q100" s="199"/>
      <c r="R100" s="32"/>
      <c r="T100" s="114"/>
      <c r="U100" s="115" t="s">
        <v>42</v>
      </c>
    </row>
    <row r="101" spans="2:21" s="1" customFormat="1" ht="18" customHeight="1" x14ac:dyDescent="0.3"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2"/>
    </row>
    <row r="102" spans="2:21" s="1" customFormat="1" ht="29.25" customHeight="1" x14ac:dyDescent="0.3">
      <c r="B102" s="30"/>
      <c r="C102" s="97" t="s">
        <v>91</v>
      </c>
      <c r="D102" s="98"/>
      <c r="E102" s="98"/>
      <c r="F102" s="98"/>
      <c r="G102" s="98"/>
      <c r="H102" s="98"/>
      <c r="I102" s="98"/>
      <c r="J102" s="98"/>
      <c r="K102" s="98"/>
      <c r="L102" s="203">
        <f>ROUND(SUM(N88+N100),2)</f>
        <v>0</v>
      </c>
      <c r="M102" s="222"/>
      <c r="N102" s="222"/>
      <c r="O102" s="222"/>
      <c r="P102" s="222"/>
      <c r="Q102" s="222"/>
      <c r="R102" s="32"/>
    </row>
    <row r="103" spans="2:21" s="1" customFormat="1" ht="6.9" customHeight="1" x14ac:dyDescent="0.3"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6"/>
    </row>
    <row r="107" spans="2:21" s="1" customFormat="1" ht="6.9" customHeight="1" x14ac:dyDescent="0.3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9"/>
    </row>
    <row r="108" spans="2:21" s="1" customFormat="1" ht="36.9" customHeight="1" x14ac:dyDescent="0.3">
      <c r="B108" s="30"/>
      <c r="C108" s="186" t="s">
        <v>115</v>
      </c>
      <c r="D108" s="199"/>
      <c r="E108" s="199"/>
      <c r="F108" s="199"/>
      <c r="G108" s="199"/>
      <c r="H108" s="199"/>
      <c r="I108" s="199"/>
      <c r="J108" s="199"/>
      <c r="K108" s="199"/>
      <c r="L108" s="199"/>
      <c r="M108" s="199"/>
      <c r="N108" s="199"/>
      <c r="O108" s="199"/>
      <c r="P108" s="199"/>
      <c r="Q108" s="199"/>
      <c r="R108" s="32"/>
    </row>
    <row r="109" spans="2:21" s="1" customFormat="1" ht="6.9" customHeight="1" x14ac:dyDescent="0.3"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2"/>
    </row>
    <row r="110" spans="2:21" s="1" customFormat="1" ht="30" customHeight="1" x14ac:dyDescent="0.3">
      <c r="B110" s="30"/>
      <c r="C110" s="27" t="s">
        <v>15</v>
      </c>
      <c r="D110" s="31"/>
      <c r="E110" s="31"/>
      <c r="F110" s="216" t="str">
        <f>F6</f>
        <v>Celková oprava sociálního zařízení v pavilonu U1B , ZŠ J.Šoupala 1609, Ostrava - Poruba</v>
      </c>
      <c r="G110" s="199"/>
      <c r="H110" s="199"/>
      <c r="I110" s="199"/>
      <c r="J110" s="199"/>
      <c r="K110" s="199"/>
      <c r="L110" s="199"/>
      <c r="M110" s="199"/>
      <c r="N110" s="199"/>
      <c r="O110" s="199"/>
      <c r="P110" s="199"/>
      <c r="Q110" s="31"/>
      <c r="R110" s="32"/>
    </row>
    <row r="111" spans="2:21" s="1" customFormat="1" ht="36.9" customHeight="1" x14ac:dyDescent="0.3">
      <c r="B111" s="30"/>
      <c r="C111" s="64" t="s">
        <v>94</v>
      </c>
      <c r="D111" s="31"/>
      <c r="E111" s="31"/>
      <c r="F111" s="200" t="str">
        <f>F7</f>
        <v>2 - D.1.4.1 - ZTI oprava ležaté kanalizace</v>
      </c>
      <c r="G111" s="199"/>
      <c r="H111" s="199"/>
      <c r="I111" s="199"/>
      <c r="J111" s="199"/>
      <c r="K111" s="199"/>
      <c r="L111" s="199"/>
      <c r="M111" s="199"/>
      <c r="N111" s="199"/>
      <c r="O111" s="199"/>
      <c r="P111" s="199"/>
      <c r="Q111" s="31"/>
      <c r="R111" s="32"/>
    </row>
    <row r="112" spans="2:21" s="1" customFormat="1" ht="6.9" customHeight="1" x14ac:dyDescent="0.3"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2"/>
    </row>
    <row r="113" spans="2:65" s="1" customFormat="1" ht="18" customHeight="1" x14ac:dyDescent="0.3">
      <c r="B113" s="30"/>
      <c r="C113" s="27" t="s">
        <v>21</v>
      </c>
      <c r="D113" s="31"/>
      <c r="E113" s="31"/>
      <c r="F113" s="25" t="str">
        <f>F9</f>
        <v>Ostrava-Poruba</v>
      </c>
      <c r="G113" s="31"/>
      <c r="H113" s="31"/>
      <c r="I113" s="31"/>
      <c r="J113" s="31"/>
      <c r="K113" s="27" t="s">
        <v>23</v>
      </c>
      <c r="L113" s="31"/>
      <c r="M113" s="217" t="str">
        <f>IF(O9="","",O9)</f>
        <v>1.6.2016</v>
      </c>
      <c r="N113" s="199"/>
      <c r="O113" s="199"/>
      <c r="P113" s="199"/>
      <c r="Q113" s="31"/>
      <c r="R113" s="32"/>
    </row>
    <row r="114" spans="2:65" s="1" customFormat="1" ht="6.9" customHeight="1" x14ac:dyDescent="0.3"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2"/>
    </row>
    <row r="115" spans="2:65" s="1" customFormat="1" ht="13.2" x14ac:dyDescent="0.3">
      <c r="B115" s="30"/>
      <c r="C115" s="27" t="s">
        <v>27</v>
      </c>
      <c r="D115" s="31"/>
      <c r="E115" s="31"/>
      <c r="F115" s="25" t="str">
        <f>E12</f>
        <v>ZŠ Šoupala , přísp.org.</v>
      </c>
      <c r="G115" s="31"/>
      <c r="H115" s="31"/>
      <c r="I115" s="31"/>
      <c r="J115" s="31"/>
      <c r="K115" s="27" t="s">
        <v>33</v>
      </c>
      <c r="L115" s="31"/>
      <c r="M115" s="188" t="str">
        <f>E18</f>
        <v>Ing.Petr Kudlík</v>
      </c>
      <c r="N115" s="199"/>
      <c r="O115" s="199"/>
      <c r="P115" s="199"/>
      <c r="Q115" s="199"/>
      <c r="R115" s="32"/>
    </row>
    <row r="116" spans="2:65" s="1" customFormat="1" ht="14.4" customHeight="1" x14ac:dyDescent="0.3">
      <c r="B116" s="30"/>
      <c r="C116" s="27" t="s">
        <v>31</v>
      </c>
      <c r="D116" s="31"/>
      <c r="E116" s="31"/>
      <c r="F116" s="25" t="str">
        <f>IF(E15="","",E15)</f>
        <v xml:space="preserve"> </v>
      </c>
      <c r="G116" s="31"/>
      <c r="H116" s="31"/>
      <c r="I116" s="31"/>
      <c r="J116" s="31"/>
      <c r="K116" s="27" t="s">
        <v>36</v>
      </c>
      <c r="L116" s="31"/>
      <c r="M116" s="188" t="str">
        <f>E21</f>
        <v>Lenka Jugová</v>
      </c>
      <c r="N116" s="199"/>
      <c r="O116" s="199"/>
      <c r="P116" s="199"/>
      <c r="Q116" s="199"/>
      <c r="R116" s="32"/>
    </row>
    <row r="117" spans="2:65" s="1" customFormat="1" ht="10.35" customHeight="1" x14ac:dyDescent="0.3"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2"/>
    </row>
    <row r="118" spans="2:65" s="8" customFormat="1" ht="29.25" customHeight="1" x14ac:dyDescent="0.3">
      <c r="B118" s="116"/>
      <c r="C118" s="117" t="s">
        <v>116</v>
      </c>
      <c r="D118" s="118" t="s">
        <v>117</v>
      </c>
      <c r="E118" s="118" t="s">
        <v>60</v>
      </c>
      <c r="F118" s="228" t="s">
        <v>118</v>
      </c>
      <c r="G118" s="229"/>
      <c r="H118" s="229"/>
      <c r="I118" s="229"/>
      <c r="J118" s="118" t="s">
        <v>119</v>
      </c>
      <c r="K118" s="118" t="s">
        <v>120</v>
      </c>
      <c r="L118" s="230" t="s">
        <v>121</v>
      </c>
      <c r="M118" s="229"/>
      <c r="N118" s="228" t="s">
        <v>100</v>
      </c>
      <c r="O118" s="229"/>
      <c r="P118" s="229"/>
      <c r="Q118" s="231"/>
      <c r="R118" s="119"/>
      <c r="T118" s="71" t="s">
        <v>122</v>
      </c>
      <c r="U118" s="72" t="s">
        <v>42</v>
      </c>
      <c r="V118" s="72" t="s">
        <v>123</v>
      </c>
      <c r="W118" s="72" t="s">
        <v>124</v>
      </c>
      <c r="X118" s="72" t="s">
        <v>125</v>
      </c>
      <c r="Y118" s="72" t="s">
        <v>126</v>
      </c>
      <c r="Z118" s="72" t="s">
        <v>127</v>
      </c>
      <c r="AA118" s="73" t="s">
        <v>128</v>
      </c>
    </row>
    <row r="119" spans="2:65" s="1" customFormat="1" ht="29.25" customHeight="1" x14ac:dyDescent="0.35">
      <c r="B119" s="30"/>
      <c r="C119" s="75" t="s">
        <v>96</v>
      </c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247">
        <f>BK119</f>
        <v>0</v>
      </c>
      <c r="O119" s="248"/>
      <c r="P119" s="248"/>
      <c r="Q119" s="248"/>
      <c r="R119" s="32"/>
      <c r="T119" s="74"/>
      <c r="U119" s="46"/>
      <c r="V119" s="46"/>
      <c r="W119" s="120">
        <f>W120+W158+W178</f>
        <v>151.52978999999999</v>
      </c>
      <c r="X119" s="46"/>
      <c r="Y119" s="120">
        <f>Y120+Y158+Y178</f>
        <v>8.0661050000000003</v>
      </c>
      <c r="Z119" s="46"/>
      <c r="AA119" s="121">
        <f>AA120+AA158+AA178</f>
        <v>0</v>
      </c>
      <c r="AT119" s="16" t="s">
        <v>77</v>
      </c>
      <c r="AU119" s="16" t="s">
        <v>102</v>
      </c>
      <c r="BK119" s="122">
        <f>BK120+BK158+BK178</f>
        <v>0</v>
      </c>
    </row>
    <row r="120" spans="2:65" s="9" customFormat="1" ht="37.35" customHeight="1" x14ac:dyDescent="0.35">
      <c r="B120" s="123"/>
      <c r="C120" s="124"/>
      <c r="D120" s="125" t="s">
        <v>750</v>
      </c>
      <c r="E120" s="125"/>
      <c r="F120" s="125"/>
      <c r="G120" s="125"/>
      <c r="H120" s="125"/>
      <c r="I120" s="125"/>
      <c r="J120" s="125"/>
      <c r="K120" s="125"/>
      <c r="L120" s="125"/>
      <c r="M120" s="125"/>
      <c r="N120" s="249">
        <f>BK120</f>
        <v>0</v>
      </c>
      <c r="O120" s="223"/>
      <c r="P120" s="223"/>
      <c r="Q120" s="223"/>
      <c r="R120" s="126"/>
      <c r="T120" s="127"/>
      <c r="U120" s="124"/>
      <c r="V120" s="124"/>
      <c r="W120" s="128">
        <f>W121+W149+W152+W155</f>
        <v>142.92695999999998</v>
      </c>
      <c r="X120" s="124"/>
      <c r="Y120" s="128">
        <f>Y121+Y149+Y152+Y155</f>
        <v>8.0268800000000002</v>
      </c>
      <c r="Z120" s="124"/>
      <c r="AA120" s="129">
        <f>AA121+AA149+AA152+AA155</f>
        <v>0</v>
      </c>
      <c r="AR120" s="130" t="s">
        <v>20</v>
      </c>
      <c r="AT120" s="131" t="s">
        <v>77</v>
      </c>
      <c r="AU120" s="131" t="s">
        <v>78</v>
      </c>
      <c r="AY120" s="130" t="s">
        <v>129</v>
      </c>
      <c r="BK120" s="132">
        <f>BK121+BK149+BK152+BK155</f>
        <v>0</v>
      </c>
    </row>
    <row r="121" spans="2:65" s="9" customFormat="1" ht="19.95" customHeight="1" x14ac:dyDescent="0.35">
      <c r="B121" s="123"/>
      <c r="C121" s="124"/>
      <c r="D121" s="133" t="s">
        <v>751</v>
      </c>
      <c r="E121" s="133"/>
      <c r="F121" s="133"/>
      <c r="G121" s="133"/>
      <c r="H121" s="133"/>
      <c r="I121" s="133"/>
      <c r="J121" s="133"/>
      <c r="K121" s="133"/>
      <c r="L121" s="133"/>
      <c r="M121" s="133"/>
      <c r="N121" s="250">
        <f>BK121</f>
        <v>0</v>
      </c>
      <c r="O121" s="251"/>
      <c r="P121" s="251"/>
      <c r="Q121" s="251"/>
      <c r="R121" s="126"/>
      <c r="T121" s="127"/>
      <c r="U121" s="124"/>
      <c r="V121" s="124"/>
      <c r="W121" s="128">
        <f>SUM(W122:W148)</f>
        <v>128.3475</v>
      </c>
      <c r="X121" s="124"/>
      <c r="Y121" s="128">
        <f>SUM(Y122:Y148)</f>
        <v>8.0268800000000002</v>
      </c>
      <c r="Z121" s="124"/>
      <c r="AA121" s="129">
        <f>SUM(AA122:AA148)</f>
        <v>0</v>
      </c>
      <c r="AR121" s="130" t="s">
        <v>20</v>
      </c>
      <c r="AT121" s="131" t="s">
        <v>77</v>
      </c>
      <c r="AU121" s="131" t="s">
        <v>20</v>
      </c>
      <c r="AY121" s="130" t="s">
        <v>129</v>
      </c>
      <c r="BK121" s="132">
        <f>SUM(BK122:BK148)</f>
        <v>0</v>
      </c>
    </row>
    <row r="122" spans="2:65" s="1" customFormat="1" ht="31.5" customHeight="1" x14ac:dyDescent="0.3">
      <c r="B122" s="134"/>
      <c r="C122" s="135" t="s">
        <v>20</v>
      </c>
      <c r="D122" s="135" t="s">
        <v>130</v>
      </c>
      <c r="E122" s="136" t="s">
        <v>756</v>
      </c>
      <c r="F122" s="232" t="s">
        <v>757</v>
      </c>
      <c r="G122" s="233"/>
      <c r="H122" s="233"/>
      <c r="I122" s="233"/>
      <c r="J122" s="137" t="s">
        <v>758</v>
      </c>
      <c r="K122" s="138">
        <v>13</v>
      </c>
      <c r="L122" s="234"/>
      <c r="M122" s="233"/>
      <c r="N122" s="234">
        <f>ROUND(L122*K122,2)</f>
        <v>0</v>
      </c>
      <c r="O122" s="233"/>
      <c r="P122" s="233"/>
      <c r="Q122" s="233"/>
      <c r="R122" s="139"/>
      <c r="T122" s="140" t="s">
        <v>3</v>
      </c>
      <c r="U122" s="39" t="s">
        <v>43</v>
      </c>
      <c r="V122" s="141">
        <v>7.7039999999999997</v>
      </c>
      <c r="W122" s="141">
        <f>V122*K122</f>
        <v>100.152</v>
      </c>
      <c r="X122" s="141">
        <v>0</v>
      </c>
      <c r="Y122" s="141">
        <f>X122*K122</f>
        <v>0</v>
      </c>
      <c r="Z122" s="141">
        <v>0</v>
      </c>
      <c r="AA122" s="142">
        <f>Z122*K122</f>
        <v>0</v>
      </c>
      <c r="AR122" s="16" t="s">
        <v>146</v>
      </c>
      <c r="AT122" s="16" t="s">
        <v>130</v>
      </c>
      <c r="AU122" s="16" t="s">
        <v>85</v>
      </c>
      <c r="AY122" s="16" t="s">
        <v>129</v>
      </c>
      <c r="BE122" s="143">
        <f>IF(U122="základní",N122,0)</f>
        <v>0</v>
      </c>
      <c r="BF122" s="143">
        <f>IF(U122="snížená",N122,0)</f>
        <v>0</v>
      </c>
      <c r="BG122" s="143">
        <f>IF(U122="zákl. přenesená",N122,0)</f>
        <v>0</v>
      </c>
      <c r="BH122" s="143">
        <f>IF(U122="sníž. přenesená",N122,0)</f>
        <v>0</v>
      </c>
      <c r="BI122" s="143">
        <f>IF(U122="nulová",N122,0)</f>
        <v>0</v>
      </c>
      <c r="BJ122" s="16" t="s">
        <v>20</v>
      </c>
      <c r="BK122" s="143">
        <f>ROUND(L122*K122,2)</f>
        <v>0</v>
      </c>
      <c r="BL122" s="16" t="s">
        <v>146</v>
      </c>
      <c r="BM122" s="16" t="s">
        <v>759</v>
      </c>
    </row>
    <row r="123" spans="2:65" s="10" customFormat="1" ht="22.5" customHeight="1" x14ac:dyDescent="0.3">
      <c r="B123" s="144"/>
      <c r="C123" s="145"/>
      <c r="D123" s="145"/>
      <c r="E123" s="146" t="s">
        <v>3</v>
      </c>
      <c r="F123" s="235" t="s">
        <v>211</v>
      </c>
      <c r="G123" s="236"/>
      <c r="H123" s="236"/>
      <c r="I123" s="236"/>
      <c r="J123" s="145"/>
      <c r="K123" s="147">
        <v>13</v>
      </c>
      <c r="L123" s="145"/>
      <c r="M123" s="145"/>
      <c r="N123" s="145"/>
      <c r="O123" s="145"/>
      <c r="P123" s="145"/>
      <c r="Q123" s="145"/>
      <c r="R123" s="148"/>
      <c r="T123" s="149"/>
      <c r="U123" s="145"/>
      <c r="V123" s="145"/>
      <c r="W123" s="145"/>
      <c r="X123" s="145"/>
      <c r="Y123" s="145"/>
      <c r="Z123" s="145"/>
      <c r="AA123" s="150"/>
      <c r="AT123" s="151" t="s">
        <v>137</v>
      </c>
      <c r="AU123" s="151" t="s">
        <v>85</v>
      </c>
      <c r="AV123" s="10" t="s">
        <v>85</v>
      </c>
      <c r="AW123" s="10" t="s">
        <v>35</v>
      </c>
      <c r="AX123" s="10" t="s">
        <v>20</v>
      </c>
      <c r="AY123" s="151" t="s">
        <v>129</v>
      </c>
    </row>
    <row r="124" spans="2:65" s="1" customFormat="1" ht="31.5" customHeight="1" x14ac:dyDescent="0.3">
      <c r="B124" s="134"/>
      <c r="C124" s="135" t="s">
        <v>85</v>
      </c>
      <c r="D124" s="135" t="s">
        <v>130</v>
      </c>
      <c r="E124" s="136" t="s">
        <v>760</v>
      </c>
      <c r="F124" s="232" t="s">
        <v>761</v>
      </c>
      <c r="G124" s="233"/>
      <c r="H124" s="233"/>
      <c r="I124" s="233"/>
      <c r="J124" s="137" t="s">
        <v>762</v>
      </c>
      <c r="K124" s="138">
        <v>32</v>
      </c>
      <c r="L124" s="234"/>
      <c r="M124" s="233"/>
      <c r="N124" s="234">
        <f>ROUND(L124*K124,2)</f>
        <v>0</v>
      </c>
      <c r="O124" s="233"/>
      <c r="P124" s="233"/>
      <c r="Q124" s="233"/>
      <c r="R124" s="139"/>
      <c r="T124" s="140" t="s">
        <v>3</v>
      </c>
      <c r="U124" s="39" t="s">
        <v>43</v>
      </c>
      <c r="V124" s="141">
        <v>0.23599999999999999</v>
      </c>
      <c r="W124" s="141">
        <f>V124*K124</f>
        <v>7.5519999999999996</v>
      </c>
      <c r="X124" s="141">
        <v>8.4000000000000003E-4</v>
      </c>
      <c r="Y124" s="141">
        <f>X124*K124</f>
        <v>2.6880000000000001E-2</v>
      </c>
      <c r="Z124" s="141">
        <v>0</v>
      </c>
      <c r="AA124" s="142">
        <f>Z124*K124</f>
        <v>0</v>
      </c>
      <c r="AR124" s="16" t="s">
        <v>146</v>
      </c>
      <c r="AT124" s="16" t="s">
        <v>130</v>
      </c>
      <c r="AU124" s="16" t="s">
        <v>85</v>
      </c>
      <c r="AY124" s="16" t="s">
        <v>129</v>
      </c>
      <c r="BE124" s="143">
        <f>IF(U124="základní",N124,0)</f>
        <v>0</v>
      </c>
      <c r="BF124" s="143">
        <f>IF(U124="snížená",N124,0)</f>
        <v>0</v>
      </c>
      <c r="BG124" s="143">
        <f>IF(U124="zákl. přenesená",N124,0)</f>
        <v>0</v>
      </c>
      <c r="BH124" s="143">
        <f>IF(U124="sníž. přenesená",N124,0)</f>
        <v>0</v>
      </c>
      <c r="BI124" s="143">
        <f>IF(U124="nulová",N124,0)</f>
        <v>0</v>
      </c>
      <c r="BJ124" s="16" t="s">
        <v>20</v>
      </c>
      <c r="BK124" s="143">
        <f>ROUND(L124*K124,2)</f>
        <v>0</v>
      </c>
      <c r="BL124" s="16" t="s">
        <v>146</v>
      </c>
      <c r="BM124" s="16" t="s">
        <v>763</v>
      </c>
    </row>
    <row r="125" spans="2:65" s="10" customFormat="1" ht="22.5" customHeight="1" x14ac:dyDescent="0.3">
      <c r="B125" s="144"/>
      <c r="C125" s="145"/>
      <c r="D125" s="145"/>
      <c r="E125" s="146" t="s">
        <v>3</v>
      </c>
      <c r="F125" s="235" t="s">
        <v>141</v>
      </c>
      <c r="G125" s="236"/>
      <c r="H125" s="236"/>
      <c r="I125" s="236"/>
      <c r="J125" s="145"/>
      <c r="K125" s="147">
        <v>32</v>
      </c>
      <c r="L125" s="145"/>
      <c r="M125" s="145"/>
      <c r="N125" s="145"/>
      <c r="O125" s="145"/>
      <c r="P125" s="145"/>
      <c r="Q125" s="145"/>
      <c r="R125" s="148"/>
      <c r="T125" s="149"/>
      <c r="U125" s="145"/>
      <c r="V125" s="145"/>
      <c r="W125" s="145"/>
      <c r="X125" s="145"/>
      <c r="Y125" s="145"/>
      <c r="Z125" s="145"/>
      <c r="AA125" s="150"/>
      <c r="AT125" s="151" t="s">
        <v>137</v>
      </c>
      <c r="AU125" s="151" t="s">
        <v>85</v>
      </c>
      <c r="AV125" s="10" t="s">
        <v>85</v>
      </c>
      <c r="AW125" s="10" t="s">
        <v>35</v>
      </c>
      <c r="AX125" s="10" t="s">
        <v>20</v>
      </c>
      <c r="AY125" s="151" t="s">
        <v>129</v>
      </c>
    </row>
    <row r="126" spans="2:65" s="1" customFormat="1" ht="31.5" customHeight="1" x14ac:dyDescent="0.3">
      <c r="B126" s="134"/>
      <c r="C126" s="135" t="s">
        <v>148</v>
      </c>
      <c r="D126" s="135" t="s">
        <v>130</v>
      </c>
      <c r="E126" s="136" t="s">
        <v>764</v>
      </c>
      <c r="F126" s="232" t="s">
        <v>765</v>
      </c>
      <c r="G126" s="233"/>
      <c r="H126" s="233"/>
      <c r="I126" s="233"/>
      <c r="J126" s="137" t="s">
        <v>762</v>
      </c>
      <c r="K126" s="138">
        <v>32</v>
      </c>
      <c r="L126" s="234"/>
      <c r="M126" s="233"/>
      <c r="N126" s="234">
        <f>ROUND(L126*K126,2)</f>
        <v>0</v>
      </c>
      <c r="O126" s="233"/>
      <c r="P126" s="233"/>
      <c r="Q126" s="233"/>
      <c r="R126" s="139"/>
      <c r="T126" s="140" t="s">
        <v>3</v>
      </c>
      <c r="U126" s="39" t="s">
        <v>43</v>
      </c>
      <c r="V126" s="141">
        <v>7.0000000000000007E-2</v>
      </c>
      <c r="W126" s="141">
        <f>V126*K126</f>
        <v>2.2400000000000002</v>
      </c>
      <c r="X126" s="141">
        <v>0</v>
      </c>
      <c r="Y126" s="141">
        <f>X126*K126</f>
        <v>0</v>
      </c>
      <c r="Z126" s="141">
        <v>0</v>
      </c>
      <c r="AA126" s="142">
        <f>Z126*K126</f>
        <v>0</v>
      </c>
      <c r="AR126" s="16" t="s">
        <v>146</v>
      </c>
      <c r="AT126" s="16" t="s">
        <v>130</v>
      </c>
      <c r="AU126" s="16" t="s">
        <v>85</v>
      </c>
      <c r="AY126" s="16" t="s">
        <v>129</v>
      </c>
      <c r="BE126" s="143">
        <f>IF(U126="základní",N126,0)</f>
        <v>0</v>
      </c>
      <c r="BF126" s="143">
        <f>IF(U126="snížená",N126,0)</f>
        <v>0</v>
      </c>
      <c r="BG126" s="143">
        <f>IF(U126="zákl. přenesená",N126,0)</f>
        <v>0</v>
      </c>
      <c r="BH126" s="143">
        <f>IF(U126="sníž. přenesená",N126,0)</f>
        <v>0</v>
      </c>
      <c r="BI126" s="143">
        <f>IF(U126="nulová",N126,0)</f>
        <v>0</v>
      </c>
      <c r="BJ126" s="16" t="s">
        <v>20</v>
      </c>
      <c r="BK126" s="143">
        <f>ROUND(L126*K126,2)</f>
        <v>0</v>
      </c>
      <c r="BL126" s="16" t="s">
        <v>146</v>
      </c>
      <c r="BM126" s="16" t="s">
        <v>766</v>
      </c>
    </row>
    <row r="127" spans="2:65" s="10" customFormat="1" ht="22.5" customHeight="1" x14ac:dyDescent="0.3">
      <c r="B127" s="144"/>
      <c r="C127" s="145"/>
      <c r="D127" s="145"/>
      <c r="E127" s="146" t="s">
        <v>3</v>
      </c>
      <c r="F127" s="235" t="s">
        <v>141</v>
      </c>
      <c r="G127" s="236"/>
      <c r="H127" s="236"/>
      <c r="I127" s="236"/>
      <c r="J127" s="145"/>
      <c r="K127" s="147">
        <v>32</v>
      </c>
      <c r="L127" s="145"/>
      <c r="M127" s="145"/>
      <c r="N127" s="145"/>
      <c r="O127" s="145"/>
      <c r="P127" s="145"/>
      <c r="Q127" s="145"/>
      <c r="R127" s="148"/>
      <c r="T127" s="149"/>
      <c r="U127" s="145"/>
      <c r="V127" s="145"/>
      <c r="W127" s="145"/>
      <c r="X127" s="145"/>
      <c r="Y127" s="145"/>
      <c r="Z127" s="145"/>
      <c r="AA127" s="150"/>
      <c r="AT127" s="151" t="s">
        <v>137</v>
      </c>
      <c r="AU127" s="151" t="s">
        <v>85</v>
      </c>
      <c r="AV127" s="10" t="s">
        <v>85</v>
      </c>
      <c r="AW127" s="10" t="s">
        <v>35</v>
      </c>
      <c r="AX127" s="10" t="s">
        <v>20</v>
      </c>
      <c r="AY127" s="151" t="s">
        <v>129</v>
      </c>
    </row>
    <row r="128" spans="2:65" s="1" customFormat="1" ht="31.5" customHeight="1" x14ac:dyDescent="0.3">
      <c r="B128" s="134"/>
      <c r="C128" s="135" t="s">
        <v>146</v>
      </c>
      <c r="D128" s="135" t="s">
        <v>130</v>
      </c>
      <c r="E128" s="136" t="s">
        <v>767</v>
      </c>
      <c r="F128" s="232" t="s">
        <v>768</v>
      </c>
      <c r="G128" s="233"/>
      <c r="H128" s="233"/>
      <c r="I128" s="233"/>
      <c r="J128" s="137" t="s">
        <v>758</v>
      </c>
      <c r="K128" s="138">
        <v>13</v>
      </c>
      <c r="L128" s="234"/>
      <c r="M128" s="233"/>
      <c r="N128" s="234">
        <f>ROUND(L128*K128,2)</f>
        <v>0</v>
      </c>
      <c r="O128" s="233"/>
      <c r="P128" s="233"/>
      <c r="Q128" s="233"/>
      <c r="R128" s="139"/>
      <c r="T128" s="140" t="s">
        <v>3</v>
      </c>
      <c r="U128" s="39" t="s">
        <v>43</v>
      </c>
      <c r="V128" s="141">
        <v>0.34499999999999997</v>
      </c>
      <c r="W128" s="141">
        <f>V128*K128</f>
        <v>4.4849999999999994</v>
      </c>
      <c r="X128" s="141">
        <v>0</v>
      </c>
      <c r="Y128" s="141">
        <f>X128*K128</f>
        <v>0</v>
      </c>
      <c r="Z128" s="141">
        <v>0</v>
      </c>
      <c r="AA128" s="142">
        <f>Z128*K128</f>
        <v>0</v>
      </c>
      <c r="AR128" s="16" t="s">
        <v>146</v>
      </c>
      <c r="AT128" s="16" t="s">
        <v>130</v>
      </c>
      <c r="AU128" s="16" t="s">
        <v>85</v>
      </c>
      <c r="AY128" s="16" t="s">
        <v>129</v>
      </c>
      <c r="BE128" s="143">
        <f>IF(U128="základní",N128,0)</f>
        <v>0</v>
      </c>
      <c r="BF128" s="143">
        <f>IF(U128="snížená",N128,0)</f>
        <v>0</v>
      </c>
      <c r="BG128" s="143">
        <f>IF(U128="zákl. přenesená",N128,0)</f>
        <v>0</v>
      </c>
      <c r="BH128" s="143">
        <f>IF(U128="sníž. přenesená",N128,0)</f>
        <v>0</v>
      </c>
      <c r="BI128" s="143">
        <f>IF(U128="nulová",N128,0)</f>
        <v>0</v>
      </c>
      <c r="BJ128" s="16" t="s">
        <v>20</v>
      </c>
      <c r="BK128" s="143">
        <f>ROUND(L128*K128,2)</f>
        <v>0</v>
      </c>
      <c r="BL128" s="16" t="s">
        <v>146</v>
      </c>
      <c r="BM128" s="16" t="s">
        <v>769</v>
      </c>
    </row>
    <row r="129" spans="2:65" s="10" customFormat="1" ht="22.5" customHeight="1" x14ac:dyDescent="0.3">
      <c r="B129" s="144"/>
      <c r="C129" s="145"/>
      <c r="D129" s="145"/>
      <c r="E129" s="146" t="s">
        <v>3</v>
      </c>
      <c r="F129" s="235" t="s">
        <v>211</v>
      </c>
      <c r="G129" s="236"/>
      <c r="H129" s="236"/>
      <c r="I129" s="236"/>
      <c r="J129" s="145"/>
      <c r="K129" s="147">
        <v>13</v>
      </c>
      <c r="L129" s="145"/>
      <c r="M129" s="145"/>
      <c r="N129" s="145"/>
      <c r="O129" s="145"/>
      <c r="P129" s="145"/>
      <c r="Q129" s="145"/>
      <c r="R129" s="148"/>
      <c r="T129" s="149"/>
      <c r="U129" s="145"/>
      <c r="V129" s="145"/>
      <c r="W129" s="145"/>
      <c r="X129" s="145"/>
      <c r="Y129" s="145"/>
      <c r="Z129" s="145"/>
      <c r="AA129" s="150"/>
      <c r="AT129" s="151" t="s">
        <v>137</v>
      </c>
      <c r="AU129" s="151" t="s">
        <v>85</v>
      </c>
      <c r="AV129" s="10" t="s">
        <v>85</v>
      </c>
      <c r="AW129" s="10" t="s">
        <v>35</v>
      </c>
      <c r="AX129" s="10" t="s">
        <v>20</v>
      </c>
      <c r="AY129" s="151" t="s">
        <v>129</v>
      </c>
    </row>
    <row r="130" spans="2:65" s="1" customFormat="1" ht="31.5" customHeight="1" x14ac:dyDescent="0.3">
      <c r="B130" s="134"/>
      <c r="C130" s="135" t="s">
        <v>161</v>
      </c>
      <c r="D130" s="135" t="s">
        <v>130</v>
      </c>
      <c r="E130" s="136" t="s">
        <v>770</v>
      </c>
      <c r="F130" s="232" t="s">
        <v>771</v>
      </c>
      <c r="G130" s="233"/>
      <c r="H130" s="233"/>
      <c r="I130" s="233"/>
      <c r="J130" s="137" t="s">
        <v>758</v>
      </c>
      <c r="K130" s="138">
        <v>7.2</v>
      </c>
      <c r="L130" s="234"/>
      <c r="M130" s="233"/>
      <c r="N130" s="234">
        <f>ROUND(L130*K130,2)</f>
        <v>0</v>
      </c>
      <c r="O130" s="233"/>
      <c r="P130" s="233"/>
      <c r="Q130" s="233"/>
      <c r="R130" s="139"/>
      <c r="T130" s="140" t="s">
        <v>3</v>
      </c>
      <c r="U130" s="39" t="s">
        <v>43</v>
      </c>
      <c r="V130" s="141">
        <v>8.6999999999999994E-2</v>
      </c>
      <c r="W130" s="141">
        <f>V130*K130</f>
        <v>0.62639999999999996</v>
      </c>
      <c r="X130" s="141">
        <v>0</v>
      </c>
      <c r="Y130" s="141">
        <f>X130*K130</f>
        <v>0</v>
      </c>
      <c r="Z130" s="141">
        <v>0</v>
      </c>
      <c r="AA130" s="142">
        <f>Z130*K130</f>
        <v>0</v>
      </c>
      <c r="AR130" s="16" t="s">
        <v>146</v>
      </c>
      <c r="AT130" s="16" t="s">
        <v>130</v>
      </c>
      <c r="AU130" s="16" t="s">
        <v>85</v>
      </c>
      <c r="AY130" s="16" t="s">
        <v>129</v>
      </c>
      <c r="BE130" s="143">
        <f>IF(U130="základní",N130,0)</f>
        <v>0</v>
      </c>
      <c r="BF130" s="143">
        <f>IF(U130="snížená",N130,0)</f>
        <v>0</v>
      </c>
      <c r="BG130" s="143">
        <f>IF(U130="zákl. přenesená",N130,0)</f>
        <v>0</v>
      </c>
      <c r="BH130" s="143">
        <f>IF(U130="sníž. přenesená",N130,0)</f>
        <v>0</v>
      </c>
      <c r="BI130" s="143">
        <f>IF(U130="nulová",N130,0)</f>
        <v>0</v>
      </c>
      <c r="BJ130" s="16" t="s">
        <v>20</v>
      </c>
      <c r="BK130" s="143">
        <f>ROUND(L130*K130,2)</f>
        <v>0</v>
      </c>
      <c r="BL130" s="16" t="s">
        <v>146</v>
      </c>
      <c r="BM130" s="16" t="s">
        <v>772</v>
      </c>
    </row>
    <row r="131" spans="2:65" s="10" customFormat="1" ht="22.5" customHeight="1" x14ac:dyDescent="0.3">
      <c r="B131" s="144"/>
      <c r="C131" s="145"/>
      <c r="D131" s="145"/>
      <c r="E131" s="146" t="s">
        <v>3</v>
      </c>
      <c r="F131" s="235" t="s">
        <v>773</v>
      </c>
      <c r="G131" s="236"/>
      <c r="H131" s="236"/>
      <c r="I131" s="236"/>
      <c r="J131" s="145"/>
      <c r="K131" s="147">
        <v>7.2</v>
      </c>
      <c r="L131" s="145"/>
      <c r="M131" s="145"/>
      <c r="N131" s="145"/>
      <c r="O131" s="145"/>
      <c r="P131" s="145"/>
      <c r="Q131" s="145"/>
      <c r="R131" s="148"/>
      <c r="T131" s="149"/>
      <c r="U131" s="145"/>
      <c r="V131" s="145"/>
      <c r="W131" s="145"/>
      <c r="X131" s="145"/>
      <c r="Y131" s="145"/>
      <c r="Z131" s="145"/>
      <c r="AA131" s="150"/>
      <c r="AT131" s="151" t="s">
        <v>137</v>
      </c>
      <c r="AU131" s="151" t="s">
        <v>85</v>
      </c>
      <c r="AV131" s="10" t="s">
        <v>85</v>
      </c>
      <c r="AW131" s="10" t="s">
        <v>35</v>
      </c>
      <c r="AX131" s="10" t="s">
        <v>20</v>
      </c>
      <c r="AY131" s="151" t="s">
        <v>129</v>
      </c>
    </row>
    <row r="132" spans="2:65" s="1" customFormat="1" ht="31.5" customHeight="1" x14ac:dyDescent="0.3">
      <c r="B132" s="134"/>
      <c r="C132" s="135" t="s">
        <v>166</v>
      </c>
      <c r="D132" s="135" t="s">
        <v>130</v>
      </c>
      <c r="E132" s="136" t="s">
        <v>774</v>
      </c>
      <c r="F132" s="232" t="s">
        <v>775</v>
      </c>
      <c r="G132" s="233"/>
      <c r="H132" s="233"/>
      <c r="I132" s="233"/>
      <c r="J132" s="137" t="s">
        <v>758</v>
      </c>
      <c r="K132" s="138">
        <v>5.8</v>
      </c>
      <c r="L132" s="234"/>
      <c r="M132" s="233"/>
      <c r="N132" s="234">
        <f>ROUND(L132*K132,2)</f>
        <v>0</v>
      </c>
      <c r="O132" s="233"/>
      <c r="P132" s="233"/>
      <c r="Q132" s="233"/>
      <c r="R132" s="139"/>
      <c r="T132" s="140" t="s">
        <v>3</v>
      </c>
      <c r="U132" s="39" t="s">
        <v>43</v>
      </c>
      <c r="V132" s="141">
        <v>8.3000000000000004E-2</v>
      </c>
      <c r="W132" s="141">
        <f>V132*K132</f>
        <v>0.48139999999999999</v>
      </c>
      <c r="X132" s="141">
        <v>0</v>
      </c>
      <c r="Y132" s="141">
        <f>X132*K132</f>
        <v>0</v>
      </c>
      <c r="Z132" s="141">
        <v>0</v>
      </c>
      <c r="AA132" s="142">
        <f>Z132*K132</f>
        <v>0</v>
      </c>
      <c r="AR132" s="16" t="s">
        <v>146</v>
      </c>
      <c r="AT132" s="16" t="s">
        <v>130</v>
      </c>
      <c r="AU132" s="16" t="s">
        <v>85</v>
      </c>
      <c r="AY132" s="16" t="s">
        <v>129</v>
      </c>
      <c r="BE132" s="143">
        <f>IF(U132="základní",N132,0)</f>
        <v>0</v>
      </c>
      <c r="BF132" s="143">
        <f>IF(U132="snížená",N132,0)</f>
        <v>0</v>
      </c>
      <c r="BG132" s="143">
        <f>IF(U132="zákl. přenesená",N132,0)</f>
        <v>0</v>
      </c>
      <c r="BH132" s="143">
        <f>IF(U132="sníž. přenesená",N132,0)</f>
        <v>0</v>
      </c>
      <c r="BI132" s="143">
        <f>IF(U132="nulová",N132,0)</f>
        <v>0</v>
      </c>
      <c r="BJ132" s="16" t="s">
        <v>20</v>
      </c>
      <c r="BK132" s="143">
        <f>ROUND(L132*K132,2)</f>
        <v>0</v>
      </c>
      <c r="BL132" s="16" t="s">
        <v>146</v>
      </c>
      <c r="BM132" s="16" t="s">
        <v>776</v>
      </c>
    </row>
    <row r="133" spans="2:65" s="10" customFormat="1" ht="22.5" customHeight="1" x14ac:dyDescent="0.3">
      <c r="B133" s="144"/>
      <c r="C133" s="145"/>
      <c r="D133" s="145"/>
      <c r="E133" s="146" t="s">
        <v>3</v>
      </c>
      <c r="F133" s="235" t="s">
        <v>777</v>
      </c>
      <c r="G133" s="236"/>
      <c r="H133" s="236"/>
      <c r="I133" s="236"/>
      <c r="J133" s="145"/>
      <c r="K133" s="147">
        <v>5.8</v>
      </c>
      <c r="L133" s="145"/>
      <c r="M133" s="145"/>
      <c r="N133" s="145"/>
      <c r="O133" s="145"/>
      <c r="P133" s="145"/>
      <c r="Q133" s="145"/>
      <c r="R133" s="148"/>
      <c r="T133" s="149"/>
      <c r="U133" s="145"/>
      <c r="V133" s="145"/>
      <c r="W133" s="145"/>
      <c r="X133" s="145"/>
      <c r="Y133" s="145"/>
      <c r="Z133" s="145"/>
      <c r="AA133" s="150"/>
      <c r="AT133" s="151" t="s">
        <v>137</v>
      </c>
      <c r="AU133" s="151" t="s">
        <v>85</v>
      </c>
      <c r="AV133" s="10" t="s">
        <v>85</v>
      </c>
      <c r="AW133" s="10" t="s">
        <v>35</v>
      </c>
      <c r="AX133" s="10" t="s">
        <v>20</v>
      </c>
      <c r="AY133" s="151" t="s">
        <v>129</v>
      </c>
    </row>
    <row r="134" spans="2:65" s="1" customFormat="1" ht="22.5" customHeight="1" x14ac:dyDescent="0.3">
      <c r="B134" s="134"/>
      <c r="C134" s="135" t="s">
        <v>175</v>
      </c>
      <c r="D134" s="135" t="s">
        <v>130</v>
      </c>
      <c r="E134" s="136" t="s">
        <v>778</v>
      </c>
      <c r="F134" s="232" t="s">
        <v>779</v>
      </c>
      <c r="G134" s="233"/>
      <c r="H134" s="233"/>
      <c r="I134" s="233"/>
      <c r="J134" s="137" t="s">
        <v>758</v>
      </c>
      <c r="K134" s="138">
        <v>5.8</v>
      </c>
      <c r="L134" s="234"/>
      <c r="M134" s="233"/>
      <c r="N134" s="234">
        <f>ROUND(L134*K134,2)</f>
        <v>0</v>
      </c>
      <c r="O134" s="233"/>
      <c r="P134" s="233"/>
      <c r="Q134" s="233"/>
      <c r="R134" s="139"/>
      <c r="T134" s="140" t="s">
        <v>3</v>
      </c>
      <c r="U134" s="39" t="s">
        <v>43</v>
      </c>
      <c r="V134" s="141">
        <v>0.65200000000000002</v>
      </c>
      <c r="W134" s="141">
        <f>V134*K134</f>
        <v>3.7816000000000001</v>
      </c>
      <c r="X134" s="141">
        <v>0</v>
      </c>
      <c r="Y134" s="141">
        <f>X134*K134</f>
        <v>0</v>
      </c>
      <c r="Z134" s="141">
        <v>0</v>
      </c>
      <c r="AA134" s="142">
        <f>Z134*K134</f>
        <v>0</v>
      </c>
      <c r="AR134" s="16" t="s">
        <v>146</v>
      </c>
      <c r="AT134" s="16" t="s">
        <v>130</v>
      </c>
      <c r="AU134" s="16" t="s">
        <v>85</v>
      </c>
      <c r="AY134" s="16" t="s">
        <v>129</v>
      </c>
      <c r="BE134" s="143">
        <f>IF(U134="základní",N134,0)</f>
        <v>0</v>
      </c>
      <c r="BF134" s="143">
        <f>IF(U134="snížená",N134,0)</f>
        <v>0</v>
      </c>
      <c r="BG134" s="143">
        <f>IF(U134="zákl. přenesená",N134,0)</f>
        <v>0</v>
      </c>
      <c r="BH134" s="143">
        <f>IF(U134="sníž. přenesená",N134,0)</f>
        <v>0</v>
      </c>
      <c r="BI134" s="143">
        <f>IF(U134="nulová",N134,0)</f>
        <v>0</v>
      </c>
      <c r="BJ134" s="16" t="s">
        <v>20</v>
      </c>
      <c r="BK134" s="143">
        <f>ROUND(L134*K134,2)</f>
        <v>0</v>
      </c>
      <c r="BL134" s="16" t="s">
        <v>146</v>
      </c>
      <c r="BM134" s="16" t="s">
        <v>780</v>
      </c>
    </row>
    <row r="135" spans="2:65" s="10" customFormat="1" ht="22.5" customHeight="1" x14ac:dyDescent="0.3">
      <c r="B135" s="144"/>
      <c r="C135" s="145"/>
      <c r="D135" s="145"/>
      <c r="E135" s="146" t="s">
        <v>3</v>
      </c>
      <c r="F135" s="235" t="s">
        <v>777</v>
      </c>
      <c r="G135" s="236"/>
      <c r="H135" s="236"/>
      <c r="I135" s="236"/>
      <c r="J135" s="145"/>
      <c r="K135" s="147">
        <v>5.8</v>
      </c>
      <c r="L135" s="145"/>
      <c r="M135" s="145"/>
      <c r="N135" s="145"/>
      <c r="O135" s="145"/>
      <c r="P135" s="145"/>
      <c r="Q135" s="145"/>
      <c r="R135" s="148"/>
      <c r="T135" s="149"/>
      <c r="U135" s="145"/>
      <c r="V135" s="145"/>
      <c r="W135" s="145"/>
      <c r="X135" s="145"/>
      <c r="Y135" s="145"/>
      <c r="Z135" s="145"/>
      <c r="AA135" s="150"/>
      <c r="AT135" s="151" t="s">
        <v>137</v>
      </c>
      <c r="AU135" s="151" t="s">
        <v>85</v>
      </c>
      <c r="AV135" s="10" t="s">
        <v>85</v>
      </c>
      <c r="AW135" s="10" t="s">
        <v>35</v>
      </c>
      <c r="AX135" s="10" t="s">
        <v>20</v>
      </c>
      <c r="AY135" s="151" t="s">
        <v>129</v>
      </c>
    </row>
    <row r="136" spans="2:65" s="1" customFormat="1" ht="22.5" customHeight="1" x14ac:dyDescent="0.3">
      <c r="B136" s="134"/>
      <c r="C136" s="135" t="s">
        <v>182</v>
      </c>
      <c r="D136" s="135" t="s">
        <v>130</v>
      </c>
      <c r="E136" s="136" t="s">
        <v>781</v>
      </c>
      <c r="F136" s="232" t="s">
        <v>782</v>
      </c>
      <c r="G136" s="233"/>
      <c r="H136" s="233"/>
      <c r="I136" s="233"/>
      <c r="J136" s="137" t="s">
        <v>758</v>
      </c>
      <c r="K136" s="138">
        <v>5.8</v>
      </c>
      <c r="L136" s="234"/>
      <c r="M136" s="233"/>
      <c r="N136" s="234">
        <f>ROUND(L136*K136,2)</f>
        <v>0</v>
      </c>
      <c r="O136" s="233"/>
      <c r="P136" s="233"/>
      <c r="Q136" s="233"/>
      <c r="R136" s="139"/>
      <c r="T136" s="140" t="s">
        <v>3</v>
      </c>
      <c r="U136" s="39" t="s">
        <v>43</v>
      </c>
      <c r="V136" s="141">
        <v>8.9999999999999993E-3</v>
      </c>
      <c r="W136" s="141">
        <f>V136*K136</f>
        <v>5.2199999999999996E-2</v>
      </c>
      <c r="X136" s="141">
        <v>0</v>
      </c>
      <c r="Y136" s="141">
        <f>X136*K136</f>
        <v>0</v>
      </c>
      <c r="Z136" s="141">
        <v>0</v>
      </c>
      <c r="AA136" s="142">
        <f>Z136*K136</f>
        <v>0</v>
      </c>
      <c r="AR136" s="16" t="s">
        <v>146</v>
      </c>
      <c r="AT136" s="16" t="s">
        <v>130</v>
      </c>
      <c r="AU136" s="16" t="s">
        <v>85</v>
      </c>
      <c r="AY136" s="16" t="s">
        <v>129</v>
      </c>
      <c r="BE136" s="143">
        <f>IF(U136="základní",N136,0)</f>
        <v>0</v>
      </c>
      <c r="BF136" s="143">
        <f>IF(U136="snížená",N136,0)</f>
        <v>0</v>
      </c>
      <c r="BG136" s="143">
        <f>IF(U136="zákl. přenesená",N136,0)</f>
        <v>0</v>
      </c>
      <c r="BH136" s="143">
        <f>IF(U136="sníž. přenesená",N136,0)</f>
        <v>0</v>
      </c>
      <c r="BI136" s="143">
        <f>IF(U136="nulová",N136,0)</f>
        <v>0</v>
      </c>
      <c r="BJ136" s="16" t="s">
        <v>20</v>
      </c>
      <c r="BK136" s="143">
        <f>ROUND(L136*K136,2)</f>
        <v>0</v>
      </c>
      <c r="BL136" s="16" t="s">
        <v>146</v>
      </c>
      <c r="BM136" s="16" t="s">
        <v>783</v>
      </c>
    </row>
    <row r="137" spans="2:65" s="10" customFormat="1" ht="22.5" customHeight="1" x14ac:dyDescent="0.3">
      <c r="B137" s="144"/>
      <c r="C137" s="145"/>
      <c r="D137" s="145"/>
      <c r="E137" s="146" t="s">
        <v>3</v>
      </c>
      <c r="F137" s="235" t="s">
        <v>777</v>
      </c>
      <c r="G137" s="236"/>
      <c r="H137" s="236"/>
      <c r="I137" s="236"/>
      <c r="J137" s="145"/>
      <c r="K137" s="147">
        <v>5.8</v>
      </c>
      <c r="L137" s="145"/>
      <c r="M137" s="145"/>
      <c r="N137" s="145"/>
      <c r="O137" s="145"/>
      <c r="P137" s="145"/>
      <c r="Q137" s="145"/>
      <c r="R137" s="148"/>
      <c r="T137" s="149"/>
      <c r="U137" s="145"/>
      <c r="V137" s="145"/>
      <c r="W137" s="145"/>
      <c r="X137" s="145"/>
      <c r="Y137" s="145"/>
      <c r="Z137" s="145"/>
      <c r="AA137" s="150"/>
      <c r="AT137" s="151" t="s">
        <v>137</v>
      </c>
      <c r="AU137" s="151" t="s">
        <v>85</v>
      </c>
      <c r="AV137" s="10" t="s">
        <v>85</v>
      </c>
      <c r="AW137" s="10" t="s">
        <v>35</v>
      </c>
      <c r="AX137" s="10" t="s">
        <v>20</v>
      </c>
      <c r="AY137" s="151" t="s">
        <v>129</v>
      </c>
    </row>
    <row r="138" spans="2:65" s="1" customFormat="1" ht="31.5" customHeight="1" x14ac:dyDescent="0.3">
      <c r="B138" s="134"/>
      <c r="C138" s="135" t="s">
        <v>186</v>
      </c>
      <c r="D138" s="135" t="s">
        <v>130</v>
      </c>
      <c r="E138" s="136" t="s">
        <v>784</v>
      </c>
      <c r="F138" s="232" t="s">
        <v>785</v>
      </c>
      <c r="G138" s="233"/>
      <c r="H138" s="233"/>
      <c r="I138" s="233"/>
      <c r="J138" s="137" t="s">
        <v>758</v>
      </c>
      <c r="K138" s="138">
        <v>5.8</v>
      </c>
      <c r="L138" s="234"/>
      <c r="M138" s="233"/>
      <c r="N138" s="234">
        <f>ROUND(L138*K138,2)</f>
        <v>0</v>
      </c>
      <c r="O138" s="233"/>
      <c r="P138" s="233"/>
      <c r="Q138" s="233"/>
      <c r="R138" s="139"/>
      <c r="T138" s="140" t="s">
        <v>3</v>
      </c>
      <c r="U138" s="39" t="s">
        <v>43</v>
      </c>
      <c r="V138" s="141">
        <v>0</v>
      </c>
      <c r="W138" s="141">
        <f>V138*K138</f>
        <v>0</v>
      </c>
      <c r="X138" s="141">
        <v>0</v>
      </c>
      <c r="Y138" s="141">
        <f>X138*K138</f>
        <v>0</v>
      </c>
      <c r="Z138" s="141">
        <v>0</v>
      </c>
      <c r="AA138" s="142">
        <f>Z138*K138</f>
        <v>0</v>
      </c>
      <c r="AR138" s="16" t="s">
        <v>146</v>
      </c>
      <c r="AT138" s="16" t="s">
        <v>130</v>
      </c>
      <c r="AU138" s="16" t="s">
        <v>85</v>
      </c>
      <c r="AY138" s="16" t="s">
        <v>129</v>
      </c>
      <c r="BE138" s="143">
        <f>IF(U138="základní",N138,0)</f>
        <v>0</v>
      </c>
      <c r="BF138" s="143">
        <f>IF(U138="snížená",N138,0)</f>
        <v>0</v>
      </c>
      <c r="BG138" s="143">
        <f>IF(U138="zákl. přenesená",N138,0)</f>
        <v>0</v>
      </c>
      <c r="BH138" s="143">
        <f>IF(U138="sníž. přenesená",N138,0)</f>
        <v>0</v>
      </c>
      <c r="BI138" s="143">
        <f>IF(U138="nulová",N138,0)</f>
        <v>0</v>
      </c>
      <c r="BJ138" s="16" t="s">
        <v>20</v>
      </c>
      <c r="BK138" s="143">
        <f>ROUND(L138*K138,2)</f>
        <v>0</v>
      </c>
      <c r="BL138" s="16" t="s">
        <v>146</v>
      </c>
      <c r="BM138" s="16" t="s">
        <v>786</v>
      </c>
    </row>
    <row r="139" spans="2:65" s="11" customFormat="1" ht="22.5" customHeight="1" x14ac:dyDescent="0.3">
      <c r="B139" s="156"/>
      <c r="C139" s="157"/>
      <c r="D139" s="157"/>
      <c r="E139" s="158" t="s">
        <v>3</v>
      </c>
      <c r="F139" s="240" t="s">
        <v>787</v>
      </c>
      <c r="G139" s="241"/>
      <c r="H139" s="241"/>
      <c r="I139" s="241"/>
      <c r="J139" s="157"/>
      <c r="K139" s="159" t="s">
        <v>3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137</v>
      </c>
      <c r="AU139" s="163" t="s">
        <v>85</v>
      </c>
      <c r="AV139" s="11" t="s">
        <v>20</v>
      </c>
      <c r="AW139" s="11" t="s">
        <v>35</v>
      </c>
      <c r="AX139" s="11" t="s">
        <v>78</v>
      </c>
      <c r="AY139" s="163" t="s">
        <v>129</v>
      </c>
    </row>
    <row r="140" spans="2:65" s="10" customFormat="1" ht="22.5" customHeight="1" x14ac:dyDescent="0.3">
      <c r="B140" s="144"/>
      <c r="C140" s="145"/>
      <c r="D140" s="145"/>
      <c r="E140" s="146" t="s">
        <v>3</v>
      </c>
      <c r="F140" s="242" t="s">
        <v>777</v>
      </c>
      <c r="G140" s="236"/>
      <c r="H140" s="236"/>
      <c r="I140" s="236"/>
      <c r="J140" s="145"/>
      <c r="K140" s="147">
        <v>5.8</v>
      </c>
      <c r="L140" s="145"/>
      <c r="M140" s="145"/>
      <c r="N140" s="145"/>
      <c r="O140" s="145"/>
      <c r="P140" s="145"/>
      <c r="Q140" s="145"/>
      <c r="R140" s="148"/>
      <c r="T140" s="149"/>
      <c r="U140" s="145"/>
      <c r="V140" s="145"/>
      <c r="W140" s="145"/>
      <c r="X140" s="145"/>
      <c r="Y140" s="145"/>
      <c r="Z140" s="145"/>
      <c r="AA140" s="150"/>
      <c r="AT140" s="151" t="s">
        <v>137</v>
      </c>
      <c r="AU140" s="151" t="s">
        <v>85</v>
      </c>
      <c r="AV140" s="10" t="s">
        <v>85</v>
      </c>
      <c r="AW140" s="10" t="s">
        <v>35</v>
      </c>
      <c r="AX140" s="10" t="s">
        <v>20</v>
      </c>
      <c r="AY140" s="151" t="s">
        <v>129</v>
      </c>
    </row>
    <row r="141" spans="2:65" s="1" customFormat="1" ht="31.5" customHeight="1" x14ac:dyDescent="0.3">
      <c r="B141" s="134"/>
      <c r="C141" s="135" t="s">
        <v>25</v>
      </c>
      <c r="D141" s="135" t="s">
        <v>130</v>
      </c>
      <c r="E141" s="136" t="s">
        <v>788</v>
      </c>
      <c r="F141" s="232" t="s">
        <v>789</v>
      </c>
      <c r="G141" s="233"/>
      <c r="H141" s="233"/>
      <c r="I141" s="233"/>
      <c r="J141" s="137" t="s">
        <v>758</v>
      </c>
      <c r="K141" s="138">
        <v>7.2</v>
      </c>
      <c r="L141" s="234"/>
      <c r="M141" s="233"/>
      <c r="N141" s="234">
        <f>ROUND(L141*K141,2)</f>
        <v>0</v>
      </c>
      <c r="O141" s="233"/>
      <c r="P141" s="233"/>
      <c r="Q141" s="233"/>
      <c r="R141" s="139"/>
      <c r="T141" s="140" t="s">
        <v>3</v>
      </c>
      <c r="U141" s="39" t="s">
        <v>43</v>
      </c>
      <c r="V141" s="141">
        <v>0.29899999999999999</v>
      </c>
      <c r="W141" s="141">
        <f>V141*K141</f>
        <v>2.1528</v>
      </c>
      <c r="X141" s="141">
        <v>0</v>
      </c>
      <c r="Y141" s="141">
        <f>X141*K141</f>
        <v>0</v>
      </c>
      <c r="Z141" s="141">
        <v>0</v>
      </c>
      <c r="AA141" s="142">
        <f>Z141*K141</f>
        <v>0</v>
      </c>
      <c r="AR141" s="16" t="s">
        <v>146</v>
      </c>
      <c r="AT141" s="16" t="s">
        <v>130</v>
      </c>
      <c r="AU141" s="16" t="s">
        <v>85</v>
      </c>
      <c r="AY141" s="16" t="s">
        <v>129</v>
      </c>
      <c r="BE141" s="143">
        <f>IF(U141="základní",N141,0)</f>
        <v>0</v>
      </c>
      <c r="BF141" s="143">
        <f>IF(U141="snížená",N141,0)</f>
        <v>0</v>
      </c>
      <c r="BG141" s="143">
        <f>IF(U141="zákl. přenesená",N141,0)</f>
        <v>0</v>
      </c>
      <c r="BH141" s="143">
        <f>IF(U141="sníž. přenesená",N141,0)</f>
        <v>0</v>
      </c>
      <c r="BI141" s="143">
        <f>IF(U141="nulová",N141,0)</f>
        <v>0</v>
      </c>
      <c r="BJ141" s="16" t="s">
        <v>20</v>
      </c>
      <c r="BK141" s="143">
        <f>ROUND(L141*K141,2)</f>
        <v>0</v>
      </c>
      <c r="BL141" s="16" t="s">
        <v>146</v>
      </c>
      <c r="BM141" s="16" t="s">
        <v>790</v>
      </c>
    </row>
    <row r="142" spans="2:65" s="10" customFormat="1" ht="22.5" customHeight="1" x14ac:dyDescent="0.3">
      <c r="B142" s="144"/>
      <c r="C142" s="145"/>
      <c r="D142" s="145"/>
      <c r="E142" s="146" t="s">
        <v>3</v>
      </c>
      <c r="F142" s="235" t="s">
        <v>773</v>
      </c>
      <c r="G142" s="236"/>
      <c r="H142" s="236"/>
      <c r="I142" s="236"/>
      <c r="J142" s="145"/>
      <c r="K142" s="147">
        <v>7.2</v>
      </c>
      <c r="L142" s="145"/>
      <c r="M142" s="145"/>
      <c r="N142" s="145"/>
      <c r="O142" s="145"/>
      <c r="P142" s="145"/>
      <c r="Q142" s="145"/>
      <c r="R142" s="148"/>
      <c r="T142" s="149"/>
      <c r="U142" s="145"/>
      <c r="V142" s="145"/>
      <c r="W142" s="145"/>
      <c r="X142" s="145"/>
      <c r="Y142" s="145"/>
      <c r="Z142" s="145"/>
      <c r="AA142" s="150"/>
      <c r="AT142" s="151" t="s">
        <v>137</v>
      </c>
      <c r="AU142" s="151" t="s">
        <v>85</v>
      </c>
      <c r="AV142" s="10" t="s">
        <v>85</v>
      </c>
      <c r="AW142" s="10" t="s">
        <v>35</v>
      </c>
      <c r="AX142" s="10" t="s">
        <v>20</v>
      </c>
      <c r="AY142" s="151" t="s">
        <v>129</v>
      </c>
    </row>
    <row r="143" spans="2:65" s="1" customFormat="1" ht="44.25" customHeight="1" x14ac:dyDescent="0.3">
      <c r="B143" s="134"/>
      <c r="C143" s="135" t="s">
        <v>195</v>
      </c>
      <c r="D143" s="135" t="s">
        <v>130</v>
      </c>
      <c r="E143" s="136" t="s">
        <v>791</v>
      </c>
      <c r="F143" s="232" t="s">
        <v>792</v>
      </c>
      <c r="G143" s="233"/>
      <c r="H143" s="233"/>
      <c r="I143" s="233"/>
      <c r="J143" s="137" t="s">
        <v>758</v>
      </c>
      <c r="K143" s="138">
        <v>4.3</v>
      </c>
      <c r="L143" s="234"/>
      <c r="M143" s="233"/>
      <c r="N143" s="234">
        <f>ROUND(L143*K143,2)</f>
        <v>0</v>
      </c>
      <c r="O143" s="233"/>
      <c r="P143" s="233"/>
      <c r="Q143" s="233"/>
      <c r="R143" s="139"/>
      <c r="T143" s="140" t="s">
        <v>3</v>
      </c>
      <c r="U143" s="39" t="s">
        <v>43</v>
      </c>
      <c r="V143" s="141">
        <v>1.587</v>
      </c>
      <c r="W143" s="141">
        <f>V143*K143</f>
        <v>6.8240999999999996</v>
      </c>
      <c r="X143" s="141">
        <v>0</v>
      </c>
      <c r="Y143" s="141">
        <f>X143*K143</f>
        <v>0</v>
      </c>
      <c r="Z143" s="141">
        <v>0</v>
      </c>
      <c r="AA143" s="142">
        <f>Z143*K143</f>
        <v>0</v>
      </c>
      <c r="AR143" s="16" t="s">
        <v>146</v>
      </c>
      <c r="AT143" s="16" t="s">
        <v>130</v>
      </c>
      <c r="AU143" s="16" t="s">
        <v>85</v>
      </c>
      <c r="AY143" s="16" t="s">
        <v>129</v>
      </c>
      <c r="BE143" s="143">
        <f>IF(U143="základní",N143,0)</f>
        <v>0</v>
      </c>
      <c r="BF143" s="143">
        <f>IF(U143="snížená",N143,0)</f>
        <v>0</v>
      </c>
      <c r="BG143" s="143">
        <f>IF(U143="zákl. přenesená",N143,0)</f>
        <v>0</v>
      </c>
      <c r="BH143" s="143">
        <f>IF(U143="sníž. přenesená",N143,0)</f>
        <v>0</v>
      </c>
      <c r="BI143" s="143">
        <f>IF(U143="nulová",N143,0)</f>
        <v>0</v>
      </c>
      <c r="BJ143" s="16" t="s">
        <v>20</v>
      </c>
      <c r="BK143" s="143">
        <f>ROUND(L143*K143,2)</f>
        <v>0</v>
      </c>
      <c r="BL143" s="16" t="s">
        <v>146</v>
      </c>
      <c r="BM143" s="16" t="s">
        <v>793</v>
      </c>
    </row>
    <row r="144" spans="2:65" s="10" customFormat="1" ht="22.5" customHeight="1" x14ac:dyDescent="0.3">
      <c r="B144" s="144"/>
      <c r="C144" s="145"/>
      <c r="D144" s="145"/>
      <c r="E144" s="146" t="s">
        <v>3</v>
      </c>
      <c r="F144" s="235" t="s">
        <v>794</v>
      </c>
      <c r="G144" s="236"/>
      <c r="H144" s="236"/>
      <c r="I144" s="236"/>
      <c r="J144" s="145"/>
      <c r="K144" s="147">
        <v>4.3</v>
      </c>
      <c r="L144" s="145"/>
      <c r="M144" s="145"/>
      <c r="N144" s="145"/>
      <c r="O144" s="145"/>
      <c r="P144" s="145"/>
      <c r="Q144" s="145"/>
      <c r="R144" s="148"/>
      <c r="T144" s="149"/>
      <c r="U144" s="145"/>
      <c r="V144" s="145"/>
      <c r="W144" s="145"/>
      <c r="X144" s="145"/>
      <c r="Y144" s="145"/>
      <c r="Z144" s="145"/>
      <c r="AA144" s="150"/>
      <c r="AT144" s="151" t="s">
        <v>137</v>
      </c>
      <c r="AU144" s="151" t="s">
        <v>85</v>
      </c>
      <c r="AV144" s="10" t="s">
        <v>85</v>
      </c>
      <c r="AW144" s="10" t="s">
        <v>35</v>
      </c>
      <c r="AX144" s="10" t="s">
        <v>20</v>
      </c>
      <c r="AY144" s="151" t="s">
        <v>129</v>
      </c>
    </row>
    <row r="145" spans="2:65" s="1" customFormat="1" ht="22.5" customHeight="1" x14ac:dyDescent="0.3">
      <c r="B145" s="134"/>
      <c r="C145" s="152" t="s">
        <v>203</v>
      </c>
      <c r="D145" s="152" t="s">
        <v>138</v>
      </c>
      <c r="E145" s="153" t="s">
        <v>795</v>
      </c>
      <c r="F145" s="237" t="s">
        <v>796</v>
      </c>
      <c r="G145" s="238"/>
      <c r="H145" s="238"/>
      <c r="I145" s="238"/>
      <c r="J145" s="154" t="s">
        <v>164</v>
      </c>
      <c r="K145" s="155">
        <v>8</v>
      </c>
      <c r="L145" s="239"/>
      <c r="M145" s="238"/>
      <c r="N145" s="239">
        <f>ROUND(L145*K145,2)</f>
        <v>0</v>
      </c>
      <c r="O145" s="233"/>
      <c r="P145" s="233"/>
      <c r="Q145" s="233"/>
      <c r="R145" s="139"/>
      <c r="T145" s="140" t="s">
        <v>3</v>
      </c>
      <c r="U145" s="39" t="s">
        <v>43</v>
      </c>
      <c r="V145" s="141">
        <v>0</v>
      </c>
      <c r="W145" s="141">
        <f>V145*K145</f>
        <v>0</v>
      </c>
      <c r="X145" s="141">
        <v>1</v>
      </c>
      <c r="Y145" s="141">
        <f>X145*K145</f>
        <v>8</v>
      </c>
      <c r="Z145" s="141">
        <v>0</v>
      </c>
      <c r="AA145" s="142">
        <f>Z145*K145</f>
        <v>0</v>
      </c>
      <c r="AR145" s="16" t="s">
        <v>182</v>
      </c>
      <c r="AT145" s="16" t="s">
        <v>138</v>
      </c>
      <c r="AU145" s="16" t="s">
        <v>85</v>
      </c>
      <c r="AY145" s="16" t="s">
        <v>129</v>
      </c>
      <c r="BE145" s="143">
        <f>IF(U145="základní",N145,0)</f>
        <v>0</v>
      </c>
      <c r="BF145" s="143">
        <f>IF(U145="snížená",N145,0)</f>
        <v>0</v>
      </c>
      <c r="BG145" s="143">
        <f>IF(U145="zákl. přenesená",N145,0)</f>
        <v>0</v>
      </c>
      <c r="BH145" s="143">
        <f>IF(U145="sníž. přenesená",N145,0)</f>
        <v>0</v>
      </c>
      <c r="BI145" s="143">
        <f>IF(U145="nulová",N145,0)</f>
        <v>0</v>
      </c>
      <c r="BJ145" s="16" t="s">
        <v>20</v>
      </c>
      <c r="BK145" s="143">
        <f>ROUND(L145*K145,2)</f>
        <v>0</v>
      </c>
      <c r="BL145" s="16" t="s">
        <v>146</v>
      </c>
      <c r="BM145" s="16" t="s">
        <v>797</v>
      </c>
    </row>
    <row r="146" spans="2:65" s="10" customFormat="1" ht="22.5" customHeight="1" x14ac:dyDescent="0.3">
      <c r="B146" s="144"/>
      <c r="C146" s="145"/>
      <c r="D146" s="145"/>
      <c r="E146" s="146" t="s">
        <v>3</v>
      </c>
      <c r="F146" s="235" t="s">
        <v>798</v>
      </c>
      <c r="G146" s="236"/>
      <c r="H146" s="236"/>
      <c r="I146" s="236"/>
      <c r="J146" s="145"/>
      <c r="K146" s="147">
        <v>7.5250000000000004</v>
      </c>
      <c r="L146" s="145"/>
      <c r="M146" s="145"/>
      <c r="N146" s="145"/>
      <c r="O146" s="145"/>
      <c r="P146" s="145"/>
      <c r="Q146" s="145"/>
      <c r="R146" s="148"/>
      <c r="T146" s="149"/>
      <c r="U146" s="145"/>
      <c r="V146" s="145"/>
      <c r="W146" s="145"/>
      <c r="X146" s="145"/>
      <c r="Y146" s="145"/>
      <c r="Z146" s="145"/>
      <c r="AA146" s="150"/>
      <c r="AT146" s="151" t="s">
        <v>137</v>
      </c>
      <c r="AU146" s="151" t="s">
        <v>85</v>
      </c>
      <c r="AV146" s="10" t="s">
        <v>85</v>
      </c>
      <c r="AW146" s="10" t="s">
        <v>35</v>
      </c>
      <c r="AX146" s="10" t="s">
        <v>78</v>
      </c>
      <c r="AY146" s="151" t="s">
        <v>129</v>
      </c>
    </row>
    <row r="147" spans="2:65" s="12" customFormat="1" ht="22.5" customHeight="1" x14ac:dyDescent="0.3">
      <c r="B147" s="164"/>
      <c r="C147" s="165"/>
      <c r="D147" s="165"/>
      <c r="E147" s="166" t="s">
        <v>3</v>
      </c>
      <c r="F147" s="243" t="s">
        <v>145</v>
      </c>
      <c r="G147" s="244"/>
      <c r="H147" s="244"/>
      <c r="I147" s="244"/>
      <c r="J147" s="165"/>
      <c r="K147" s="167">
        <v>7.5250000000000004</v>
      </c>
      <c r="L147" s="165"/>
      <c r="M147" s="165"/>
      <c r="N147" s="165"/>
      <c r="O147" s="165"/>
      <c r="P147" s="165"/>
      <c r="Q147" s="165"/>
      <c r="R147" s="168"/>
      <c r="T147" s="169"/>
      <c r="U147" s="165"/>
      <c r="V147" s="165"/>
      <c r="W147" s="165"/>
      <c r="X147" s="165"/>
      <c r="Y147" s="165"/>
      <c r="Z147" s="165"/>
      <c r="AA147" s="170"/>
      <c r="AT147" s="171" t="s">
        <v>137</v>
      </c>
      <c r="AU147" s="171" t="s">
        <v>85</v>
      </c>
      <c r="AV147" s="12" t="s">
        <v>146</v>
      </c>
      <c r="AW147" s="12" t="s">
        <v>35</v>
      </c>
      <c r="AX147" s="12" t="s">
        <v>78</v>
      </c>
      <c r="AY147" s="171" t="s">
        <v>129</v>
      </c>
    </row>
    <row r="148" spans="2:65" s="10" customFormat="1" ht="22.5" customHeight="1" x14ac:dyDescent="0.3">
      <c r="B148" s="144"/>
      <c r="C148" s="145"/>
      <c r="D148" s="145"/>
      <c r="E148" s="146" t="s">
        <v>3</v>
      </c>
      <c r="F148" s="242" t="s">
        <v>182</v>
      </c>
      <c r="G148" s="236"/>
      <c r="H148" s="236"/>
      <c r="I148" s="236"/>
      <c r="J148" s="145"/>
      <c r="K148" s="147">
        <v>8</v>
      </c>
      <c r="L148" s="145"/>
      <c r="M148" s="145"/>
      <c r="N148" s="145"/>
      <c r="O148" s="145"/>
      <c r="P148" s="145"/>
      <c r="Q148" s="145"/>
      <c r="R148" s="148"/>
      <c r="T148" s="149"/>
      <c r="U148" s="145"/>
      <c r="V148" s="145"/>
      <c r="W148" s="145"/>
      <c r="X148" s="145"/>
      <c r="Y148" s="145"/>
      <c r="Z148" s="145"/>
      <c r="AA148" s="150"/>
      <c r="AT148" s="151" t="s">
        <v>137</v>
      </c>
      <c r="AU148" s="151" t="s">
        <v>85</v>
      </c>
      <c r="AV148" s="10" t="s">
        <v>85</v>
      </c>
      <c r="AW148" s="10" t="s">
        <v>35</v>
      </c>
      <c r="AX148" s="10" t="s">
        <v>20</v>
      </c>
      <c r="AY148" s="151" t="s">
        <v>129</v>
      </c>
    </row>
    <row r="149" spans="2:65" s="9" customFormat="1" ht="29.85" customHeight="1" x14ac:dyDescent="0.35">
      <c r="B149" s="123"/>
      <c r="C149" s="124"/>
      <c r="D149" s="133" t="s">
        <v>752</v>
      </c>
      <c r="E149" s="133"/>
      <c r="F149" s="133"/>
      <c r="G149" s="133"/>
      <c r="H149" s="133"/>
      <c r="I149" s="133"/>
      <c r="J149" s="133"/>
      <c r="K149" s="133"/>
      <c r="L149" s="133"/>
      <c r="M149" s="133"/>
      <c r="N149" s="250">
        <f>BK149</f>
        <v>0</v>
      </c>
      <c r="O149" s="251"/>
      <c r="P149" s="251"/>
      <c r="Q149" s="251"/>
      <c r="R149" s="126"/>
      <c r="T149" s="127"/>
      <c r="U149" s="124"/>
      <c r="V149" s="124"/>
      <c r="W149" s="128">
        <f>SUM(W150:W151)</f>
        <v>6.5500000000000003E-2</v>
      </c>
      <c r="X149" s="124"/>
      <c r="Y149" s="128">
        <f>SUM(Y150:Y151)</f>
        <v>0</v>
      </c>
      <c r="Z149" s="124"/>
      <c r="AA149" s="129">
        <f>SUM(AA150:AA151)</f>
        <v>0</v>
      </c>
      <c r="AR149" s="130" t="s">
        <v>20</v>
      </c>
      <c r="AT149" s="131" t="s">
        <v>77</v>
      </c>
      <c r="AU149" s="131" t="s">
        <v>20</v>
      </c>
      <c r="AY149" s="130" t="s">
        <v>129</v>
      </c>
      <c r="BK149" s="132">
        <f>SUM(BK150:BK151)</f>
        <v>0</v>
      </c>
    </row>
    <row r="150" spans="2:65" s="1" customFormat="1" ht="31.5" customHeight="1" x14ac:dyDescent="0.3">
      <c r="B150" s="134"/>
      <c r="C150" s="135" t="s">
        <v>211</v>
      </c>
      <c r="D150" s="135" t="s">
        <v>130</v>
      </c>
      <c r="E150" s="136" t="s">
        <v>799</v>
      </c>
      <c r="F150" s="232" t="s">
        <v>800</v>
      </c>
      <c r="G150" s="233"/>
      <c r="H150" s="233"/>
      <c r="I150" s="233"/>
      <c r="J150" s="137" t="s">
        <v>762</v>
      </c>
      <c r="K150" s="138">
        <v>13.1</v>
      </c>
      <c r="L150" s="234"/>
      <c r="M150" s="233"/>
      <c r="N150" s="234">
        <f>ROUND(L150*K150,2)</f>
        <v>0</v>
      </c>
      <c r="O150" s="233"/>
      <c r="P150" s="233"/>
      <c r="Q150" s="233"/>
      <c r="R150" s="139"/>
      <c r="T150" s="140" t="s">
        <v>3</v>
      </c>
      <c r="U150" s="39" t="s">
        <v>43</v>
      </c>
      <c r="V150" s="141">
        <v>5.0000000000000001E-3</v>
      </c>
      <c r="W150" s="141">
        <f>V150*K150</f>
        <v>6.5500000000000003E-2</v>
      </c>
      <c r="X150" s="141">
        <v>0</v>
      </c>
      <c r="Y150" s="141">
        <f>X150*K150</f>
        <v>0</v>
      </c>
      <c r="Z150" s="141">
        <v>0</v>
      </c>
      <c r="AA150" s="142">
        <f>Z150*K150</f>
        <v>0</v>
      </c>
      <c r="AR150" s="16" t="s">
        <v>146</v>
      </c>
      <c r="AT150" s="16" t="s">
        <v>130</v>
      </c>
      <c r="AU150" s="16" t="s">
        <v>85</v>
      </c>
      <c r="AY150" s="16" t="s">
        <v>129</v>
      </c>
      <c r="BE150" s="143">
        <f>IF(U150="základní",N150,0)</f>
        <v>0</v>
      </c>
      <c r="BF150" s="143">
        <f>IF(U150="snížená",N150,0)</f>
        <v>0</v>
      </c>
      <c r="BG150" s="143">
        <f>IF(U150="zákl. přenesená",N150,0)</f>
        <v>0</v>
      </c>
      <c r="BH150" s="143">
        <f>IF(U150="sníž. přenesená",N150,0)</f>
        <v>0</v>
      </c>
      <c r="BI150" s="143">
        <f>IF(U150="nulová",N150,0)</f>
        <v>0</v>
      </c>
      <c r="BJ150" s="16" t="s">
        <v>20</v>
      </c>
      <c r="BK150" s="143">
        <f>ROUND(L150*K150,2)</f>
        <v>0</v>
      </c>
      <c r="BL150" s="16" t="s">
        <v>146</v>
      </c>
      <c r="BM150" s="16" t="s">
        <v>801</v>
      </c>
    </row>
    <row r="151" spans="2:65" s="10" customFormat="1" ht="22.5" customHeight="1" x14ac:dyDescent="0.3">
      <c r="B151" s="144"/>
      <c r="C151" s="145"/>
      <c r="D151" s="145"/>
      <c r="E151" s="146" t="s">
        <v>3</v>
      </c>
      <c r="F151" s="235" t="s">
        <v>802</v>
      </c>
      <c r="G151" s="236"/>
      <c r="H151" s="236"/>
      <c r="I151" s="236"/>
      <c r="J151" s="145"/>
      <c r="K151" s="147">
        <v>13.1</v>
      </c>
      <c r="L151" s="145"/>
      <c r="M151" s="145"/>
      <c r="N151" s="145"/>
      <c r="O151" s="145"/>
      <c r="P151" s="145"/>
      <c r="Q151" s="145"/>
      <c r="R151" s="148"/>
      <c r="T151" s="149"/>
      <c r="U151" s="145"/>
      <c r="V151" s="145"/>
      <c r="W151" s="145"/>
      <c r="X151" s="145"/>
      <c r="Y151" s="145"/>
      <c r="Z151" s="145"/>
      <c r="AA151" s="150"/>
      <c r="AT151" s="151" t="s">
        <v>137</v>
      </c>
      <c r="AU151" s="151" t="s">
        <v>85</v>
      </c>
      <c r="AV151" s="10" t="s">
        <v>85</v>
      </c>
      <c r="AW151" s="10" t="s">
        <v>35</v>
      </c>
      <c r="AX151" s="10" t="s">
        <v>20</v>
      </c>
      <c r="AY151" s="151" t="s">
        <v>129</v>
      </c>
    </row>
    <row r="152" spans="2:65" s="9" customFormat="1" ht="29.85" customHeight="1" x14ac:dyDescent="0.35">
      <c r="B152" s="123"/>
      <c r="C152" s="124"/>
      <c r="D152" s="133" t="s">
        <v>753</v>
      </c>
      <c r="E152" s="133"/>
      <c r="F152" s="133"/>
      <c r="G152" s="133"/>
      <c r="H152" s="133"/>
      <c r="I152" s="133"/>
      <c r="J152" s="133"/>
      <c r="K152" s="133"/>
      <c r="L152" s="133"/>
      <c r="M152" s="133"/>
      <c r="N152" s="250">
        <f>BK152</f>
        <v>0</v>
      </c>
      <c r="O152" s="251"/>
      <c r="P152" s="251"/>
      <c r="Q152" s="251"/>
      <c r="R152" s="126"/>
      <c r="T152" s="127"/>
      <c r="U152" s="124"/>
      <c r="V152" s="124"/>
      <c r="W152" s="128">
        <f>SUM(W153:W154)</f>
        <v>2.6339999999999999</v>
      </c>
      <c r="X152" s="124"/>
      <c r="Y152" s="128">
        <f>SUM(Y153:Y154)</f>
        <v>0</v>
      </c>
      <c r="Z152" s="124"/>
      <c r="AA152" s="129">
        <f>SUM(AA153:AA154)</f>
        <v>0</v>
      </c>
      <c r="AR152" s="130" t="s">
        <v>20</v>
      </c>
      <c r="AT152" s="131" t="s">
        <v>77</v>
      </c>
      <c r="AU152" s="131" t="s">
        <v>20</v>
      </c>
      <c r="AY152" s="130" t="s">
        <v>129</v>
      </c>
      <c r="BK152" s="132">
        <f>SUM(BK153:BK154)</f>
        <v>0</v>
      </c>
    </row>
    <row r="153" spans="2:65" s="1" customFormat="1" ht="22.5" customHeight="1" x14ac:dyDescent="0.3">
      <c r="B153" s="134"/>
      <c r="C153" s="135" t="s">
        <v>219</v>
      </c>
      <c r="D153" s="135" t="s">
        <v>130</v>
      </c>
      <c r="E153" s="136" t="s">
        <v>803</v>
      </c>
      <c r="F153" s="232" t="s">
        <v>804</v>
      </c>
      <c r="G153" s="233"/>
      <c r="H153" s="233"/>
      <c r="I153" s="233"/>
      <c r="J153" s="137" t="s">
        <v>758</v>
      </c>
      <c r="K153" s="138">
        <v>2</v>
      </c>
      <c r="L153" s="234"/>
      <c r="M153" s="233"/>
      <c r="N153" s="234">
        <f>ROUND(L153*K153,2)</f>
        <v>0</v>
      </c>
      <c r="O153" s="233"/>
      <c r="P153" s="233"/>
      <c r="Q153" s="233"/>
      <c r="R153" s="139"/>
      <c r="T153" s="140" t="s">
        <v>3</v>
      </c>
      <c r="U153" s="39" t="s">
        <v>43</v>
      </c>
      <c r="V153" s="141">
        <v>1.3169999999999999</v>
      </c>
      <c r="W153" s="141">
        <f>V153*K153</f>
        <v>2.6339999999999999</v>
      </c>
      <c r="X153" s="141">
        <v>0</v>
      </c>
      <c r="Y153" s="141">
        <f>X153*K153</f>
        <v>0</v>
      </c>
      <c r="Z153" s="141">
        <v>0</v>
      </c>
      <c r="AA153" s="142">
        <f>Z153*K153</f>
        <v>0</v>
      </c>
      <c r="AR153" s="16" t="s">
        <v>146</v>
      </c>
      <c r="AT153" s="16" t="s">
        <v>130</v>
      </c>
      <c r="AU153" s="16" t="s">
        <v>85</v>
      </c>
      <c r="AY153" s="16" t="s">
        <v>129</v>
      </c>
      <c r="BE153" s="143">
        <f>IF(U153="základní",N153,0)</f>
        <v>0</v>
      </c>
      <c r="BF153" s="143">
        <f>IF(U153="snížená",N153,0)</f>
        <v>0</v>
      </c>
      <c r="BG153" s="143">
        <f>IF(U153="zákl. přenesená",N153,0)</f>
        <v>0</v>
      </c>
      <c r="BH153" s="143">
        <f>IF(U153="sníž. přenesená",N153,0)</f>
        <v>0</v>
      </c>
      <c r="BI153" s="143">
        <f>IF(U153="nulová",N153,0)</f>
        <v>0</v>
      </c>
      <c r="BJ153" s="16" t="s">
        <v>20</v>
      </c>
      <c r="BK153" s="143">
        <f>ROUND(L153*K153,2)</f>
        <v>0</v>
      </c>
      <c r="BL153" s="16" t="s">
        <v>146</v>
      </c>
      <c r="BM153" s="16" t="s">
        <v>805</v>
      </c>
    </row>
    <row r="154" spans="2:65" s="10" customFormat="1" ht="22.5" customHeight="1" x14ac:dyDescent="0.3">
      <c r="B154" s="144"/>
      <c r="C154" s="145"/>
      <c r="D154" s="145"/>
      <c r="E154" s="146" t="s">
        <v>3</v>
      </c>
      <c r="F154" s="235" t="s">
        <v>85</v>
      </c>
      <c r="G154" s="236"/>
      <c r="H154" s="236"/>
      <c r="I154" s="236"/>
      <c r="J154" s="145"/>
      <c r="K154" s="147">
        <v>2</v>
      </c>
      <c r="L154" s="145"/>
      <c r="M154" s="145"/>
      <c r="N154" s="145"/>
      <c r="O154" s="145"/>
      <c r="P154" s="145"/>
      <c r="Q154" s="145"/>
      <c r="R154" s="148"/>
      <c r="T154" s="149"/>
      <c r="U154" s="145"/>
      <c r="V154" s="145"/>
      <c r="W154" s="145"/>
      <c r="X154" s="145"/>
      <c r="Y154" s="145"/>
      <c r="Z154" s="145"/>
      <c r="AA154" s="150"/>
      <c r="AT154" s="151" t="s">
        <v>137</v>
      </c>
      <c r="AU154" s="151" t="s">
        <v>85</v>
      </c>
      <c r="AV154" s="10" t="s">
        <v>85</v>
      </c>
      <c r="AW154" s="10" t="s">
        <v>35</v>
      </c>
      <c r="AX154" s="10" t="s">
        <v>20</v>
      </c>
      <c r="AY154" s="151" t="s">
        <v>129</v>
      </c>
    </row>
    <row r="155" spans="2:65" s="9" customFormat="1" ht="29.85" customHeight="1" x14ac:dyDescent="0.35">
      <c r="B155" s="123"/>
      <c r="C155" s="124"/>
      <c r="D155" s="133" t="s">
        <v>754</v>
      </c>
      <c r="E155" s="133"/>
      <c r="F155" s="133"/>
      <c r="G155" s="133"/>
      <c r="H155" s="133"/>
      <c r="I155" s="133"/>
      <c r="J155" s="133"/>
      <c r="K155" s="133"/>
      <c r="L155" s="133"/>
      <c r="M155" s="133"/>
      <c r="N155" s="254">
        <f>BK155</f>
        <v>0</v>
      </c>
      <c r="O155" s="225"/>
      <c r="P155" s="225"/>
      <c r="Q155" s="225"/>
      <c r="R155" s="126"/>
      <c r="T155" s="127"/>
      <c r="U155" s="124"/>
      <c r="V155" s="124"/>
      <c r="W155" s="128">
        <f>W156</f>
        <v>11.879959999999999</v>
      </c>
      <c r="X155" s="124"/>
      <c r="Y155" s="128">
        <f>Y156</f>
        <v>0</v>
      </c>
      <c r="Z155" s="124"/>
      <c r="AA155" s="129">
        <f>AA156</f>
        <v>0</v>
      </c>
      <c r="AR155" s="130" t="s">
        <v>20</v>
      </c>
      <c r="AT155" s="131" t="s">
        <v>77</v>
      </c>
      <c r="AU155" s="131" t="s">
        <v>20</v>
      </c>
      <c r="AY155" s="130" t="s">
        <v>129</v>
      </c>
      <c r="BK155" s="132">
        <f>BK156</f>
        <v>0</v>
      </c>
    </row>
    <row r="156" spans="2:65" s="9" customFormat="1" ht="14.85" customHeight="1" x14ac:dyDescent="0.35">
      <c r="B156" s="123"/>
      <c r="C156" s="124"/>
      <c r="D156" s="133" t="s">
        <v>755</v>
      </c>
      <c r="E156" s="133"/>
      <c r="F156" s="133"/>
      <c r="G156" s="133"/>
      <c r="H156" s="133"/>
      <c r="I156" s="133"/>
      <c r="J156" s="133"/>
      <c r="K156" s="133"/>
      <c r="L156" s="133"/>
      <c r="M156" s="133"/>
      <c r="N156" s="250">
        <f>BK156</f>
        <v>0</v>
      </c>
      <c r="O156" s="251"/>
      <c r="P156" s="251"/>
      <c r="Q156" s="251"/>
      <c r="R156" s="126"/>
      <c r="T156" s="127"/>
      <c r="U156" s="124"/>
      <c r="V156" s="124"/>
      <c r="W156" s="128">
        <f>W157</f>
        <v>11.879959999999999</v>
      </c>
      <c r="X156" s="124"/>
      <c r="Y156" s="128">
        <f>Y157</f>
        <v>0</v>
      </c>
      <c r="Z156" s="124"/>
      <c r="AA156" s="129">
        <f>AA157</f>
        <v>0</v>
      </c>
      <c r="AR156" s="130" t="s">
        <v>20</v>
      </c>
      <c r="AT156" s="131" t="s">
        <v>77</v>
      </c>
      <c r="AU156" s="131" t="s">
        <v>85</v>
      </c>
      <c r="AY156" s="130" t="s">
        <v>129</v>
      </c>
      <c r="BK156" s="132">
        <f>BK157</f>
        <v>0</v>
      </c>
    </row>
    <row r="157" spans="2:65" s="1" customFormat="1" ht="31.5" customHeight="1" x14ac:dyDescent="0.3">
      <c r="B157" s="134"/>
      <c r="C157" s="135" t="s">
        <v>9</v>
      </c>
      <c r="D157" s="135" t="s">
        <v>130</v>
      </c>
      <c r="E157" s="136" t="s">
        <v>806</v>
      </c>
      <c r="F157" s="232" t="s">
        <v>807</v>
      </c>
      <c r="G157" s="233"/>
      <c r="H157" s="233"/>
      <c r="I157" s="233"/>
      <c r="J157" s="137" t="s">
        <v>164</v>
      </c>
      <c r="K157" s="138">
        <v>8.0269999999999992</v>
      </c>
      <c r="L157" s="234"/>
      <c r="M157" s="233"/>
      <c r="N157" s="234">
        <f>ROUND(L157*K157,2)</f>
        <v>0</v>
      </c>
      <c r="O157" s="233"/>
      <c r="P157" s="233"/>
      <c r="Q157" s="233"/>
      <c r="R157" s="139"/>
      <c r="T157" s="140" t="s">
        <v>3</v>
      </c>
      <c r="U157" s="39" t="s">
        <v>43</v>
      </c>
      <c r="V157" s="141">
        <v>1.48</v>
      </c>
      <c r="W157" s="141">
        <f>V157*K157</f>
        <v>11.879959999999999</v>
      </c>
      <c r="X157" s="141">
        <v>0</v>
      </c>
      <c r="Y157" s="141">
        <f>X157*K157</f>
        <v>0</v>
      </c>
      <c r="Z157" s="141">
        <v>0</v>
      </c>
      <c r="AA157" s="142">
        <f>Z157*K157</f>
        <v>0</v>
      </c>
      <c r="AR157" s="16" t="s">
        <v>146</v>
      </c>
      <c r="AT157" s="16" t="s">
        <v>130</v>
      </c>
      <c r="AU157" s="16" t="s">
        <v>148</v>
      </c>
      <c r="AY157" s="16" t="s">
        <v>129</v>
      </c>
      <c r="BE157" s="143">
        <f>IF(U157="základní",N157,0)</f>
        <v>0</v>
      </c>
      <c r="BF157" s="143">
        <f>IF(U157="snížená",N157,0)</f>
        <v>0</v>
      </c>
      <c r="BG157" s="143">
        <f>IF(U157="zákl. přenesená",N157,0)</f>
        <v>0</v>
      </c>
      <c r="BH157" s="143">
        <f>IF(U157="sníž. přenesená",N157,0)</f>
        <v>0</v>
      </c>
      <c r="BI157" s="143">
        <f>IF(U157="nulová",N157,0)</f>
        <v>0</v>
      </c>
      <c r="BJ157" s="16" t="s">
        <v>20</v>
      </c>
      <c r="BK157" s="143">
        <f>ROUND(L157*K157,2)</f>
        <v>0</v>
      </c>
      <c r="BL157" s="16" t="s">
        <v>146</v>
      </c>
      <c r="BM157" s="16" t="s">
        <v>808</v>
      </c>
    </row>
    <row r="158" spans="2:65" s="9" customFormat="1" ht="37.35" customHeight="1" x14ac:dyDescent="0.35">
      <c r="B158" s="123"/>
      <c r="C158" s="124"/>
      <c r="D158" s="125" t="s">
        <v>103</v>
      </c>
      <c r="E158" s="125"/>
      <c r="F158" s="125"/>
      <c r="G158" s="125"/>
      <c r="H158" s="125"/>
      <c r="I158" s="125"/>
      <c r="J158" s="125"/>
      <c r="K158" s="125"/>
      <c r="L158" s="125"/>
      <c r="M158" s="125"/>
      <c r="N158" s="255">
        <f>BK158</f>
        <v>0</v>
      </c>
      <c r="O158" s="256"/>
      <c r="P158" s="256"/>
      <c r="Q158" s="256"/>
      <c r="R158" s="126"/>
      <c r="T158" s="127"/>
      <c r="U158" s="124"/>
      <c r="V158" s="124"/>
      <c r="W158" s="128">
        <f>W159</f>
        <v>8.6028300000000009</v>
      </c>
      <c r="X158" s="124"/>
      <c r="Y158" s="128">
        <f>Y159</f>
        <v>3.9224999999999996E-2</v>
      </c>
      <c r="Z158" s="124"/>
      <c r="AA158" s="129">
        <f>AA159</f>
        <v>0</v>
      </c>
      <c r="AR158" s="130" t="s">
        <v>85</v>
      </c>
      <c r="AT158" s="131" t="s">
        <v>77</v>
      </c>
      <c r="AU158" s="131" t="s">
        <v>78</v>
      </c>
      <c r="AY158" s="130" t="s">
        <v>129</v>
      </c>
      <c r="BK158" s="132">
        <f>BK159</f>
        <v>0</v>
      </c>
    </row>
    <row r="159" spans="2:65" s="9" customFormat="1" ht="19.95" customHeight="1" x14ac:dyDescent="0.35">
      <c r="B159" s="123"/>
      <c r="C159" s="124"/>
      <c r="D159" s="133" t="s">
        <v>105</v>
      </c>
      <c r="E159" s="133"/>
      <c r="F159" s="133"/>
      <c r="G159" s="133"/>
      <c r="H159" s="133"/>
      <c r="I159" s="133"/>
      <c r="J159" s="133"/>
      <c r="K159" s="133"/>
      <c r="L159" s="133"/>
      <c r="M159" s="133"/>
      <c r="N159" s="250">
        <f>BK159</f>
        <v>0</v>
      </c>
      <c r="O159" s="251"/>
      <c r="P159" s="251"/>
      <c r="Q159" s="251"/>
      <c r="R159" s="126"/>
      <c r="T159" s="127"/>
      <c r="U159" s="124"/>
      <c r="V159" s="124"/>
      <c r="W159" s="128">
        <f>SUM(W160:W177)</f>
        <v>8.6028300000000009</v>
      </c>
      <c r="X159" s="124"/>
      <c r="Y159" s="128">
        <f>SUM(Y160:Y177)</f>
        <v>3.9224999999999996E-2</v>
      </c>
      <c r="Z159" s="124"/>
      <c r="AA159" s="129">
        <f>SUM(AA160:AA177)</f>
        <v>0</v>
      </c>
      <c r="AR159" s="130" t="s">
        <v>85</v>
      </c>
      <c r="AT159" s="131" t="s">
        <v>77</v>
      </c>
      <c r="AU159" s="131" t="s">
        <v>20</v>
      </c>
      <c r="AY159" s="130" t="s">
        <v>129</v>
      </c>
      <c r="BK159" s="132">
        <f>SUM(BK160:BK177)</f>
        <v>0</v>
      </c>
    </row>
    <row r="160" spans="2:65" s="1" customFormat="1" ht="31.5" customHeight="1" x14ac:dyDescent="0.3">
      <c r="B160" s="134"/>
      <c r="C160" s="135" t="s">
        <v>134</v>
      </c>
      <c r="D160" s="135" t="s">
        <v>130</v>
      </c>
      <c r="E160" s="136" t="s">
        <v>809</v>
      </c>
      <c r="F160" s="232" t="s">
        <v>810</v>
      </c>
      <c r="G160" s="233"/>
      <c r="H160" s="233"/>
      <c r="I160" s="233"/>
      <c r="J160" s="137" t="s">
        <v>133</v>
      </c>
      <c r="K160" s="138">
        <v>4</v>
      </c>
      <c r="L160" s="234"/>
      <c r="M160" s="233"/>
      <c r="N160" s="234">
        <f>ROUND(L160*K160,2)</f>
        <v>0</v>
      </c>
      <c r="O160" s="233"/>
      <c r="P160" s="233"/>
      <c r="Q160" s="233"/>
      <c r="R160" s="139"/>
      <c r="T160" s="140" t="s">
        <v>3</v>
      </c>
      <c r="U160" s="39" t="s">
        <v>43</v>
      </c>
      <c r="V160" s="141">
        <v>0.47799999999999998</v>
      </c>
      <c r="W160" s="141">
        <f>V160*K160</f>
        <v>1.9119999999999999</v>
      </c>
      <c r="X160" s="141">
        <v>1.89E-3</v>
      </c>
      <c r="Y160" s="141">
        <f>X160*K160</f>
        <v>7.5599999999999999E-3</v>
      </c>
      <c r="Z160" s="141">
        <v>0</v>
      </c>
      <c r="AA160" s="142">
        <f>Z160*K160</f>
        <v>0</v>
      </c>
      <c r="AR160" s="16" t="s">
        <v>134</v>
      </c>
      <c r="AT160" s="16" t="s">
        <v>130</v>
      </c>
      <c r="AU160" s="16" t="s">
        <v>85</v>
      </c>
      <c r="AY160" s="16" t="s">
        <v>129</v>
      </c>
      <c r="BE160" s="143">
        <f>IF(U160="základní",N160,0)</f>
        <v>0</v>
      </c>
      <c r="BF160" s="143">
        <f>IF(U160="snížená",N160,0)</f>
        <v>0</v>
      </c>
      <c r="BG160" s="143">
        <f>IF(U160="zákl. přenesená",N160,0)</f>
        <v>0</v>
      </c>
      <c r="BH160" s="143">
        <f>IF(U160="sníž. přenesená",N160,0)</f>
        <v>0</v>
      </c>
      <c r="BI160" s="143">
        <f>IF(U160="nulová",N160,0)</f>
        <v>0</v>
      </c>
      <c r="BJ160" s="16" t="s">
        <v>20</v>
      </c>
      <c r="BK160" s="143">
        <f>ROUND(L160*K160,2)</f>
        <v>0</v>
      </c>
      <c r="BL160" s="16" t="s">
        <v>134</v>
      </c>
      <c r="BM160" s="16" t="s">
        <v>811</v>
      </c>
    </row>
    <row r="161" spans="2:65" s="11" customFormat="1" ht="22.5" customHeight="1" x14ac:dyDescent="0.3">
      <c r="B161" s="156"/>
      <c r="C161" s="157"/>
      <c r="D161" s="157"/>
      <c r="E161" s="158" t="s">
        <v>3</v>
      </c>
      <c r="F161" s="240" t="s">
        <v>812</v>
      </c>
      <c r="G161" s="241"/>
      <c r="H161" s="241"/>
      <c r="I161" s="241"/>
      <c r="J161" s="157"/>
      <c r="K161" s="159" t="s">
        <v>3</v>
      </c>
      <c r="L161" s="157"/>
      <c r="M161" s="157"/>
      <c r="N161" s="157"/>
      <c r="O161" s="157"/>
      <c r="P161" s="157"/>
      <c r="Q161" s="157"/>
      <c r="R161" s="160"/>
      <c r="T161" s="161"/>
      <c r="U161" s="157"/>
      <c r="V161" s="157"/>
      <c r="W161" s="157"/>
      <c r="X161" s="157"/>
      <c r="Y161" s="157"/>
      <c r="Z161" s="157"/>
      <c r="AA161" s="162"/>
      <c r="AT161" s="163" t="s">
        <v>137</v>
      </c>
      <c r="AU161" s="163" t="s">
        <v>85</v>
      </c>
      <c r="AV161" s="11" t="s">
        <v>20</v>
      </c>
      <c r="AW161" s="11" t="s">
        <v>35</v>
      </c>
      <c r="AX161" s="11" t="s">
        <v>78</v>
      </c>
      <c r="AY161" s="163" t="s">
        <v>129</v>
      </c>
    </row>
    <row r="162" spans="2:65" s="10" customFormat="1" ht="22.5" customHeight="1" x14ac:dyDescent="0.3">
      <c r="B162" s="144"/>
      <c r="C162" s="145"/>
      <c r="D162" s="145"/>
      <c r="E162" s="146" t="s">
        <v>3</v>
      </c>
      <c r="F162" s="242" t="s">
        <v>813</v>
      </c>
      <c r="G162" s="236"/>
      <c r="H162" s="236"/>
      <c r="I162" s="236"/>
      <c r="J162" s="145"/>
      <c r="K162" s="147">
        <v>3.45</v>
      </c>
      <c r="L162" s="145"/>
      <c r="M162" s="145"/>
      <c r="N162" s="145"/>
      <c r="O162" s="145"/>
      <c r="P162" s="145"/>
      <c r="Q162" s="145"/>
      <c r="R162" s="148"/>
      <c r="T162" s="149"/>
      <c r="U162" s="145"/>
      <c r="V162" s="145"/>
      <c r="W162" s="145"/>
      <c r="X162" s="145"/>
      <c r="Y162" s="145"/>
      <c r="Z162" s="145"/>
      <c r="AA162" s="150"/>
      <c r="AT162" s="151" t="s">
        <v>137</v>
      </c>
      <c r="AU162" s="151" t="s">
        <v>85</v>
      </c>
      <c r="AV162" s="10" t="s">
        <v>85</v>
      </c>
      <c r="AW162" s="10" t="s">
        <v>35</v>
      </c>
      <c r="AX162" s="10" t="s">
        <v>78</v>
      </c>
      <c r="AY162" s="151" t="s">
        <v>129</v>
      </c>
    </row>
    <row r="163" spans="2:65" s="12" customFormat="1" ht="22.5" customHeight="1" x14ac:dyDescent="0.3">
      <c r="B163" s="164"/>
      <c r="C163" s="165"/>
      <c r="D163" s="165"/>
      <c r="E163" s="166" t="s">
        <v>3</v>
      </c>
      <c r="F163" s="243" t="s">
        <v>145</v>
      </c>
      <c r="G163" s="244"/>
      <c r="H163" s="244"/>
      <c r="I163" s="244"/>
      <c r="J163" s="165"/>
      <c r="K163" s="167">
        <v>3.45</v>
      </c>
      <c r="L163" s="165"/>
      <c r="M163" s="165"/>
      <c r="N163" s="165"/>
      <c r="O163" s="165"/>
      <c r="P163" s="165"/>
      <c r="Q163" s="165"/>
      <c r="R163" s="168"/>
      <c r="T163" s="169"/>
      <c r="U163" s="165"/>
      <c r="V163" s="165"/>
      <c r="W163" s="165"/>
      <c r="X163" s="165"/>
      <c r="Y163" s="165"/>
      <c r="Z163" s="165"/>
      <c r="AA163" s="170"/>
      <c r="AT163" s="171" t="s">
        <v>137</v>
      </c>
      <c r="AU163" s="171" t="s">
        <v>85</v>
      </c>
      <c r="AV163" s="12" t="s">
        <v>146</v>
      </c>
      <c r="AW163" s="12" t="s">
        <v>35</v>
      </c>
      <c r="AX163" s="12" t="s">
        <v>78</v>
      </c>
      <c r="AY163" s="171" t="s">
        <v>129</v>
      </c>
    </row>
    <row r="164" spans="2:65" s="10" customFormat="1" ht="22.5" customHeight="1" x14ac:dyDescent="0.3">
      <c r="B164" s="144"/>
      <c r="C164" s="145"/>
      <c r="D164" s="145"/>
      <c r="E164" s="146" t="s">
        <v>3</v>
      </c>
      <c r="F164" s="242" t="s">
        <v>146</v>
      </c>
      <c r="G164" s="236"/>
      <c r="H164" s="236"/>
      <c r="I164" s="236"/>
      <c r="J164" s="145"/>
      <c r="K164" s="147">
        <v>4</v>
      </c>
      <c r="L164" s="145"/>
      <c r="M164" s="145"/>
      <c r="N164" s="145"/>
      <c r="O164" s="145"/>
      <c r="P164" s="145"/>
      <c r="Q164" s="145"/>
      <c r="R164" s="148"/>
      <c r="T164" s="149"/>
      <c r="U164" s="145"/>
      <c r="V164" s="145"/>
      <c r="W164" s="145"/>
      <c r="X164" s="145"/>
      <c r="Y164" s="145"/>
      <c r="Z164" s="145"/>
      <c r="AA164" s="150"/>
      <c r="AT164" s="151" t="s">
        <v>137</v>
      </c>
      <c r="AU164" s="151" t="s">
        <v>85</v>
      </c>
      <c r="AV164" s="10" t="s">
        <v>85</v>
      </c>
      <c r="AW164" s="10" t="s">
        <v>35</v>
      </c>
      <c r="AX164" s="10" t="s">
        <v>20</v>
      </c>
      <c r="AY164" s="151" t="s">
        <v>129</v>
      </c>
    </row>
    <row r="165" spans="2:65" s="1" customFormat="1" ht="31.5" customHeight="1" x14ac:dyDescent="0.3">
      <c r="B165" s="134"/>
      <c r="C165" s="135" t="s">
        <v>236</v>
      </c>
      <c r="D165" s="135" t="s">
        <v>130</v>
      </c>
      <c r="E165" s="136" t="s">
        <v>814</v>
      </c>
      <c r="F165" s="232" t="s">
        <v>815</v>
      </c>
      <c r="G165" s="233"/>
      <c r="H165" s="233"/>
      <c r="I165" s="233"/>
      <c r="J165" s="137" t="s">
        <v>133</v>
      </c>
      <c r="K165" s="138">
        <v>8.5</v>
      </c>
      <c r="L165" s="234"/>
      <c r="M165" s="233"/>
      <c r="N165" s="234">
        <f>ROUND(L165*K165,2)</f>
        <v>0</v>
      </c>
      <c r="O165" s="233"/>
      <c r="P165" s="233"/>
      <c r="Q165" s="233"/>
      <c r="R165" s="139"/>
      <c r="T165" s="140" t="s">
        <v>3</v>
      </c>
      <c r="U165" s="39" t="s">
        <v>43</v>
      </c>
      <c r="V165" s="141">
        <v>0.38300000000000001</v>
      </c>
      <c r="W165" s="141">
        <f>V165*K165</f>
        <v>3.2555000000000001</v>
      </c>
      <c r="X165" s="141">
        <v>1.7700000000000001E-3</v>
      </c>
      <c r="Y165" s="141">
        <f>X165*K165</f>
        <v>1.5045000000000001E-2</v>
      </c>
      <c r="Z165" s="141">
        <v>0</v>
      </c>
      <c r="AA165" s="142">
        <f>Z165*K165</f>
        <v>0</v>
      </c>
      <c r="AR165" s="16" t="s">
        <v>134</v>
      </c>
      <c r="AT165" s="16" t="s">
        <v>130</v>
      </c>
      <c r="AU165" s="16" t="s">
        <v>85</v>
      </c>
      <c r="AY165" s="16" t="s">
        <v>129</v>
      </c>
      <c r="BE165" s="143">
        <f>IF(U165="základní",N165,0)</f>
        <v>0</v>
      </c>
      <c r="BF165" s="143">
        <f>IF(U165="snížená",N165,0)</f>
        <v>0</v>
      </c>
      <c r="BG165" s="143">
        <f>IF(U165="zákl. přenesená",N165,0)</f>
        <v>0</v>
      </c>
      <c r="BH165" s="143">
        <f>IF(U165="sníž. přenesená",N165,0)</f>
        <v>0</v>
      </c>
      <c r="BI165" s="143">
        <f>IF(U165="nulová",N165,0)</f>
        <v>0</v>
      </c>
      <c r="BJ165" s="16" t="s">
        <v>20</v>
      </c>
      <c r="BK165" s="143">
        <f>ROUND(L165*K165,2)</f>
        <v>0</v>
      </c>
      <c r="BL165" s="16" t="s">
        <v>134</v>
      </c>
      <c r="BM165" s="16" t="s">
        <v>816</v>
      </c>
    </row>
    <row r="166" spans="2:65" s="10" customFormat="1" ht="22.5" customHeight="1" x14ac:dyDescent="0.3">
      <c r="B166" s="144"/>
      <c r="C166" s="145"/>
      <c r="D166" s="145"/>
      <c r="E166" s="146" t="s">
        <v>3</v>
      </c>
      <c r="F166" s="235" t="s">
        <v>817</v>
      </c>
      <c r="G166" s="236"/>
      <c r="H166" s="236"/>
      <c r="I166" s="236"/>
      <c r="J166" s="145"/>
      <c r="K166" s="147">
        <v>8.1649999999999991</v>
      </c>
      <c r="L166" s="145"/>
      <c r="M166" s="145"/>
      <c r="N166" s="145"/>
      <c r="O166" s="145"/>
      <c r="P166" s="145"/>
      <c r="Q166" s="145"/>
      <c r="R166" s="148"/>
      <c r="T166" s="149"/>
      <c r="U166" s="145"/>
      <c r="V166" s="145"/>
      <c r="W166" s="145"/>
      <c r="X166" s="145"/>
      <c r="Y166" s="145"/>
      <c r="Z166" s="145"/>
      <c r="AA166" s="150"/>
      <c r="AT166" s="151" t="s">
        <v>137</v>
      </c>
      <c r="AU166" s="151" t="s">
        <v>85</v>
      </c>
      <c r="AV166" s="10" t="s">
        <v>85</v>
      </c>
      <c r="AW166" s="10" t="s">
        <v>35</v>
      </c>
      <c r="AX166" s="10" t="s">
        <v>78</v>
      </c>
      <c r="AY166" s="151" t="s">
        <v>129</v>
      </c>
    </row>
    <row r="167" spans="2:65" s="12" customFormat="1" ht="22.5" customHeight="1" x14ac:dyDescent="0.3">
      <c r="B167" s="164"/>
      <c r="C167" s="165"/>
      <c r="D167" s="165"/>
      <c r="E167" s="166" t="s">
        <v>3</v>
      </c>
      <c r="F167" s="243" t="s">
        <v>145</v>
      </c>
      <c r="G167" s="244"/>
      <c r="H167" s="244"/>
      <c r="I167" s="244"/>
      <c r="J167" s="165"/>
      <c r="K167" s="167">
        <v>8.1649999999999991</v>
      </c>
      <c r="L167" s="165"/>
      <c r="M167" s="165"/>
      <c r="N167" s="165"/>
      <c r="O167" s="165"/>
      <c r="P167" s="165"/>
      <c r="Q167" s="165"/>
      <c r="R167" s="168"/>
      <c r="T167" s="169"/>
      <c r="U167" s="165"/>
      <c r="V167" s="165"/>
      <c r="W167" s="165"/>
      <c r="X167" s="165"/>
      <c r="Y167" s="165"/>
      <c r="Z167" s="165"/>
      <c r="AA167" s="170"/>
      <c r="AT167" s="171" t="s">
        <v>137</v>
      </c>
      <c r="AU167" s="171" t="s">
        <v>85</v>
      </c>
      <c r="AV167" s="12" t="s">
        <v>146</v>
      </c>
      <c r="AW167" s="12" t="s">
        <v>35</v>
      </c>
      <c r="AX167" s="12" t="s">
        <v>78</v>
      </c>
      <c r="AY167" s="171" t="s">
        <v>129</v>
      </c>
    </row>
    <row r="168" spans="2:65" s="10" customFormat="1" ht="22.5" customHeight="1" x14ac:dyDescent="0.3">
      <c r="B168" s="144"/>
      <c r="C168" s="145"/>
      <c r="D168" s="145"/>
      <c r="E168" s="146" t="s">
        <v>3</v>
      </c>
      <c r="F168" s="242" t="s">
        <v>818</v>
      </c>
      <c r="G168" s="236"/>
      <c r="H168" s="236"/>
      <c r="I168" s="236"/>
      <c r="J168" s="145"/>
      <c r="K168" s="147">
        <v>8.5</v>
      </c>
      <c r="L168" s="145"/>
      <c r="M168" s="145"/>
      <c r="N168" s="145"/>
      <c r="O168" s="145"/>
      <c r="P168" s="145"/>
      <c r="Q168" s="145"/>
      <c r="R168" s="148"/>
      <c r="T168" s="149"/>
      <c r="U168" s="145"/>
      <c r="V168" s="145"/>
      <c r="W168" s="145"/>
      <c r="X168" s="145"/>
      <c r="Y168" s="145"/>
      <c r="Z168" s="145"/>
      <c r="AA168" s="150"/>
      <c r="AT168" s="151" t="s">
        <v>137</v>
      </c>
      <c r="AU168" s="151" t="s">
        <v>85</v>
      </c>
      <c r="AV168" s="10" t="s">
        <v>85</v>
      </c>
      <c r="AW168" s="10" t="s">
        <v>35</v>
      </c>
      <c r="AX168" s="10" t="s">
        <v>20</v>
      </c>
      <c r="AY168" s="151" t="s">
        <v>129</v>
      </c>
    </row>
    <row r="169" spans="2:65" s="1" customFormat="1" ht="31.5" customHeight="1" x14ac:dyDescent="0.3">
      <c r="B169" s="134"/>
      <c r="C169" s="135" t="s">
        <v>240</v>
      </c>
      <c r="D169" s="135" t="s">
        <v>130</v>
      </c>
      <c r="E169" s="136" t="s">
        <v>819</v>
      </c>
      <c r="F169" s="232" t="s">
        <v>820</v>
      </c>
      <c r="G169" s="233"/>
      <c r="H169" s="233"/>
      <c r="I169" s="233"/>
      <c r="J169" s="137" t="s">
        <v>133</v>
      </c>
      <c r="K169" s="138">
        <v>6</v>
      </c>
      <c r="L169" s="234"/>
      <c r="M169" s="233"/>
      <c r="N169" s="234">
        <f>ROUND(L169*K169,2)</f>
        <v>0</v>
      </c>
      <c r="O169" s="233"/>
      <c r="P169" s="233"/>
      <c r="Q169" s="233"/>
      <c r="R169" s="139"/>
      <c r="T169" s="140" t="s">
        <v>3</v>
      </c>
      <c r="U169" s="39" t="s">
        <v>43</v>
      </c>
      <c r="V169" s="141">
        <v>0.40400000000000003</v>
      </c>
      <c r="W169" s="141">
        <f>V169*K169</f>
        <v>2.4240000000000004</v>
      </c>
      <c r="X169" s="141">
        <v>2.7699999999999999E-3</v>
      </c>
      <c r="Y169" s="141">
        <f>X169*K169</f>
        <v>1.6619999999999999E-2</v>
      </c>
      <c r="Z169" s="141">
        <v>0</v>
      </c>
      <c r="AA169" s="142">
        <f>Z169*K169</f>
        <v>0</v>
      </c>
      <c r="AR169" s="16" t="s">
        <v>134</v>
      </c>
      <c r="AT169" s="16" t="s">
        <v>130</v>
      </c>
      <c r="AU169" s="16" t="s">
        <v>85</v>
      </c>
      <c r="AY169" s="16" t="s">
        <v>129</v>
      </c>
      <c r="BE169" s="143">
        <f>IF(U169="základní",N169,0)</f>
        <v>0</v>
      </c>
      <c r="BF169" s="143">
        <f>IF(U169="snížená",N169,0)</f>
        <v>0</v>
      </c>
      <c r="BG169" s="143">
        <f>IF(U169="zákl. přenesená",N169,0)</f>
        <v>0</v>
      </c>
      <c r="BH169" s="143">
        <f>IF(U169="sníž. přenesená",N169,0)</f>
        <v>0</v>
      </c>
      <c r="BI169" s="143">
        <f>IF(U169="nulová",N169,0)</f>
        <v>0</v>
      </c>
      <c r="BJ169" s="16" t="s">
        <v>20</v>
      </c>
      <c r="BK169" s="143">
        <f>ROUND(L169*K169,2)</f>
        <v>0</v>
      </c>
      <c r="BL169" s="16" t="s">
        <v>134</v>
      </c>
      <c r="BM169" s="16" t="s">
        <v>821</v>
      </c>
    </row>
    <row r="170" spans="2:65" s="10" customFormat="1" ht="22.5" customHeight="1" x14ac:dyDescent="0.3">
      <c r="B170" s="144"/>
      <c r="C170" s="145"/>
      <c r="D170" s="145"/>
      <c r="E170" s="146" t="s">
        <v>3</v>
      </c>
      <c r="F170" s="235" t="s">
        <v>822</v>
      </c>
      <c r="G170" s="236"/>
      <c r="H170" s="236"/>
      <c r="I170" s="236"/>
      <c r="J170" s="145"/>
      <c r="K170" s="147">
        <v>5.75</v>
      </c>
      <c r="L170" s="145"/>
      <c r="M170" s="145"/>
      <c r="N170" s="145"/>
      <c r="O170" s="145"/>
      <c r="P170" s="145"/>
      <c r="Q170" s="145"/>
      <c r="R170" s="148"/>
      <c r="T170" s="149"/>
      <c r="U170" s="145"/>
      <c r="V170" s="145"/>
      <c r="W170" s="145"/>
      <c r="X170" s="145"/>
      <c r="Y170" s="145"/>
      <c r="Z170" s="145"/>
      <c r="AA170" s="150"/>
      <c r="AT170" s="151" t="s">
        <v>137</v>
      </c>
      <c r="AU170" s="151" t="s">
        <v>85</v>
      </c>
      <c r="AV170" s="10" t="s">
        <v>85</v>
      </c>
      <c r="AW170" s="10" t="s">
        <v>35</v>
      </c>
      <c r="AX170" s="10" t="s">
        <v>78</v>
      </c>
      <c r="AY170" s="151" t="s">
        <v>129</v>
      </c>
    </row>
    <row r="171" spans="2:65" s="12" customFormat="1" ht="22.5" customHeight="1" x14ac:dyDescent="0.3">
      <c r="B171" s="164"/>
      <c r="C171" s="165"/>
      <c r="D171" s="165"/>
      <c r="E171" s="166" t="s">
        <v>3</v>
      </c>
      <c r="F171" s="243" t="s">
        <v>145</v>
      </c>
      <c r="G171" s="244"/>
      <c r="H171" s="244"/>
      <c r="I171" s="244"/>
      <c r="J171" s="165"/>
      <c r="K171" s="167">
        <v>5.75</v>
      </c>
      <c r="L171" s="165"/>
      <c r="M171" s="165"/>
      <c r="N171" s="165"/>
      <c r="O171" s="165"/>
      <c r="P171" s="165"/>
      <c r="Q171" s="165"/>
      <c r="R171" s="168"/>
      <c r="T171" s="169"/>
      <c r="U171" s="165"/>
      <c r="V171" s="165"/>
      <c r="W171" s="165"/>
      <c r="X171" s="165"/>
      <c r="Y171" s="165"/>
      <c r="Z171" s="165"/>
      <c r="AA171" s="170"/>
      <c r="AT171" s="171" t="s">
        <v>137</v>
      </c>
      <c r="AU171" s="171" t="s">
        <v>85</v>
      </c>
      <c r="AV171" s="12" t="s">
        <v>146</v>
      </c>
      <c r="AW171" s="12" t="s">
        <v>35</v>
      </c>
      <c r="AX171" s="12" t="s">
        <v>78</v>
      </c>
      <c r="AY171" s="171" t="s">
        <v>129</v>
      </c>
    </row>
    <row r="172" spans="2:65" s="10" customFormat="1" ht="22.5" customHeight="1" x14ac:dyDescent="0.3">
      <c r="B172" s="144"/>
      <c r="C172" s="145"/>
      <c r="D172" s="145"/>
      <c r="E172" s="146" t="s">
        <v>3</v>
      </c>
      <c r="F172" s="242" t="s">
        <v>166</v>
      </c>
      <c r="G172" s="236"/>
      <c r="H172" s="236"/>
      <c r="I172" s="236"/>
      <c r="J172" s="145"/>
      <c r="K172" s="147">
        <v>6</v>
      </c>
      <c r="L172" s="145"/>
      <c r="M172" s="145"/>
      <c r="N172" s="145"/>
      <c r="O172" s="145"/>
      <c r="P172" s="145"/>
      <c r="Q172" s="145"/>
      <c r="R172" s="148"/>
      <c r="T172" s="149"/>
      <c r="U172" s="145"/>
      <c r="V172" s="145"/>
      <c r="W172" s="145"/>
      <c r="X172" s="145"/>
      <c r="Y172" s="145"/>
      <c r="Z172" s="145"/>
      <c r="AA172" s="150"/>
      <c r="AT172" s="151" t="s">
        <v>137</v>
      </c>
      <c r="AU172" s="151" t="s">
        <v>85</v>
      </c>
      <c r="AV172" s="10" t="s">
        <v>85</v>
      </c>
      <c r="AW172" s="10" t="s">
        <v>35</v>
      </c>
      <c r="AX172" s="10" t="s">
        <v>20</v>
      </c>
      <c r="AY172" s="151" t="s">
        <v>129</v>
      </c>
    </row>
    <row r="173" spans="2:65" s="1" customFormat="1" ht="22.5" customHeight="1" x14ac:dyDescent="0.3">
      <c r="B173" s="134"/>
      <c r="C173" s="135" t="s">
        <v>246</v>
      </c>
      <c r="D173" s="135" t="s">
        <v>130</v>
      </c>
      <c r="E173" s="136" t="s">
        <v>823</v>
      </c>
      <c r="F173" s="232" t="s">
        <v>824</v>
      </c>
      <c r="G173" s="233"/>
      <c r="H173" s="233"/>
      <c r="I173" s="233"/>
      <c r="J173" s="137" t="s">
        <v>133</v>
      </c>
      <c r="K173" s="138">
        <v>12.5</v>
      </c>
      <c r="L173" s="234"/>
      <c r="M173" s="233"/>
      <c r="N173" s="234">
        <f>ROUND(L173*K173,2)</f>
        <v>0</v>
      </c>
      <c r="O173" s="233"/>
      <c r="P173" s="233"/>
      <c r="Q173" s="233"/>
      <c r="R173" s="139"/>
      <c r="T173" s="140" t="s">
        <v>3</v>
      </c>
      <c r="U173" s="39" t="s">
        <v>43</v>
      </c>
      <c r="V173" s="141">
        <v>4.8000000000000001E-2</v>
      </c>
      <c r="W173" s="141">
        <f>V173*K173</f>
        <v>0.6</v>
      </c>
      <c r="X173" s="141">
        <v>0</v>
      </c>
      <c r="Y173" s="141">
        <f>X173*K173</f>
        <v>0</v>
      </c>
      <c r="Z173" s="141">
        <v>0</v>
      </c>
      <c r="AA173" s="142">
        <f>Z173*K173</f>
        <v>0</v>
      </c>
      <c r="AR173" s="16" t="s">
        <v>134</v>
      </c>
      <c r="AT173" s="16" t="s">
        <v>130</v>
      </c>
      <c r="AU173" s="16" t="s">
        <v>85</v>
      </c>
      <c r="AY173" s="16" t="s">
        <v>129</v>
      </c>
      <c r="BE173" s="143">
        <f>IF(U173="základní",N173,0)</f>
        <v>0</v>
      </c>
      <c r="BF173" s="143">
        <f>IF(U173="snížená",N173,0)</f>
        <v>0</v>
      </c>
      <c r="BG173" s="143">
        <f>IF(U173="zákl. přenesená",N173,0)</f>
        <v>0</v>
      </c>
      <c r="BH173" s="143">
        <f>IF(U173="sníž. přenesená",N173,0)</f>
        <v>0</v>
      </c>
      <c r="BI173" s="143">
        <f>IF(U173="nulová",N173,0)</f>
        <v>0</v>
      </c>
      <c r="BJ173" s="16" t="s">
        <v>20</v>
      </c>
      <c r="BK173" s="143">
        <f>ROUND(L173*K173,2)</f>
        <v>0</v>
      </c>
      <c r="BL173" s="16" t="s">
        <v>134</v>
      </c>
      <c r="BM173" s="16" t="s">
        <v>825</v>
      </c>
    </row>
    <row r="174" spans="2:65" s="10" customFormat="1" ht="22.5" customHeight="1" x14ac:dyDescent="0.3">
      <c r="B174" s="144"/>
      <c r="C174" s="145"/>
      <c r="D174" s="145"/>
      <c r="E174" s="146" t="s">
        <v>3</v>
      </c>
      <c r="F174" s="235" t="s">
        <v>826</v>
      </c>
      <c r="G174" s="236"/>
      <c r="H174" s="236"/>
      <c r="I174" s="236"/>
      <c r="J174" s="145"/>
      <c r="K174" s="147">
        <v>12.5</v>
      </c>
      <c r="L174" s="145"/>
      <c r="M174" s="145"/>
      <c r="N174" s="145"/>
      <c r="O174" s="145"/>
      <c r="P174" s="145"/>
      <c r="Q174" s="145"/>
      <c r="R174" s="148"/>
      <c r="T174" s="149"/>
      <c r="U174" s="145"/>
      <c r="V174" s="145"/>
      <c r="W174" s="145"/>
      <c r="X174" s="145"/>
      <c r="Y174" s="145"/>
      <c r="Z174" s="145"/>
      <c r="AA174" s="150"/>
      <c r="AT174" s="151" t="s">
        <v>137</v>
      </c>
      <c r="AU174" s="151" t="s">
        <v>85</v>
      </c>
      <c r="AV174" s="10" t="s">
        <v>85</v>
      </c>
      <c r="AW174" s="10" t="s">
        <v>35</v>
      </c>
      <c r="AX174" s="10" t="s">
        <v>20</v>
      </c>
      <c r="AY174" s="151" t="s">
        <v>129</v>
      </c>
    </row>
    <row r="175" spans="2:65" s="1" customFormat="1" ht="22.5" customHeight="1" x14ac:dyDescent="0.3">
      <c r="B175" s="134"/>
      <c r="C175" s="135" t="s">
        <v>252</v>
      </c>
      <c r="D175" s="135" t="s">
        <v>130</v>
      </c>
      <c r="E175" s="136" t="s">
        <v>827</v>
      </c>
      <c r="F175" s="232" t="s">
        <v>828</v>
      </c>
      <c r="G175" s="233"/>
      <c r="H175" s="233"/>
      <c r="I175" s="233"/>
      <c r="J175" s="137" t="s">
        <v>133</v>
      </c>
      <c r="K175" s="138">
        <v>6</v>
      </c>
      <c r="L175" s="234"/>
      <c r="M175" s="233"/>
      <c r="N175" s="234">
        <f>ROUND(L175*K175,2)</f>
        <v>0</v>
      </c>
      <c r="O175" s="233"/>
      <c r="P175" s="233"/>
      <c r="Q175" s="233"/>
      <c r="R175" s="139"/>
      <c r="T175" s="140" t="s">
        <v>3</v>
      </c>
      <c r="U175" s="39" t="s">
        <v>43</v>
      </c>
      <c r="V175" s="141">
        <v>5.8999999999999997E-2</v>
      </c>
      <c r="W175" s="141">
        <f>V175*K175</f>
        <v>0.35399999999999998</v>
      </c>
      <c r="X175" s="141">
        <v>0</v>
      </c>
      <c r="Y175" s="141">
        <f>X175*K175</f>
        <v>0</v>
      </c>
      <c r="Z175" s="141">
        <v>0</v>
      </c>
      <c r="AA175" s="142">
        <f>Z175*K175</f>
        <v>0</v>
      </c>
      <c r="AR175" s="16" t="s">
        <v>134</v>
      </c>
      <c r="AT175" s="16" t="s">
        <v>130</v>
      </c>
      <c r="AU175" s="16" t="s">
        <v>85</v>
      </c>
      <c r="AY175" s="16" t="s">
        <v>129</v>
      </c>
      <c r="BE175" s="143">
        <f>IF(U175="základní",N175,0)</f>
        <v>0</v>
      </c>
      <c r="BF175" s="143">
        <f>IF(U175="snížená",N175,0)</f>
        <v>0</v>
      </c>
      <c r="BG175" s="143">
        <f>IF(U175="zákl. přenesená",N175,0)</f>
        <v>0</v>
      </c>
      <c r="BH175" s="143">
        <f>IF(U175="sníž. přenesená",N175,0)</f>
        <v>0</v>
      </c>
      <c r="BI175" s="143">
        <f>IF(U175="nulová",N175,0)</f>
        <v>0</v>
      </c>
      <c r="BJ175" s="16" t="s">
        <v>20</v>
      </c>
      <c r="BK175" s="143">
        <f>ROUND(L175*K175,2)</f>
        <v>0</v>
      </c>
      <c r="BL175" s="16" t="s">
        <v>134</v>
      </c>
      <c r="BM175" s="16" t="s">
        <v>829</v>
      </c>
    </row>
    <row r="176" spans="2:65" s="10" customFormat="1" ht="22.5" customHeight="1" x14ac:dyDescent="0.3">
      <c r="B176" s="144"/>
      <c r="C176" s="145"/>
      <c r="D176" s="145"/>
      <c r="E176" s="146" t="s">
        <v>3</v>
      </c>
      <c r="F176" s="235" t="s">
        <v>166</v>
      </c>
      <c r="G176" s="236"/>
      <c r="H176" s="236"/>
      <c r="I176" s="236"/>
      <c r="J176" s="145"/>
      <c r="K176" s="147">
        <v>6</v>
      </c>
      <c r="L176" s="145"/>
      <c r="M176" s="145"/>
      <c r="N176" s="145"/>
      <c r="O176" s="145"/>
      <c r="P176" s="145"/>
      <c r="Q176" s="145"/>
      <c r="R176" s="148"/>
      <c r="T176" s="149"/>
      <c r="U176" s="145"/>
      <c r="V176" s="145"/>
      <c r="W176" s="145"/>
      <c r="X176" s="145"/>
      <c r="Y176" s="145"/>
      <c r="Z176" s="145"/>
      <c r="AA176" s="150"/>
      <c r="AT176" s="151" t="s">
        <v>137</v>
      </c>
      <c r="AU176" s="151" t="s">
        <v>85</v>
      </c>
      <c r="AV176" s="10" t="s">
        <v>85</v>
      </c>
      <c r="AW176" s="10" t="s">
        <v>35</v>
      </c>
      <c r="AX176" s="10" t="s">
        <v>20</v>
      </c>
      <c r="AY176" s="151" t="s">
        <v>129</v>
      </c>
    </row>
    <row r="177" spans="2:65" s="1" customFormat="1" ht="31.5" customHeight="1" x14ac:dyDescent="0.3">
      <c r="B177" s="134"/>
      <c r="C177" s="135" t="s">
        <v>8</v>
      </c>
      <c r="D177" s="135" t="s">
        <v>130</v>
      </c>
      <c r="E177" s="136" t="s">
        <v>830</v>
      </c>
      <c r="F177" s="232" t="s">
        <v>831</v>
      </c>
      <c r="G177" s="233"/>
      <c r="H177" s="233"/>
      <c r="I177" s="233"/>
      <c r="J177" s="137" t="s">
        <v>164</v>
      </c>
      <c r="K177" s="138">
        <v>3.9E-2</v>
      </c>
      <c r="L177" s="234"/>
      <c r="M177" s="233"/>
      <c r="N177" s="234">
        <f>ROUND(L177*K177,2)</f>
        <v>0</v>
      </c>
      <c r="O177" s="233"/>
      <c r="P177" s="233"/>
      <c r="Q177" s="233"/>
      <c r="R177" s="139"/>
      <c r="T177" s="140" t="s">
        <v>3</v>
      </c>
      <c r="U177" s="39" t="s">
        <v>43</v>
      </c>
      <c r="V177" s="141">
        <v>1.47</v>
      </c>
      <c r="W177" s="141">
        <f>V177*K177</f>
        <v>5.7329999999999999E-2</v>
      </c>
      <c r="X177" s="141">
        <v>0</v>
      </c>
      <c r="Y177" s="141">
        <f>X177*K177</f>
        <v>0</v>
      </c>
      <c r="Z177" s="141">
        <v>0</v>
      </c>
      <c r="AA177" s="142">
        <f>Z177*K177</f>
        <v>0</v>
      </c>
      <c r="AR177" s="16" t="s">
        <v>134</v>
      </c>
      <c r="AT177" s="16" t="s">
        <v>130</v>
      </c>
      <c r="AU177" s="16" t="s">
        <v>85</v>
      </c>
      <c r="AY177" s="16" t="s">
        <v>129</v>
      </c>
      <c r="BE177" s="143">
        <f>IF(U177="základní",N177,0)</f>
        <v>0</v>
      </c>
      <c r="BF177" s="143">
        <f>IF(U177="snížená",N177,0)</f>
        <v>0</v>
      </c>
      <c r="BG177" s="143">
        <f>IF(U177="zákl. přenesená",N177,0)</f>
        <v>0</v>
      </c>
      <c r="BH177" s="143">
        <f>IF(U177="sníž. přenesená",N177,0)</f>
        <v>0</v>
      </c>
      <c r="BI177" s="143">
        <f>IF(U177="nulová",N177,0)</f>
        <v>0</v>
      </c>
      <c r="BJ177" s="16" t="s">
        <v>20</v>
      </c>
      <c r="BK177" s="143">
        <f>ROUND(L177*K177,2)</f>
        <v>0</v>
      </c>
      <c r="BL177" s="16" t="s">
        <v>134</v>
      </c>
      <c r="BM177" s="16" t="s">
        <v>832</v>
      </c>
    </row>
    <row r="178" spans="2:65" s="9" customFormat="1" ht="37.35" customHeight="1" x14ac:dyDescent="0.35">
      <c r="B178" s="123"/>
      <c r="C178" s="124"/>
      <c r="D178" s="125" t="s">
        <v>112</v>
      </c>
      <c r="E178" s="125"/>
      <c r="F178" s="125"/>
      <c r="G178" s="125"/>
      <c r="H178" s="125"/>
      <c r="I178" s="125"/>
      <c r="J178" s="125"/>
      <c r="K178" s="125"/>
      <c r="L178" s="125"/>
      <c r="M178" s="125"/>
      <c r="N178" s="255">
        <f>BK178</f>
        <v>0</v>
      </c>
      <c r="O178" s="256"/>
      <c r="P178" s="256"/>
      <c r="Q178" s="256"/>
      <c r="R178" s="126"/>
      <c r="T178" s="127"/>
      <c r="U178" s="124"/>
      <c r="V178" s="124"/>
      <c r="W178" s="128">
        <f>W179</f>
        <v>0</v>
      </c>
      <c r="X178" s="124"/>
      <c r="Y178" s="128">
        <f>Y179</f>
        <v>0</v>
      </c>
      <c r="Z178" s="124"/>
      <c r="AA178" s="129">
        <f>AA179</f>
        <v>0</v>
      </c>
      <c r="AR178" s="130" t="s">
        <v>146</v>
      </c>
      <c r="AT178" s="131" t="s">
        <v>77</v>
      </c>
      <c r="AU178" s="131" t="s">
        <v>78</v>
      </c>
      <c r="AY178" s="130" t="s">
        <v>129</v>
      </c>
      <c r="BK178" s="132">
        <f>BK179</f>
        <v>0</v>
      </c>
    </row>
    <row r="179" spans="2:65" s="9" customFormat="1" ht="19.95" customHeight="1" x14ac:dyDescent="0.35">
      <c r="B179" s="123"/>
      <c r="C179" s="124"/>
      <c r="D179" s="133" t="s">
        <v>113</v>
      </c>
      <c r="E179" s="133"/>
      <c r="F179" s="133"/>
      <c r="G179" s="133"/>
      <c r="H179" s="133"/>
      <c r="I179" s="133"/>
      <c r="J179" s="133"/>
      <c r="K179" s="133"/>
      <c r="L179" s="133"/>
      <c r="M179" s="133"/>
      <c r="N179" s="250">
        <f>BK179</f>
        <v>0</v>
      </c>
      <c r="O179" s="251"/>
      <c r="P179" s="251"/>
      <c r="Q179" s="251"/>
      <c r="R179" s="126"/>
      <c r="T179" s="127"/>
      <c r="U179" s="124"/>
      <c r="V179" s="124"/>
      <c r="W179" s="128">
        <f>SUM(W180:W186)</f>
        <v>0</v>
      </c>
      <c r="X179" s="124"/>
      <c r="Y179" s="128">
        <f>SUM(Y180:Y186)</f>
        <v>0</v>
      </c>
      <c r="Z179" s="124"/>
      <c r="AA179" s="129">
        <f>SUM(AA180:AA186)</f>
        <v>0</v>
      </c>
      <c r="AR179" s="130" t="s">
        <v>146</v>
      </c>
      <c r="AT179" s="131" t="s">
        <v>77</v>
      </c>
      <c r="AU179" s="131" t="s">
        <v>20</v>
      </c>
      <c r="AY179" s="130" t="s">
        <v>129</v>
      </c>
      <c r="BK179" s="132">
        <f>SUM(BK180:BK186)</f>
        <v>0</v>
      </c>
    </row>
    <row r="180" spans="2:65" s="1" customFormat="1" ht="22.5" customHeight="1" x14ac:dyDescent="0.3">
      <c r="B180" s="134"/>
      <c r="C180" s="135" t="s">
        <v>262</v>
      </c>
      <c r="D180" s="135" t="s">
        <v>130</v>
      </c>
      <c r="E180" s="136" t="s">
        <v>728</v>
      </c>
      <c r="F180" s="232" t="s">
        <v>729</v>
      </c>
      <c r="G180" s="233"/>
      <c r="H180" s="233"/>
      <c r="I180" s="233"/>
      <c r="J180" s="137" t="s">
        <v>730</v>
      </c>
      <c r="K180" s="138">
        <v>20</v>
      </c>
      <c r="L180" s="234"/>
      <c r="M180" s="233"/>
      <c r="N180" s="234">
        <f>ROUND(L180*K180,2)</f>
        <v>0</v>
      </c>
      <c r="O180" s="233"/>
      <c r="P180" s="233"/>
      <c r="Q180" s="233"/>
      <c r="R180" s="139"/>
      <c r="T180" s="140" t="s">
        <v>3</v>
      </c>
      <c r="U180" s="39" t="s">
        <v>43</v>
      </c>
      <c r="V180" s="141">
        <v>0</v>
      </c>
      <c r="W180" s="141">
        <f>V180*K180</f>
        <v>0</v>
      </c>
      <c r="X180" s="141">
        <v>0</v>
      </c>
      <c r="Y180" s="141">
        <f>X180*K180</f>
        <v>0</v>
      </c>
      <c r="Z180" s="141">
        <v>0</v>
      </c>
      <c r="AA180" s="142">
        <f>Z180*K180</f>
        <v>0</v>
      </c>
      <c r="AR180" s="16" t="s">
        <v>731</v>
      </c>
      <c r="AT180" s="16" t="s">
        <v>130</v>
      </c>
      <c r="AU180" s="16" t="s">
        <v>85</v>
      </c>
      <c r="AY180" s="16" t="s">
        <v>129</v>
      </c>
      <c r="BE180" s="143">
        <f>IF(U180="základní",N180,0)</f>
        <v>0</v>
      </c>
      <c r="BF180" s="143">
        <f>IF(U180="snížená",N180,0)</f>
        <v>0</v>
      </c>
      <c r="BG180" s="143">
        <f>IF(U180="zákl. přenesená",N180,0)</f>
        <v>0</v>
      </c>
      <c r="BH180" s="143">
        <f>IF(U180="sníž. přenesená",N180,0)</f>
        <v>0</v>
      </c>
      <c r="BI180" s="143">
        <f>IF(U180="nulová",N180,0)</f>
        <v>0</v>
      </c>
      <c r="BJ180" s="16" t="s">
        <v>20</v>
      </c>
      <c r="BK180" s="143">
        <f>ROUND(L180*K180,2)</f>
        <v>0</v>
      </c>
      <c r="BL180" s="16" t="s">
        <v>731</v>
      </c>
      <c r="BM180" s="16" t="s">
        <v>833</v>
      </c>
    </row>
    <row r="181" spans="2:65" s="10" customFormat="1" ht="22.5" customHeight="1" x14ac:dyDescent="0.3">
      <c r="B181" s="144"/>
      <c r="C181" s="145"/>
      <c r="D181" s="145"/>
      <c r="E181" s="146" t="s">
        <v>3</v>
      </c>
      <c r="F181" s="235" t="s">
        <v>252</v>
      </c>
      <c r="G181" s="236"/>
      <c r="H181" s="236"/>
      <c r="I181" s="236"/>
      <c r="J181" s="145"/>
      <c r="K181" s="147">
        <v>20</v>
      </c>
      <c r="L181" s="145"/>
      <c r="M181" s="145"/>
      <c r="N181" s="145"/>
      <c r="O181" s="145"/>
      <c r="P181" s="145"/>
      <c r="Q181" s="145"/>
      <c r="R181" s="148"/>
      <c r="T181" s="149"/>
      <c r="U181" s="145"/>
      <c r="V181" s="145"/>
      <c r="W181" s="145"/>
      <c r="X181" s="145"/>
      <c r="Y181" s="145"/>
      <c r="Z181" s="145"/>
      <c r="AA181" s="150"/>
      <c r="AT181" s="151" t="s">
        <v>137</v>
      </c>
      <c r="AU181" s="151" t="s">
        <v>85</v>
      </c>
      <c r="AV181" s="10" t="s">
        <v>85</v>
      </c>
      <c r="AW181" s="10" t="s">
        <v>35</v>
      </c>
      <c r="AX181" s="10" t="s">
        <v>20</v>
      </c>
      <c r="AY181" s="151" t="s">
        <v>129</v>
      </c>
    </row>
    <row r="182" spans="2:65" s="1" customFormat="1" ht="31.5" customHeight="1" x14ac:dyDescent="0.3">
      <c r="B182" s="134"/>
      <c r="C182" s="135" t="s">
        <v>267</v>
      </c>
      <c r="D182" s="135" t="s">
        <v>130</v>
      </c>
      <c r="E182" s="136" t="s">
        <v>734</v>
      </c>
      <c r="F182" s="232" t="s">
        <v>735</v>
      </c>
      <c r="G182" s="233"/>
      <c r="H182" s="233"/>
      <c r="I182" s="233"/>
      <c r="J182" s="137" t="s">
        <v>730</v>
      </c>
      <c r="K182" s="138">
        <v>30</v>
      </c>
      <c r="L182" s="234"/>
      <c r="M182" s="233"/>
      <c r="N182" s="234">
        <f>ROUND(L182*K182,2)</f>
        <v>0</v>
      </c>
      <c r="O182" s="233"/>
      <c r="P182" s="233"/>
      <c r="Q182" s="233"/>
      <c r="R182" s="139"/>
      <c r="T182" s="140" t="s">
        <v>3</v>
      </c>
      <c r="U182" s="39" t="s">
        <v>43</v>
      </c>
      <c r="V182" s="141">
        <v>0</v>
      </c>
      <c r="W182" s="141">
        <f>V182*K182</f>
        <v>0</v>
      </c>
      <c r="X182" s="141">
        <v>0</v>
      </c>
      <c r="Y182" s="141">
        <f>X182*K182</f>
        <v>0</v>
      </c>
      <c r="Z182" s="141">
        <v>0</v>
      </c>
      <c r="AA182" s="142">
        <f>Z182*K182</f>
        <v>0</v>
      </c>
      <c r="AR182" s="16" t="s">
        <v>731</v>
      </c>
      <c r="AT182" s="16" t="s">
        <v>130</v>
      </c>
      <c r="AU182" s="16" t="s">
        <v>85</v>
      </c>
      <c r="AY182" s="16" t="s">
        <v>129</v>
      </c>
      <c r="BE182" s="143">
        <f>IF(U182="základní",N182,0)</f>
        <v>0</v>
      </c>
      <c r="BF182" s="143">
        <f>IF(U182="snížená",N182,0)</f>
        <v>0</v>
      </c>
      <c r="BG182" s="143">
        <f>IF(U182="zákl. přenesená",N182,0)</f>
        <v>0</v>
      </c>
      <c r="BH182" s="143">
        <f>IF(U182="sníž. přenesená",N182,0)</f>
        <v>0</v>
      </c>
      <c r="BI182" s="143">
        <f>IF(U182="nulová",N182,0)</f>
        <v>0</v>
      </c>
      <c r="BJ182" s="16" t="s">
        <v>20</v>
      </c>
      <c r="BK182" s="143">
        <f>ROUND(L182*K182,2)</f>
        <v>0</v>
      </c>
      <c r="BL182" s="16" t="s">
        <v>731</v>
      </c>
      <c r="BM182" s="16" t="s">
        <v>834</v>
      </c>
    </row>
    <row r="183" spans="2:65" s="10" customFormat="1" ht="22.5" customHeight="1" x14ac:dyDescent="0.3">
      <c r="B183" s="144"/>
      <c r="C183" s="145"/>
      <c r="D183" s="145"/>
      <c r="E183" s="146" t="s">
        <v>3</v>
      </c>
      <c r="F183" s="235" t="s">
        <v>300</v>
      </c>
      <c r="G183" s="236"/>
      <c r="H183" s="236"/>
      <c r="I183" s="236"/>
      <c r="J183" s="145"/>
      <c r="K183" s="147">
        <v>30</v>
      </c>
      <c r="L183" s="145"/>
      <c r="M183" s="145"/>
      <c r="N183" s="145"/>
      <c r="O183" s="145"/>
      <c r="P183" s="145"/>
      <c r="Q183" s="145"/>
      <c r="R183" s="148"/>
      <c r="T183" s="149"/>
      <c r="U183" s="145"/>
      <c r="V183" s="145"/>
      <c r="W183" s="145"/>
      <c r="X183" s="145"/>
      <c r="Y183" s="145"/>
      <c r="Z183" s="145"/>
      <c r="AA183" s="150"/>
      <c r="AT183" s="151" t="s">
        <v>137</v>
      </c>
      <c r="AU183" s="151" t="s">
        <v>85</v>
      </c>
      <c r="AV183" s="10" t="s">
        <v>85</v>
      </c>
      <c r="AW183" s="10" t="s">
        <v>35</v>
      </c>
      <c r="AX183" s="10" t="s">
        <v>20</v>
      </c>
      <c r="AY183" s="151" t="s">
        <v>129</v>
      </c>
    </row>
    <row r="184" spans="2:65" s="1" customFormat="1" ht="22.5" customHeight="1" x14ac:dyDescent="0.3">
      <c r="B184" s="134"/>
      <c r="C184" s="135" t="s">
        <v>272</v>
      </c>
      <c r="D184" s="135" t="s">
        <v>130</v>
      </c>
      <c r="E184" s="136" t="s">
        <v>835</v>
      </c>
      <c r="F184" s="232" t="s">
        <v>836</v>
      </c>
      <c r="G184" s="233"/>
      <c r="H184" s="233"/>
      <c r="I184" s="233"/>
      <c r="J184" s="137" t="s">
        <v>730</v>
      </c>
      <c r="K184" s="138">
        <v>8</v>
      </c>
      <c r="L184" s="234"/>
      <c r="M184" s="233"/>
      <c r="N184" s="234">
        <f>ROUND(L184*K184,2)</f>
        <v>0</v>
      </c>
      <c r="O184" s="233"/>
      <c r="P184" s="233"/>
      <c r="Q184" s="233"/>
      <c r="R184" s="139"/>
      <c r="T184" s="140" t="s">
        <v>3</v>
      </c>
      <c r="U184" s="39" t="s">
        <v>43</v>
      </c>
      <c r="V184" s="141">
        <v>0</v>
      </c>
      <c r="W184" s="141">
        <f>V184*K184</f>
        <v>0</v>
      </c>
      <c r="X184" s="141">
        <v>0</v>
      </c>
      <c r="Y184" s="141">
        <f>X184*K184</f>
        <v>0</v>
      </c>
      <c r="Z184" s="141">
        <v>0</v>
      </c>
      <c r="AA184" s="142">
        <f>Z184*K184</f>
        <v>0</v>
      </c>
      <c r="AR184" s="16" t="s">
        <v>731</v>
      </c>
      <c r="AT184" s="16" t="s">
        <v>130</v>
      </c>
      <c r="AU184" s="16" t="s">
        <v>85</v>
      </c>
      <c r="AY184" s="16" t="s">
        <v>129</v>
      </c>
      <c r="BE184" s="143">
        <f>IF(U184="základní",N184,0)</f>
        <v>0</v>
      </c>
      <c r="BF184" s="143">
        <f>IF(U184="snížená",N184,0)</f>
        <v>0</v>
      </c>
      <c r="BG184" s="143">
        <f>IF(U184="zákl. přenesená",N184,0)</f>
        <v>0</v>
      </c>
      <c r="BH184" s="143">
        <f>IF(U184="sníž. přenesená",N184,0)</f>
        <v>0</v>
      </c>
      <c r="BI184" s="143">
        <f>IF(U184="nulová",N184,0)</f>
        <v>0</v>
      </c>
      <c r="BJ184" s="16" t="s">
        <v>20</v>
      </c>
      <c r="BK184" s="143">
        <f>ROUND(L184*K184,2)</f>
        <v>0</v>
      </c>
      <c r="BL184" s="16" t="s">
        <v>731</v>
      </c>
      <c r="BM184" s="16" t="s">
        <v>837</v>
      </c>
    </row>
    <row r="185" spans="2:65" s="11" customFormat="1" ht="22.5" customHeight="1" x14ac:dyDescent="0.3">
      <c r="B185" s="156"/>
      <c r="C185" s="157"/>
      <c r="D185" s="157"/>
      <c r="E185" s="158" t="s">
        <v>3</v>
      </c>
      <c r="F185" s="240" t="s">
        <v>838</v>
      </c>
      <c r="G185" s="241"/>
      <c r="H185" s="241"/>
      <c r="I185" s="241"/>
      <c r="J185" s="157"/>
      <c r="K185" s="159" t="s">
        <v>3</v>
      </c>
      <c r="L185" s="157"/>
      <c r="M185" s="157"/>
      <c r="N185" s="157"/>
      <c r="O185" s="157"/>
      <c r="P185" s="157"/>
      <c r="Q185" s="157"/>
      <c r="R185" s="160"/>
      <c r="T185" s="161"/>
      <c r="U185" s="157"/>
      <c r="V185" s="157"/>
      <c r="W185" s="157"/>
      <c r="X185" s="157"/>
      <c r="Y185" s="157"/>
      <c r="Z185" s="157"/>
      <c r="AA185" s="162"/>
      <c r="AT185" s="163" t="s">
        <v>137</v>
      </c>
      <c r="AU185" s="163" t="s">
        <v>85</v>
      </c>
      <c r="AV185" s="11" t="s">
        <v>20</v>
      </c>
      <c r="AW185" s="11" t="s">
        <v>35</v>
      </c>
      <c r="AX185" s="11" t="s">
        <v>78</v>
      </c>
      <c r="AY185" s="163" t="s">
        <v>129</v>
      </c>
    </row>
    <row r="186" spans="2:65" s="10" customFormat="1" ht="22.5" customHeight="1" x14ac:dyDescent="0.3">
      <c r="B186" s="144"/>
      <c r="C186" s="145"/>
      <c r="D186" s="145"/>
      <c r="E186" s="146" t="s">
        <v>3</v>
      </c>
      <c r="F186" s="242" t="s">
        <v>182</v>
      </c>
      <c r="G186" s="236"/>
      <c r="H186" s="236"/>
      <c r="I186" s="236"/>
      <c r="J186" s="145"/>
      <c r="K186" s="147">
        <v>8</v>
      </c>
      <c r="L186" s="145"/>
      <c r="M186" s="145"/>
      <c r="N186" s="145"/>
      <c r="O186" s="145"/>
      <c r="P186" s="145"/>
      <c r="Q186" s="145"/>
      <c r="R186" s="148"/>
      <c r="T186" s="172"/>
      <c r="U186" s="173"/>
      <c r="V186" s="173"/>
      <c r="W186" s="173"/>
      <c r="X186" s="173"/>
      <c r="Y186" s="173"/>
      <c r="Z186" s="173"/>
      <c r="AA186" s="174"/>
      <c r="AT186" s="151" t="s">
        <v>137</v>
      </c>
      <c r="AU186" s="151" t="s">
        <v>85</v>
      </c>
      <c r="AV186" s="10" t="s">
        <v>85</v>
      </c>
      <c r="AW186" s="10" t="s">
        <v>35</v>
      </c>
      <c r="AX186" s="10" t="s">
        <v>20</v>
      </c>
      <c r="AY186" s="151" t="s">
        <v>129</v>
      </c>
    </row>
    <row r="187" spans="2:65" s="1" customFormat="1" ht="6.9" customHeight="1" x14ac:dyDescent="0.3"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6"/>
    </row>
  </sheetData>
  <mergeCells count="176">
    <mergeCell ref="H1:K1"/>
    <mergeCell ref="S2:AC2"/>
    <mergeCell ref="F186:I186"/>
    <mergeCell ref="N119:Q119"/>
    <mergeCell ref="N120:Q120"/>
    <mergeCell ref="N121:Q121"/>
    <mergeCell ref="N149:Q149"/>
    <mergeCell ref="N152:Q152"/>
    <mergeCell ref="N155:Q155"/>
    <mergeCell ref="N156:Q156"/>
    <mergeCell ref="N158:Q158"/>
    <mergeCell ref="N159:Q159"/>
    <mergeCell ref="N178:Q178"/>
    <mergeCell ref="N179:Q179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74:I174"/>
    <mergeCell ref="F175:I175"/>
    <mergeCell ref="L175:M175"/>
    <mergeCell ref="N175:Q175"/>
    <mergeCell ref="F176:I176"/>
    <mergeCell ref="F177:I177"/>
    <mergeCell ref="L177:M177"/>
    <mergeCell ref="N177:Q177"/>
    <mergeCell ref="F180:I180"/>
    <mergeCell ref="L180:M180"/>
    <mergeCell ref="N180:Q180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F167:I167"/>
    <mergeCell ref="F151:I151"/>
    <mergeCell ref="F153:I153"/>
    <mergeCell ref="L153:M153"/>
    <mergeCell ref="N153:Q153"/>
    <mergeCell ref="F154:I154"/>
    <mergeCell ref="F157:I157"/>
    <mergeCell ref="L157:M157"/>
    <mergeCell ref="N157:Q157"/>
    <mergeCell ref="F160:I160"/>
    <mergeCell ref="L160:M160"/>
    <mergeCell ref="N160:Q160"/>
    <mergeCell ref="F145:I145"/>
    <mergeCell ref="L145:M145"/>
    <mergeCell ref="N145:Q145"/>
    <mergeCell ref="F146:I146"/>
    <mergeCell ref="F147:I147"/>
    <mergeCell ref="F148:I148"/>
    <mergeCell ref="F150:I150"/>
    <mergeCell ref="L150:M150"/>
    <mergeCell ref="N150:Q150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F134:I134"/>
    <mergeCell ref="L134:M134"/>
    <mergeCell ref="N134:Q13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L124:M124"/>
    <mergeCell ref="N124:Q124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8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D.1.4. Zdravotechnika</vt:lpstr>
      <vt:lpstr>2 - D.1.4.1 - ZTI oprava ...</vt:lpstr>
      <vt:lpstr>'1 - D.1.4. Zdravotechnika'!Názvy_tisku</vt:lpstr>
      <vt:lpstr>'2 - D.1.4.1 - ZTI oprava ...'!Názvy_tisku</vt:lpstr>
      <vt:lpstr>'Rekapitulace stavby'!Názvy_tisku</vt:lpstr>
      <vt:lpstr>'1 - D.1.4. Zdravotechnika'!Oblast_tisku</vt:lpstr>
      <vt:lpstr>'2 - D.1.4.1 - ZTI oprava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Dana</cp:lastModifiedBy>
  <dcterms:created xsi:type="dcterms:W3CDTF">2017-03-02T10:43:59Z</dcterms:created>
  <dcterms:modified xsi:type="dcterms:W3CDTF">2017-03-25T09:33:41Z</dcterms:modified>
</cp:coreProperties>
</file>