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Ateliér 5\A56-2016 ZŠ Šoupala U1A\rozpočty\"/>
    </mc:Choice>
  </mc:AlternateContent>
  <bookViews>
    <workbookView xWindow="0" yWindow="0" windowWidth="23040" windowHeight="9084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Položky!$A$1:$G$224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BE223" i="3"/>
  <c r="BD223" i="3"/>
  <c r="BC223" i="3"/>
  <c r="BB223" i="3"/>
  <c r="G223" i="3"/>
  <c r="BA223" i="3" s="1"/>
  <c r="BE222" i="3"/>
  <c r="BD222" i="3"/>
  <c r="BC222" i="3"/>
  <c r="BB222" i="3"/>
  <c r="BA222" i="3"/>
  <c r="G222" i="3"/>
  <c r="BE221" i="3"/>
  <c r="BD221" i="3"/>
  <c r="BC221" i="3"/>
  <c r="BB221" i="3"/>
  <c r="G221" i="3"/>
  <c r="BA221" i="3" s="1"/>
  <c r="BE220" i="3"/>
  <c r="BD220" i="3"/>
  <c r="BC220" i="3"/>
  <c r="BB220" i="3"/>
  <c r="BA220" i="3"/>
  <c r="G220" i="3"/>
  <c r="BE219" i="3"/>
  <c r="BD219" i="3"/>
  <c r="BC219" i="3"/>
  <c r="BB219" i="3"/>
  <c r="G219" i="3"/>
  <c r="BA219" i="3" s="1"/>
  <c r="BE218" i="3"/>
  <c r="BD218" i="3"/>
  <c r="BC218" i="3"/>
  <c r="BB218" i="3"/>
  <c r="BA218" i="3"/>
  <c r="G218" i="3"/>
  <c r="BE217" i="3"/>
  <c r="BD217" i="3"/>
  <c r="BD224" i="3" s="1"/>
  <c r="H24" i="2" s="1"/>
  <c r="BC217" i="3"/>
  <c r="BB217" i="3"/>
  <c r="G217" i="3"/>
  <c r="BA217" i="3" s="1"/>
  <c r="BE216" i="3"/>
  <c r="BD216" i="3"/>
  <c r="BC216" i="3"/>
  <c r="BC224" i="3" s="1"/>
  <c r="G24" i="2" s="1"/>
  <c r="BB216" i="3"/>
  <c r="BB224" i="3" s="1"/>
  <c r="F24" i="2" s="1"/>
  <c r="BA216" i="3"/>
  <c r="G216" i="3"/>
  <c r="B24" i="2"/>
  <c r="A24" i="2"/>
  <c r="C224" i="3"/>
  <c r="BE213" i="3"/>
  <c r="BE214" i="3" s="1"/>
  <c r="I23" i="2" s="1"/>
  <c r="BC213" i="3"/>
  <c r="BC214" i="3" s="1"/>
  <c r="G23" i="2" s="1"/>
  <c r="BB213" i="3"/>
  <c r="BA213" i="3"/>
  <c r="BA214" i="3" s="1"/>
  <c r="E23" i="2" s="1"/>
  <c r="G213" i="3"/>
  <c r="BD213" i="3" s="1"/>
  <c r="BD214" i="3" s="1"/>
  <c r="H23" i="2" s="1"/>
  <c r="B23" i="2"/>
  <c r="A23" i="2"/>
  <c r="BB214" i="3"/>
  <c r="F23" i="2" s="1"/>
  <c r="G214" i="3"/>
  <c r="C214" i="3"/>
  <c r="BE210" i="3"/>
  <c r="BD210" i="3"/>
  <c r="BC210" i="3"/>
  <c r="BA210" i="3"/>
  <c r="G210" i="3"/>
  <c r="G211" i="3" s="1"/>
  <c r="BE208" i="3"/>
  <c r="BD208" i="3"/>
  <c r="BC208" i="3"/>
  <c r="BC211" i="3" s="1"/>
  <c r="G22" i="2" s="1"/>
  <c r="BA208" i="3"/>
  <c r="BA211" i="3" s="1"/>
  <c r="E22" i="2" s="1"/>
  <c r="G208" i="3"/>
  <c r="BB208" i="3" s="1"/>
  <c r="B22" i="2"/>
  <c r="A22" i="2"/>
  <c r="BD211" i="3"/>
  <c r="H22" i="2" s="1"/>
  <c r="C211" i="3"/>
  <c r="BE205" i="3"/>
  <c r="BD205" i="3"/>
  <c r="BC205" i="3"/>
  <c r="BA205" i="3"/>
  <c r="G205" i="3"/>
  <c r="BB205" i="3" s="1"/>
  <c r="BE202" i="3"/>
  <c r="BD202" i="3"/>
  <c r="BC202" i="3"/>
  <c r="BB202" i="3"/>
  <c r="BA202" i="3"/>
  <c r="G202" i="3"/>
  <c r="BE201" i="3"/>
  <c r="BD201" i="3"/>
  <c r="BC201" i="3"/>
  <c r="BA201" i="3"/>
  <c r="G201" i="3"/>
  <c r="BB201" i="3" s="1"/>
  <c r="BE199" i="3"/>
  <c r="BD199" i="3"/>
  <c r="BC199" i="3"/>
  <c r="BA199" i="3"/>
  <c r="G199" i="3"/>
  <c r="G206" i="3" s="1"/>
  <c r="BE198" i="3"/>
  <c r="BD198" i="3"/>
  <c r="BC198" i="3"/>
  <c r="BA198" i="3"/>
  <c r="BA206" i="3" s="1"/>
  <c r="E21" i="2" s="1"/>
  <c r="G198" i="3"/>
  <c r="BB198" i="3" s="1"/>
  <c r="B21" i="2"/>
  <c r="A21" i="2"/>
  <c r="BD206" i="3"/>
  <c r="H21" i="2" s="1"/>
  <c r="C206" i="3"/>
  <c r="BE195" i="3"/>
  <c r="BD195" i="3"/>
  <c r="BC195" i="3"/>
  <c r="BA195" i="3"/>
  <c r="G195" i="3"/>
  <c r="BB195" i="3" s="1"/>
  <c r="BE192" i="3"/>
  <c r="BD192" i="3"/>
  <c r="BC192" i="3"/>
  <c r="BB192" i="3"/>
  <c r="BA192" i="3"/>
  <c r="G192" i="3"/>
  <c r="BE191" i="3"/>
  <c r="BD191" i="3"/>
  <c r="BC191" i="3"/>
  <c r="BA191" i="3"/>
  <c r="G191" i="3"/>
  <c r="BB191" i="3" s="1"/>
  <c r="BE190" i="3"/>
  <c r="BD190" i="3"/>
  <c r="BD196" i="3" s="1"/>
  <c r="H20" i="2" s="1"/>
  <c r="BC190" i="3"/>
  <c r="BA190" i="3"/>
  <c r="G190" i="3"/>
  <c r="BB190" i="3" s="1"/>
  <c r="BE189" i="3"/>
  <c r="BD189" i="3"/>
  <c r="BC189" i="3"/>
  <c r="BA189" i="3"/>
  <c r="G189" i="3"/>
  <c r="BB189" i="3" s="1"/>
  <c r="BE187" i="3"/>
  <c r="BD187" i="3"/>
  <c r="BC187" i="3"/>
  <c r="BC196" i="3" s="1"/>
  <c r="G20" i="2" s="1"/>
  <c r="BA187" i="3"/>
  <c r="G187" i="3"/>
  <c r="BB187" i="3" s="1"/>
  <c r="B20" i="2"/>
  <c r="A20" i="2"/>
  <c r="C196" i="3"/>
  <c r="BE184" i="3"/>
  <c r="BD184" i="3"/>
  <c r="BC184" i="3"/>
  <c r="BB184" i="3"/>
  <c r="BA184" i="3"/>
  <c r="G184" i="3"/>
  <c r="BE169" i="3"/>
  <c r="BD169" i="3"/>
  <c r="BC169" i="3"/>
  <c r="BA169" i="3"/>
  <c r="G169" i="3"/>
  <c r="BB169" i="3" s="1"/>
  <c r="BE154" i="3"/>
  <c r="BD154" i="3"/>
  <c r="BC154" i="3"/>
  <c r="BB154" i="3"/>
  <c r="BA154" i="3"/>
  <c r="G154" i="3"/>
  <c r="BE144" i="3"/>
  <c r="BD144" i="3"/>
  <c r="BC144" i="3"/>
  <c r="BA144" i="3"/>
  <c r="G144" i="3"/>
  <c r="BB144" i="3" s="1"/>
  <c r="BE134" i="3"/>
  <c r="BD134" i="3"/>
  <c r="BC134" i="3"/>
  <c r="BA134" i="3"/>
  <c r="G134" i="3"/>
  <c r="G185" i="3" s="1"/>
  <c r="BE123" i="3"/>
  <c r="BD123" i="3"/>
  <c r="BC123" i="3"/>
  <c r="BA123" i="3"/>
  <c r="BA185" i="3" s="1"/>
  <c r="E19" i="2" s="1"/>
  <c r="G123" i="3"/>
  <c r="BB123" i="3" s="1"/>
  <c r="B19" i="2"/>
  <c r="A19" i="2"/>
  <c r="BD185" i="3"/>
  <c r="H19" i="2" s="1"/>
  <c r="C185" i="3"/>
  <c r="BE120" i="3"/>
  <c r="BE121" i="3" s="1"/>
  <c r="I18" i="2" s="1"/>
  <c r="BD120" i="3"/>
  <c r="BD121" i="3" s="1"/>
  <c r="H18" i="2" s="1"/>
  <c r="BC120" i="3"/>
  <c r="BC121" i="3" s="1"/>
  <c r="G18" i="2" s="1"/>
  <c r="BA120" i="3"/>
  <c r="BA121" i="3" s="1"/>
  <c r="E18" i="2" s="1"/>
  <c r="G120" i="3"/>
  <c r="G121" i="3" s="1"/>
  <c r="B18" i="2"/>
  <c r="A18" i="2"/>
  <c r="C121" i="3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1" i="3"/>
  <c r="BD111" i="3"/>
  <c r="BC111" i="3"/>
  <c r="BB111" i="3"/>
  <c r="BA111" i="3"/>
  <c r="G111" i="3"/>
  <c r="BE108" i="3"/>
  <c r="BD108" i="3"/>
  <c r="BC108" i="3"/>
  <c r="BA108" i="3"/>
  <c r="G108" i="3"/>
  <c r="BB108" i="3" s="1"/>
  <c r="BE105" i="3"/>
  <c r="BD105" i="3"/>
  <c r="BC105" i="3"/>
  <c r="BB105" i="3"/>
  <c r="BA105" i="3"/>
  <c r="G105" i="3"/>
  <c r="G118" i="3" s="1"/>
  <c r="BE102" i="3"/>
  <c r="BD102" i="3"/>
  <c r="BD118" i="3" s="1"/>
  <c r="H17" i="2" s="1"/>
  <c r="BC102" i="3"/>
  <c r="BA102" i="3"/>
  <c r="G102" i="3"/>
  <c r="BB102" i="3" s="1"/>
  <c r="B17" i="2"/>
  <c r="A17" i="2"/>
  <c r="C118" i="3"/>
  <c r="BE99" i="3"/>
  <c r="BD99" i="3"/>
  <c r="BC99" i="3"/>
  <c r="BB99" i="3"/>
  <c r="BA99" i="3"/>
  <c r="G99" i="3"/>
  <c r="G100" i="3" s="1"/>
  <c r="BE98" i="3"/>
  <c r="BE100" i="3" s="1"/>
  <c r="I16" i="2" s="1"/>
  <c r="BD98" i="3"/>
  <c r="BD100" i="3" s="1"/>
  <c r="H16" i="2" s="1"/>
  <c r="BC98" i="3"/>
  <c r="BC100" i="3" s="1"/>
  <c r="G16" i="2" s="1"/>
  <c r="BA98" i="3"/>
  <c r="BA100" i="3" s="1"/>
  <c r="E16" i="2" s="1"/>
  <c r="G98" i="3"/>
  <c r="BB98" i="3" s="1"/>
  <c r="B16" i="2"/>
  <c r="A16" i="2"/>
  <c r="C100" i="3"/>
  <c r="BE93" i="3"/>
  <c r="BE96" i="3" s="1"/>
  <c r="I15" i="2" s="1"/>
  <c r="BD93" i="3"/>
  <c r="BD96" i="3" s="1"/>
  <c r="H15" i="2" s="1"/>
  <c r="BC93" i="3"/>
  <c r="BC96" i="3" s="1"/>
  <c r="G15" i="2" s="1"/>
  <c r="BB93" i="3"/>
  <c r="BB96" i="3" s="1"/>
  <c r="F15" i="2" s="1"/>
  <c r="BA93" i="3"/>
  <c r="BA96" i="3" s="1"/>
  <c r="E15" i="2" s="1"/>
  <c r="G93" i="3"/>
  <c r="G96" i="3" s="1"/>
  <c r="B15" i="2"/>
  <c r="A15" i="2"/>
  <c r="C96" i="3"/>
  <c r="BE90" i="3"/>
  <c r="BE91" i="3" s="1"/>
  <c r="I14" i="2" s="1"/>
  <c r="BD90" i="3"/>
  <c r="BD91" i="3" s="1"/>
  <c r="H14" i="2" s="1"/>
  <c r="BC90" i="3"/>
  <c r="BC91" i="3" s="1"/>
  <c r="G14" i="2" s="1"/>
  <c r="BB90" i="3"/>
  <c r="BB91" i="3" s="1"/>
  <c r="F14" i="2" s="1"/>
  <c r="G90" i="3"/>
  <c r="BA90" i="3" s="1"/>
  <c r="BA91" i="3" s="1"/>
  <c r="E14" i="2" s="1"/>
  <c r="B14" i="2"/>
  <c r="A14" i="2"/>
  <c r="C91" i="3"/>
  <c r="BE87" i="3"/>
  <c r="BD87" i="3"/>
  <c r="BC87" i="3"/>
  <c r="BB87" i="3"/>
  <c r="G87" i="3"/>
  <c r="BA87" i="3" s="1"/>
  <c r="BE81" i="3"/>
  <c r="BD81" i="3"/>
  <c r="BC81" i="3"/>
  <c r="BB81" i="3"/>
  <c r="G81" i="3"/>
  <c r="BA81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E88" i="3" s="1"/>
  <c r="I13" i="2" s="1"/>
  <c r="BD73" i="3"/>
  <c r="BD88" i="3" s="1"/>
  <c r="H13" i="2" s="1"/>
  <c r="BC73" i="3"/>
  <c r="BC88" i="3" s="1"/>
  <c r="G13" i="2" s="1"/>
  <c r="BB73" i="3"/>
  <c r="G73" i="3"/>
  <c r="G88" i="3" s="1"/>
  <c r="B13" i="2"/>
  <c r="A13" i="2"/>
  <c r="BB88" i="3"/>
  <c r="F13" i="2" s="1"/>
  <c r="C88" i="3"/>
  <c r="BE67" i="3"/>
  <c r="BD67" i="3"/>
  <c r="BC67" i="3"/>
  <c r="BB67" i="3"/>
  <c r="G67" i="3"/>
  <c r="BA67" i="3" s="1"/>
  <c r="BE62" i="3"/>
  <c r="BD62" i="3"/>
  <c r="BC62" i="3"/>
  <c r="BB62" i="3"/>
  <c r="G62" i="3"/>
  <c r="BA62" i="3" s="1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BA54" i="3"/>
  <c r="G54" i="3"/>
  <c r="BE52" i="3"/>
  <c r="BD52" i="3"/>
  <c r="BC52" i="3"/>
  <c r="BB52" i="3"/>
  <c r="G52" i="3"/>
  <c r="BA52" i="3" s="1"/>
  <c r="BE48" i="3"/>
  <c r="BD48" i="3"/>
  <c r="BC48" i="3"/>
  <c r="BB48" i="3"/>
  <c r="BA48" i="3"/>
  <c r="G48" i="3"/>
  <c r="BE45" i="3"/>
  <c r="BE71" i="3" s="1"/>
  <c r="I12" i="2" s="1"/>
  <c r="BD45" i="3"/>
  <c r="BD71" i="3" s="1"/>
  <c r="H12" i="2" s="1"/>
  <c r="BC45" i="3"/>
  <c r="BC71" i="3" s="1"/>
  <c r="G12" i="2" s="1"/>
  <c r="BB45" i="3"/>
  <c r="G45" i="3"/>
  <c r="G71" i="3" s="1"/>
  <c r="B12" i="2"/>
  <c r="A12" i="2"/>
  <c r="BB71" i="3"/>
  <c r="F12" i="2" s="1"/>
  <c r="C71" i="3"/>
  <c r="BE42" i="3"/>
  <c r="BE43" i="3" s="1"/>
  <c r="I11" i="2" s="1"/>
  <c r="BD42" i="3"/>
  <c r="BD43" i="3" s="1"/>
  <c r="H11" i="2" s="1"/>
  <c r="BC42" i="3"/>
  <c r="BC43" i="3" s="1"/>
  <c r="G11" i="2" s="1"/>
  <c r="BB42" i="3"/>
  <c r="G42" i="3"/>
  <c r="G43" i="3" s="1"/>
  <c r="B11" i="2"/>
  <c r="A11" i="2"/>
  <c r="BB43" i="3"/>
  <c r="F11" i="2" s="1"/>
  <c r="C43" i="3"/>
  <c r="BE39" i="3"/>
  <c r="BE40" i="3" s="1"/>
  <c r="I10" i="2" s="1"/>
  <c r="BD39" i="3"/>
  <c r="BD40" i="3" s="1"/>
  <c r="H10" i="2" s="1"/>
  <c r="BC39" i="3"/>
  <c r="BC40" i="3" s="1"/>
  <c r="G10" i="2" s="1"/>
  <c r="BB39" i="3"/>
  <c r="G39" i="3"/>
  <c r="G40" i="3" s="1"/>
  <c r="B10" i="2"/>
  <c r="A10" i="2"/>
  <c r="BB40" i="3"/>
  <c r="F10" i="2" s="1"/>
  <c r="C40" i="3"/>
  <c r="BE35" i="3"/>
  <c r="BD35" i="3"/>
  <c r="BC35" i="3"/>
  <c r="BB35" i="3"/>
  <c r="G35" i="3"/>
  <c r="BA35" i="3" s="1"/>
  <c r="BE34" i="3"/>
  <c r="BD34" i="3"/>
  <c r="BC34" i="3"/>
  <c r="BB34" i="3"/>
  <c r="BA34" i="3"/>
  <c r="G34" i="3"/>
  <c r="BE32" i="3"/>
  <c r="BD32" i="3"/>
  <c r="BC32" i="3"/>
  <c r="BB32" i="3"/>
  <c r="G32" i="3"/>
  <c r="BA32" i="3" s="1"/>
  <c r="BE31" i="3"/>
  <c r="BD31" i="3"/>
  <c r="BC31" i="3"/>
  <c r="BB31" i="3"/>
  <c r="BA31" i="3"/>
  <c r="G31" i="3"/>
  <c r="BE30" i="3"/>
  <c r="BD30" i="3"/>
  <c r="BD37" i="3" s="1"/>
  <c r="H9" i="2" s="1"/>
  <c r="BC30" i="3"/>
  <c r="BB30" i="3"/>
  <c r="G30" i="3"/>
  <c r="BA30" i="3" s="1"/>
  <c r="BE29" i="3"/>
  <c r="BE37" i="3" s="1"/>
  <c r="I9" i="2" s="1"/>
  <c r="BD29" i="3"/>
  <c r="BC29" i="3"/>
  <c r="BB29" i="3"/>
  <c r="BB37" i="3" s="1"/>
  <c r="F9" i="2" s="1"/>
  <c r="BA29" i="3"/>
  <c r="G29" i="3"/>
  <c r="B9" i="2"/>
  <c r="A9" i="2"/>
  <c r="C37" i="3"/>
  <c r="BE26" i="3"/>
  <c r="BD26" i="3"/>
  <c r="BC26" i="3"/>
  <c r="BB26" i="3"/>
  <c r="BA26" i="3"/>
  <c r="G26" i="3"/>
  <c r="BE25" i="3"/>
  <c r="BD25" i="3"/>
  <c r="BC25" i="3"/>
  <c r="BB25" i="3"/>
  <c r="G25" i="3"/>
  <c r="BA25" i="3" s="1"/>
  <c r="BE23" i="3"/>
  <c r="BD23" i="3"/>
  <c r="BC23" i="3"/>
  <c r="BB23" i="3"/>
  <c r="BA23" i="3"/>
  <c r="G23" i="3"/>
  <c r="BE22" i="3"/>
  <c r="BD22" i="3"/>
  <c r="BD27" i="3" s="1"/>
  <c r="H8" i="2" s="1"/>
  <c r="BC22" i="3"/>
  <c r="BB22" i="3"/>
  <c r="G22" i="3"/>
  <c r="BA22" i="3" s="1"/>
  <c r="BE18" i="3"/>
  <c r="BE27" i="3" s="1"/>
  <c r="I8" i="2" s="1"/>
  <c r="BD18" i="3"/>
  <c r="BC18" i="3"/>
  <c r="BB18" i="3"/>
  <c r="BB27" i="3" s="1"/>
  <c r="F8" i="2" s="1"/>
  <c r="BA18" i="3"/>
  <c r="G18" i="3"/>
  <c r="B8" i="2"/>
  <c r="A8" i="2"/>
  <c r="C27" i="3"/>
  <c r="BE11" i="3"/>
  <c r="BD11" i="3"/>
  <c r="BC11" i="3"/>
  <c r="BB11" i="3"/>
  <c r="BA11" i="3"/>
  <c r="G11" i="3"/>
  <c r="BE9" i="3"/>
  <c r="BD9" i="3"/>
  <c r="BD16" i="3" s="1"/>
  <c r="H7" i="2" s="1"/>
  <c r="BC9" i="3"/>
  <c r="BB9" i="3"/>
  <c r="G9" i="3"/>
  <c r="BA9" i="3" s="1"/>
  <c r="BE8" i="3"/>
  <c r="BE16" i="3" s="1"/>
  <c r="I7" i="2" s="1"/>
  <c r="BD8" i="3"/>
  <c r="BC8" i="3"/>
  <c r="BB8" i="3"/>
  <c r="BB16" i="3" s="1"/>
  <c r="F7" i="2" s="1"/>
  <c r="BA8" i="3"/>
  <c r="G8" i="3"/>
  <c r="B7" i="2"/>
  <c r="A7" i="2"/>
  <c r="C1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H25" i="2" l="1"/>
  <c r="C17" i="1" s="1"/>
  <c r="G16" i="3"/>
  <c r="BC16" i="3"/>
  <c r="G7" i="2" s="1"/>
  <c r="G27" i="3"/>
  <c r="BC27" i="3"/>
  <c r="G8" i="2" s="1"/>
  <c r="G37" i="3"/>
  <c r="BC37" i="3"/>
  <c r="G9" i="2" s="1"/>
  <c r="BA39" i="3"/>
  <c r="BA40" i="3" s="1"/>
  <c r="E10" i="2" s="1"/>
  <c r="BA42" i="3"/>
  <c r="BA43" i="3" s="1"/>
  <c r="E11" i="2" s="1"/>
  <c r="BA45" i="3"/>
  <c r="BA71" i="3" s="1"/>
  <c r="E12" i="2" s="1"/>
  <c r="BA73" i="3"/>
  <c r="BA88" i="3" s="1"/>
  <c r="E13" i="2" s="1"/>
  <c r="G91" i="3"/>
  <c r="BB100" i="3"/>
  <c r="F16" i="2" s="1"/>
  <c r="BE118" i="3"/>
  <c r="I17" i="2" s="1"/>
  <c r="BC185" i="3"/>
  <c r="G19" i="2" s="1"/>
  <c r="G196" i="3"/>
  <c r="BC206" i="3"/>
  <c r="G21" i="2" s="1"/>
  <c r="G224" i="3"/>
  <c r="BA118" i="3"/>
  <c r="E17" i="2" s="1"/>
  <c r="BB120" i="3"/>
  <c r="BB121" i="3" s="1"/>
  <c r="F18" i="2" s="1"/>
  <c r="BB134" i="3"/>
  <c r="BA196" i="3"/>
  <c r="E20" i="2" s="1"/>
  <c r="BE196" i="3"/>
  <c r="I20" i="2" s="1"/>
  <c r="BB199" i="3"/>
  <c r="BB206" i="3" s="1"/>
  <c r="F21" i="2" s="1"/>
  <c r="BB210" i="3"/>
  <c r="BA16" i="3"/>
  <c r="E7" i="2" s="1"/>
  <c r="BA27" i="3"/>
  <c r="E8" i="2" s="1"/>
  <c r="E25" i="2" s="1"/>
  <c r="BA37" i="3"/>
  <c r="E9" i="2" s="1"/>
  <c r="BC118" i="3"/>
  <c r="G17" i="2" s="1"/>
  <c r="BB185" i="3"/>
  <c r="F19" i="2" s="1"/>
  <c r="BE185" i="3"/>
  <c r="I19" i="2" s="1"/>
  <c r="I25" i="2" s="1"/>
  <c r="C21" i="1" s="1"/>
  <c r="BB196" i="3"/>
  <c r="F20" i="2" s="1"/>
  <c r="BE206" i="3"/>
  <c r="I21" i="2" s="1"/>
  <c r="BB211" i="3"/>
  <c r="F22" i="2" s="1"/>
  <c r="BE211" i="3"/>
  <c r="I22" i="2" s="1"/>
  <c r="BA224" i="3"/>
  <c r="E24" i="2" s="1"/>
  <c r="BE224" i="3"/>
  <c r="I24" i="2" s="1"/>
  <c r="G25" i="2"/>
  <c r="C18" i="1" s="1"/>
  <c r="BB118" i="3"/>
  <c r="F17" i="2" s="1"/>
  <c r="F25" i="2" l="1"/>
  <c r="C16" i="1" s="1"/>
  <c r="G31" i="2"/>
  <c r="I31" i="2" s="1"/>
  <c r="G16" i="1" s="1"/>
  <c r="G30" i="2"/>
  <c r="I30" i="2" s="1"/>
  <c r="C15" i="1"/>
  <c r="C19" i="1" s="1"/>
  <c r="C22" i="1" s="1"/>
  <c r="H32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<sst xmlns="http://schemas.openxmlformats.org/spreadsheetml/2006/main" count="592" uniqueCount="348">
  <si>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</si>
  <si>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</si>
  <si>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</si>
  <si>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</si>
  <si>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</si>
  <si>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</si>
  <si>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</si>
  <si>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</si>
  <si>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</si>
  <si>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</si>
  <si>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</si>
  <si>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</si>
  <si>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</si>
  <si>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</si>
  <si>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</si>
  <si>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</si>
  <si>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</si>
  <si>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</si>
  <si>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</si>
  <si>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</si>
  <si>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</si>
  <si>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</si>
  <si>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</si>
  <si>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</si>
  <si>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</si>
  <si>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</si>
  <si>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</si>
  <si>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</si>
  <si>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</si>
  <si>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</si>
  <si>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</si>
  <si>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</si>
  <si>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</si>
  <si>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</si>
  <si>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</si>
  <si>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</si>
  <si>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</si>
  <si>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</si>
  <si>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</si>
  <si>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</si>
  <si>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</si>
  <si>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</si>
  <si>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</si>
  <si>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</si>
  <si>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</si>
  <si>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</si>
  <si>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</si>
  <si>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</si>
  <si>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</si>
  <si>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</si>
  <si>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</si>
  <si>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</si>
  <si>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</si>
  <si>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</si>
  <si>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</si>
  <si>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</si>
  <si>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</si>
  <si>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</si>
  <si>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</si>
  <si>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</si>
  <si>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</si>
  <si>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</si>
  <si>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</si>
  <si>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</si>
  <si>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</si>
  <si>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</si>
  <si>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</si>
  <si>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</si>
  <si>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</si>
  <si>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</si>
  <si>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</si>
  <si>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</si>
  <si>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</si>
  <si>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</si>
  <si>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</si>
  <si>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</si>
  <si>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</si>
  <si>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A56-2016</t>
  </si>
  <si>
    <t>Rekonstrukce sociálního zářizení v pavilonu U1A</t>
  </si>
  <si>
    <t>01</t>
  </si>
  <si>
    <t>ZŠ Šoupala</t>
  </si>
  <si>
    <t>3</t>
  </si>
  <si>
    <t>Svislé a kompletní konstrukce</t>
  </si>
  <si>
    <t>342264051RT3</t>
  </si>
  <si>
    <t>Kufr sádrokartonový na zavěšenou ocel. konstr. desky standard impreg. tl. 12,5 mm, bez izolace</t>
  </si>
  <si>
    <t>m2</t>
  </si>
  <si>
    <t>346275113R00</t>
  </si>
  <si>
    <t xml:space="preserve">Přizdívky z desek porobetonových tl. 100 mm </t>
  </si>
  <si>
    <t>1NP:0,25*3,35</t>
  </si>
  <si>
    <t>346275115R00</t>
  </si>
  <si>
    <t xml:space="preserve">Instalační předstěna z desek porobet. tl. 150 mm </t>
  </si>
  <si>
    <t>1NP:(2,5+2,3)*1,2</t>
  </si>
  <si>
    <t>0,5*3,35</t>
  </si>
  <si>
    <t>2NP:6,5*1,2</t>
  </si>
  <si>
    <t>3NP:(2,5+2,3)*1,2</t>
  </si>
  <si>
    <t>61</t>
  </si>
  <si>
    <t>Upravy povrchů vnitřní</t>
  </si>
  <si>
    <t>602011112RT5</t>
  </si>
  <si>
    <t>Omítka jádrová, ručně tloušťka vrstvy 20 mm</t>
  </si>
  <si>
    <t>vyrovnání pod obklad</t>
  </si>
  <si>
    <t>148</t>
  </si>
  <si>
    <t>1NP:2,5</t>
  </si>
  <si>
    <t>602011144RT2</t>
  </si>
  <si>
    <t>Štuk na stěnách vnitřní, ručně tloušťka vrstvy 3 mm</t>
  </si>
  <si>
    <t>602031101R00</t>
  </si>
  <si>
    <t xml:space="preserve">Přilnavostní a penetrační nátěr stěn </t>
  </si>
  <si>
    <t>148+128,965</t>
  </si>
  <si>
    <t>612473185R00</t>
  </si>
  <si>
    <t xml:space="preserve">Příplatek za zabudované omítníky v ploše stěn </t>
  </si>
  <si>
    <t>610991111R00</t>
  </si>
  <si>
    <t xml:space="preserve">Zakrývání výplní vnitřních otvorů </t>
  </si>
  <si>
    <t>soub</t>
  </si>
  <si>
    <t>63</t>
  </si>
  <si>
    <t>Podlahy a podlahové konstrukce</t>
  </si>
  <si>
    <t>631311121R00</t>
  </si>
  <si>
    <t xml:space="preserve">Doplnění mazanin betonem </t>
  </si>
  <si>
    <t>m3</t>
  </si>
  <si>
    <t>631319165R00</t>
  </si>
  <si>
    <t xml:space="preserve">Příplatek za konečnou úpravu mazanin tl. 24 cm </t>
  </si>
  <si>
    <t>631319175R00</t>
  </si>
  <si>
    <t xml:space="preserve">Příplatek za stržení povrchu mazaniny tl. 24 cm </t>
  </si>
  <si>
    <t>631361921RT5</t>
  </si>
  <si>
    <t>Výztuž mazanin svařovanou sítí průměr drátu  6,0, oka 150/150 mm</t>
  </si>
  <si>
    <t>t</t>
  </si>
  <si>
    <t>13*3,03*1,2/1000</t>
  </si>
  <si>
    <t>632411904R00</t>
  </si>
  <si>
    <t xml:space="preserve">Penetrace podlah </t>
  </si>
  <si>
    <t>632419115RT1</t>
  </si>
  <si>
    <t>Samonivelač. stěrka,ruční zpracování tl.15 mm cementová podlahová stěrka</t>
  </si>
  <si>
    <t>vyrovnání podlah</t>
  </si>
  <si>
    <t>94</t>
  </si>
  <si>
    <t>Lešení a stavební výtahy</t>
  </si>
  <si>
    <t>941955001R00</t>
  </si>
  <si>
    <t xml:space="preserve">Lešení lehké pomocné 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</si>
  <si>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</si>
  <si>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</si>
  <si>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</si>
  <si>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</si>
  <si>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</si>
  <si>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</si>
  <si>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961051000U00</t>
  </si>
  <si>
    <t xml:space="preserve">Bourání stávajícího betonového žlabu/schodu </t>
  </si>
  <si>
    <t>1NP:0,2*0,2*2,3</t>
  </si>
  <si>
    <t>3NP:0,2*0,2*2,3</t>
  </si>
  <si>
    <t>962031132R00</t>
  </si>
  <si>
    <t xml:space="preserve">Bourání příček cihelných tl. 10 cm </t>
  </si>
  <si>
    <t>1NP:0,85*3,35+1</t>
  </si>
  <si>
    <t>2NP:0,85*3,35+2,1*3,35+1</t>
  </si>
  <si>
    <t>3NP:0,85*3,35+0,7*3,35+1</t>
  </si>
  <si>
    <t>965042221RT3</t>
  </si>
  <si>
    <t>Bourání mazanin betonových tl. nad 10 cm, pl. 1 m2 ručně tl.mazaniny nad 20 cm</t>
  </si>
  <si>
    <t>13*0,2</t>
  </si>
  <si>
    <t>965048250R00</t>
  </si>
  <si>
    <t xml:space="preserve">Dočištění povrchu po vybourání dlažeb, MC do 50% </t>
  </si>
  <si>
    <t>965049112R00</t>
  </si>
  <si>
    <t xml:space="preserve">Příplatek, bourání mazanin se svař.síťí nad 10 cm </t>
  </si>
  <si>
    <t>965081713RT1</t>
  </si>
  <si>
    <t>Bourání dlaždic keramických tl. 1 cm, nad 1 m2 ručně, dlaždice keramické</t>
  </si>
  <si>
    <t>vč. cementové malty</t>
  </si>
  <si>
    <t>968061125R00</t>
  </si>
  <si>
    <t xml:space="preserve">Vyvěšení dřevěných dveřních křídel pl. do 2 m2 </t>
  </si>
  <si>
    <t>kus</t>
  </si>
  <si>
    <t>1NP:1+1</t>
  </si>
  <si>
    <t>2NP:1+1</t>
  </si>
  <si>
    <t>3NP:1+1+1</t>
  </si>
  <si>
    <t>968072455R00</t>
  </si>
  <si>
    <t xml:space="preserve">Vybourání kovových dveřních zárubní pl. do 2 m2 </t>
  </si>
  <si>
    <t>1NP:0,8*2+0,6*2</t>
  </si>
  <si>
    <t>2NP:0,8*2+0,6*2</t>
  </si>
  <si>
    <t>3NP:0,8*2</t>
  </si>
  <si>
    <t>0,6*2*2</t>
  </si>
  <si>
    <t>968072745R00</t>
  </si>
  <si>
    <t>Vybourání ocelových přepážek mezi WC vč. dveří</t>
  </si>
  <si>
    <t>1NP:6,5*2,1</t>
  </si>
  <si>
    <t>2NP:13,65*2,1</t>
  </si>
  <si>
    <t>3NP:6,5*2,1</t>
  </si>
  <si>
    <t>97</t>
  </si>
  <si>
    <t>Prorážení otvorů</t>
  </si>
  <si>
    <t>601011144RT2</t>
  </si>
  <si>
    <t>Štuk na stropech ručně tloušťka vrstvy 3 mm</t>
  </si>
  <si>
    <t>601031101R00</t>
  </si>
  <si>
    <t xml:space="preserve">Kontaktní a penetrační nátěr stropů </t>
  </si>
  <si>
    <t>976085311R00</t>
  </si>
  <si>
    <t xml:space="preserve">Vybourání kanal.rámů a poklopů plochy do 0,6 m2 </t>
  </si>
  <si>
    <t>1NP:1</t>
  </si>
  <si>
    <t>978011191RT1</t>
  </si>
  <si>
    <t>Odstranění omítek vnitřních stropů do 100% pouze štukové vrstvy</t>
  </si>
  <si>
    <t>3NP:4,95*2,4+2,1*1,15+1,25*2+2,6*1,9</t>
  </si>
  <si>
    <t>1NP:4,95*2,4+2,6*1,85</t>
  </si>
  <si>
    <t>2NP:7,05*2,4+2,6*1,9</t>
  </si>
  <si>
    <t>978013161RXX</t>
  </si>
  <si>
    <t>Odstranění omítek vnitřních stěn pouze štuková vrstva</t>
  </si>
  <si>
    <t>1NP:(4,95+2,4)*2*1,35</t>
  </si>
  <si>
    <t>(1,85+2,6)*2*1,35</t>
  </si>
  <si>
    <t>2NP:(7,05+2,4)*2*1,35+(1,9+2,6)*2*1,35</t>
  </si>
  <si>
    <t>3\np:(7,05+2,4)*2*1,35+(2+1,25)*2*3,35</t>
  </si>
  <si>
    <t>(1,9+2,6)*2*1,35</t>
  </si>
  <si>
    <t>978059531R00</t>
  </si>
  <si>
    <t xml:space="preserve">Odsekání vnitřních obkladů stěn nad 2 m2 </t>
  </si>
  <si>
    <t>99</t>
  </si>
  <si>
    <t>Staveništní přesun hmot</t>
  </si>
  <si>
    <t>999281105R00</t>
  </si>
  <si>
    <t xml:space="preserve">Přesun hmot pro opravy a údržbu do výšky 6 m </t>
  </si>
  <si>
    <t>711</t>
  </si>
  <si>
    <t>Izolace proti vodě</t>
  </si>
  <si>
    <t>711210020RA0</t>
  </si>
  <si>
    <t>Stěrka hydroizolační těsnicí hmotou vč. těsnícího pásu do spoje podlaha / stěna</t>
  </si>
  <si>
    <t>podlaha:65</t>
  </si>
  <si>
    <t>stěny:37</t>
  </si>
  <si>
    <t>720</t>
  </si>
  <si>
    <t>Zdravotechnická instalace</t>
  </si>
  <si>
    <t>720-001.RXX</t>
  </si>
  <si>
    <t>Zdravotechnika viz samostatný položkový rozpočet</t>
  </si>
  <si>
    <t>720-002.RXX</t>
  </si>
  <si>
    <t>ZTI - oprava ležaté kanalizace viz samostatný položkový rozpočet</t>
  </si>
  <si>
    <t>725</t>
  </si>
  <si>
    <t>Zařizovací předměty</t>
  </si>
  <si>
    <t>725-002.RXX</t>
  </si>
  <si>
    <t>D+M držák toaletního papíru v provedení antivandal</t>
  </si>
  <si>
    <t>Kompletní provedení dle výpisu prvků</t>
  </si>
  <si>
    <t>16:3</t>
  </si>
  <si>
    <t>725-003.RXX</t>
  </si>
  <si>
    <t>D+M držák toaletního papíru v provedení nerez</t>
  </si>
  <si>
    <t>16:1</t>
  </si>
  <si>
    <t>725-004.RXX</t>
  </si>
  <si>
    <t>D+M dávkovač mýdla v provedení antivandal</t>
  </si>
  <si>
    <t>Kompletní provedení dle výpisu prvků.</t>
  </si>
  <si>
    <t>19:3</t>
  </si>
  <si>
    <t>725-005.RXX</t>
  </si>
  <si>
    <t>D+M nerezový demontovatelný poklop šachty 670x670 mm</t>
  </si>
  <si>
    <t>soubor</t>
  </si>
  <si>
    <t>Poklop s podlahovou úpravou okolního materiálu (keramická dlažba), poklop vsazen do ocelového profilu, spára poklopu skryta ve spáře keramické dlažby</t>
  </si>
  <si>
    <t>15:1</t>
  </si>
  <si>
    <t>725-006.RXX</t>
  </si>
  <si>
    <t>D+M elektrický vysoušeč rukou vč. napojení</t>
  </si>
  <si>
    <t>998725201R00</t>
  </si>
  <si>
    <t xml:space="preserve">Přesun hmot pro zařizovací předměty, výšky do 6 m </t>
  </si>
  <si>
    <t>730</t>
  </si>
  <si>
    <t>Ústřední vytápění</t>
  </si>
  <si>
    <t>730-002.RXX</t>
  </si>
  <si>
    <t>Kompletní provedení vytápění viz samostatný rozpočet</t>
  </si>
  <si>
    <t>766</t>
  </si>
  <si>
    <t>Konstrukce truhlářské</t>
  </si>
  <si>
    <t>766-001.RXX</t>
  </si>
  <si>
    <t>D+M dveře vnitřní plné CPL laminát 800/1970 mm vč. ocelové zárubně, kování, zámku a prahu</t>
  </si>
  <si>
    <t>Výplň - dřevotřísková deska plná</t>
  </si>
  <si>
    <t>Kování- klika-klika, štítek, závěs kovový</t>
  </si>
  <si>
    <t>Zámek-zadlabávací dózický, oboustranný</t>
  </si>
  <si>
    <t>Zárubeň - ocelová na tl. kce, lakovaná povrchová úprava</t>
  </si>
  <si>
    <t>Dřevěný práh</t>
  </si>
  <si>
    <t>Barevný odstín bude odsouhlasen onvestorem.</t>
  </si>
  <si>
    <t>D/1:3</t>
  </si>
  <si>
    <t>766-002.RXX</t>
  </si>
  <si>
    <t>D+M dveře vnitřní plné CPL laminát 700/1970 mm vč. ocelové zárubně, kování, zámku a prahu</t>
  </si>
  <si>
    <t>Barevný odstín bude odsouhlasen investorem</t>
  </si>
  <si>
    <t>D/2:1</t>
  </si>
  <si>
    <t>766-003.RXX</t>
  </si>
  <si>
    <t>D+M dveře vnitřní plné CPL laminát 600/1970 mm vč. ocelové zárubně, kování, zámku a prahu</t>
  </si>
  <si>
    <t>D/3:3</t>
  </si>
  <si>
    <t>766-004.RXX</t>
  </si>
  <si>
    <t xml:space="preserve">D+M sestava přepážek s dveřmi </t>
  </si>
  <si>
    <t>Sestava přepážek s dveřmi 3 WC kabin.</t>
  </si>
  <si>
    <t>Výška dělícího systému 2 m, 150 mm nad podlahou, tl. přepážky 28 mm.</t>
  </si>
  <si>
    <t>Povrchová úprava: CPL laminát, ABS hrany</t>
  </si>
  <si>
    <t>Výplň: dřevotřísková deska plná, nenavlhavá</t>
  </si>
  <si>
    <t>Konstrukce: hliníkové profily</t>
  </si>
  <si>
    <t>Kování: klika-klika, štítek, závěs koový, otevírání ven</t>
  </si>
  <si>
    <t>Zámek: WC zámek</t>
  </si>
  <si>
    <t>Barevný odstín bude odsouhlasen investotem.</t>
  </si>
  <si>
    <t>Rozměr dveří 1970/600 mm ... 3 ks</t>
  </si>
  <si>
    <t>Šířka sestavy: 2700 mm</t>
  </si>
  <si>
    <t>Hl. sestavy: 1250 mm</t>
  </si>
  <si>
    <t>D/4:2</t>
  </si>
  <si>
    <t>766-005.RXX</t>
  </si>
  <si>
    <t>Zámek: WC zámek (6 kabin), cylindrický oboustranný (2 kabiny)</t>
  </si>
  <si>
    <t>Šířka sestavy: 7050 mm</t>
  </si>
  <si>
    <t>D/5:1</t>
  </si>
  <si>
    <t>998766201R00</t>
  </si>
  <si>
    <t xml:space="preserve">Přesun hmot pro truhlářské konstr., výšky do 6 m </t>
  </si>
  <si>
    <t>771</t>
  </si>
  <si>
    <t>Podlahy z dlaždic a obklady</t>
  </si>
  <si>
    <t>771475014R00</t>
  </si>
  <si>
    <t xml:space="preserve">Obklad soklíků keram.rovných, tmel,výška 10 cm </t>
  </si>
  <si>
    <t>m</t>
  </si>
  <si>
    <t>3NP:2+1,25+2+1,25</t>
  </si>
  <si>
    <t>771479001R00</t>
  </si>
  <si>
    <t xml:space="preserve">Řezání dlaždic keramických pro soklíky </t>
  </si>
  <si>
    <t>771575109R00</t>
  </si>
  <si>
    <t xml:space="preserve">Montáž podlah keram., tmel </t>
  </si>
  <si>
    <t>781497111R0X</t>
  </si>
  <si>
    <t xml:space="preserve">Lišta hliníková ukončovacích k soklíkům </t>
  </si>
  <si>
    <t>59764204</t>
  </si>
  <si>
    <t xml:space="preserve">Dlažba keramická  s protiskluzovou úpravou tř. R10 </t>
  </si>
  <si>
    <t>65*1,12</t>
  </si>
  <si>
    <t>6,5*0,1*1,12</t>
  </si>
  <si>
    <t>998771201R00</t>
  </si>
  <si>
    <t xml:space="preserve">Přesun hmot pro podlahy z dlaždic, výšky do 6 m </t>
  </si>
  <si>
    <t>781</t>
  </si>
  <si>
    <t>Obklady keramické</t>
  </si>
  <si>
    <t>781101210R00</t>
  </si>
  <si>
    <t xml:space="preserve">Penetrace podkladu pod obklady </t>
  </si>
  <si>
    <t>781475116R00</t>
  </si>
  <si>
    <t xml:space="preserve">Obklad vnitřní stěn keramický, do tmele </t>
  </si>
  <si>
    <t>vč. rohových lišt</t>
  </si>
  <si>
    <t>781497111R00</t>
  </si>
  <si>
    <t xml:space="preserve">Lišta hliníková ukončovacích k obkladům </t>
  </si>
  <si>
    <t>597813713</t>
  </si>
  <si>
    <t xml:space="preserve">Obkládačka 300x300 mm </t>
  </si>
  <si>
    <t>2 barevné odstíny</t>
  </si>
  <si>
    <t>148*1,12</t>
  </si>
  <si>
    <t>998781201R00</t>
  </si>
  <si>
    <t xml:space="preserve">Přesun hmot pro obklady keramické, výšky do 6 m </t>
  </si>
  <si>
    <t>784</t>
  </si>
  <si>
    <t>Malby</t>
  </si>
  <si>
    <t>784191101R00</t>
  </si>
  <si>
    <t xml:space="preserve">Penetrace podkladu </t>
  </si>
  <si>
    <t>60,285+128,965</t>
  </si>
  <si>
    <t>784195212R00</t>
  </si>
  <si>
    <t xml:space="preserve">Malba tekutá, bílá, 2 x </t>
  </si>
  <si>
    <t>M21</t>
  </si>
  <si>
    <t>Elektromontáže</t>
  </si>
  <si>
    <t>M21-001.RXX</t>
  </si>
  <si>
    <t>Elektroinstalace viz samostatný rozpočet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</si>
  <si>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</si>
  <si>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</si>
  <si>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</si>
  <si>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</si>
  <si>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</si>
  <si>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</si>
  <si>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</si>
  <si>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</si>
  <si>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</si>
  <si>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</si>
  <si>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</si>
  <si>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</si>
  <si>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</si>
  <si>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</si>
  <si>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</si>
  <si>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</si>
  <si>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979990001R00</t>
  </si>
  <si>
    <t xml:space="preserve">Poplatek za skládku stavební suti </t>
  </si>
  <si>
    <t>Zařízení staveniště</t>
  </si>
  <si>
    <t>Kompletační činnost (IČD)</t>
  </si>
  <si>
    <t>KAPEGO PROJEKT s.r.o.</t>
  </si>
  <si>
    <t>Ing. Dana Víchová</t>
  </si>
  <si>
    <t>Sestava přepážek s dveřmi 3 kabin.</t>
  </si>
  <si>
    <t>Sestava přepážek s dveřmi 8 kabin.</t>
  </si>
  <si>
    <t xml:space="preserve">Rozměr dveří 1970/600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</si>
</sst>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20" fontId="21" fillId="0" borderId="0" xfId="1" applyNumberFormat="1" applyFont="1" applyAlignment="1">
      <alignment wrapText="1"/>
    </xf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27" sqref="C27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1</v>
      </c>
      <c r="D2" s="5">
        <f>Rekapitulace!G2</f>
        <v>0</v>
      </c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 x14ac:dyDescent="0.25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" customHeight="1" x14ac:dyDescent="0.25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 x14ac:dyDescent="0.25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5">
      <c r="A8" s="29" t="s">
        <v>11</v>
      </c>
      <c r="B8" s="13"/>
      <c r="C8" s="213" t="s">
        <v>343</v>
      </c>
      <c r="D8" s="213"/>
      <c r="E8" s="214"/>
      <c r="F8" s="30" t="s">
        <v>12</v>
      </c>
      <c r="G8" s="31"/>
      <c r="H8" s="32"/>
      <c r="I8" s="33"/>
    </row>
    <row r="9" spans="1:57" x14ac:dyDescent="0.25">
      <c r="A9" s="29" t="s">
        <v>13</v>
      </c>
      <c r="B9" s="13"/>
      <c r="C9" s="213" t="str">
        <f>Projektant</f>
        <v>KAPEGO PROJEKT s.r.o.</v>
      </c>
      <c r="D9" s="213"/>
      <c r="E9" s="214"/>
      <c r="F9" s="13"/>
      <c r="G9" s="34"/>
      <c r="H9" s="35"/>
    </row>
    <row r="10" spans="1:57" x14ac:dyDescent="0.25">
      <c r="A10" s="29" t="s">
        <v>14</v>
      </c>
      <c r="B10" s="13"/>
      <c r="C10" s="213"/>
      <c r="D10" s="213"/>
      <c r="E10" s="213"/>
      <c r="F10" s="36"/>
      <c r="G10" s="37"/>
      <c r="H10" s="38"/>
    </row>
    <row r="11" spans="1:57" ht="13.5" customHeight="1" x14ac:dyDescent="0.25">
      <c r="A11" s="29" t="s">
        <v>15</v>
      </c>
      <c r="B11" s="13"/>
      <c r="C11" s="213"/>
      <c r="D11" s="213"/>
      <c r="E11" s="213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5">
      <c r="A12" s="42" t="s">
        <v>17</v>
      </c>
      <c r="B12" s="10"/>
      <c r="C12" s="215"/>
      <c r="D12" s="215"/>
      <c r="E12" s="215"/>
      <c r="F12" s="43" t="s">
        <v>18</v>
      </c>
      <c r="G12" s="44"/>
      <c r="H12" s="35"/>
    </row>
    <row r="13" spans="1:57" ht="28.5" customHeight="1" thickBot="1" x14ac:dyDescent="0.3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3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" customHeight="1" x14ac:dyDescent="0.25">
      <c r="A15" s="54"/>
      <c r="B15" s="55" t="s">
        <v>22</v>
      </c>
      <c r="C15" s="56">
        <f>HSV</f>
        <v>0</v>
      </c>
      <c r="D15" s="57" t="str">
        <f>Rekapitulace!A30</f>
        <v>Zařízení staveniště</v>
      </c>
      <c r="E15" s="58"/>
      <c r="F15" s="59"/>
      <c r="G15" s="56">
        <f>Rekapitulace!I30</f>
        <v>0</v>
      </c>
    </row>
    <row r="16" spans="1:57" ht="15.9" customHeight="1" x14ac:dyDescent="0.25">
      <c r="A16" s="54" t="s">
        <v>23</v>
      </c>
      <c r="B16" s="55" t="s">
        <v>24</v>
      </c>
      <c r="C16" s="56">
        <f>PSV</f>
        <v>0</v>
      </c>
      <c r="D16" s="9" t="str">
        <f>Rekapitulace!A31</f>
        <v>Kompletační činnost (IČD)</v>
      </c>
      <c r="E16" s="60"/>
      <c r="F16" s="61"/>
      <c r="G16" s="56">
        <f>Rekapitulace!I31</f>
        <v>0</v>
      </c>
    </row>
    <row r="17" spans="1:7" ht="15.9" customHeight="1" x14ac:dyDescent="0.25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" customHeight="1" x14ac:dyDescent="0.25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" customHeight="1" x14ac:dyDescent="0.25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" customHeight="1" x14ac:dyDescent="0.25">
      <c r="A20" s="64"/>
      <c r="B20" s="55"/>
      <c r="C20" s="56"/>
      <c r="D20" s="9"/>
      <c r="E20" s="60"/>
      <c r="F20" s="61"/>
      <c r="G20" s="56"/>
    </row>
    <row r="21" spans="1:7" ht="15.9" customHeight="1" x14ac:dyDescent="0.25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" customHeight="1" x14ac:dyDescent="0.25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" customHeight="1" thickBot="1" x14ac:dyDescent="0.3">
      <c r="A23" s="216" t="s">
        <v>33</v>
      </c>
      <c r="B23" s="217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5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5">
      <c r="A25" s="65" t="s">
        <v>38</v>
      </c>
      <c r="B25" s="66"/>
      <c r="C25" s="76" t="s">
        <v>344</v>
      </c>
      <c r="D25" s="66" t="s">
        <v>38</v>
      </c>
      <c r="E25" s="77"/>
      <c r="F25" s="78" t="s">
        <v>38</v>
      </c>
      <c r="G25" s="79"/>
    </row>
    <row r="26" spans="1:7" ht="37.5" customHeight="1" x14ac:dyDescent="0.25">
      <c r="A26" s="65" t="s">
        <v>39</v>
      </c>
      <c r="B26" s="80"/>
      <c r="C26" s="206">
        <v>42797</v>
      </c>
      <c r="D26" s="66" t="s">
        <v>39</v>
      </c>
      <c r="E26" s="77"/>
      <c r="F26" s="78" t="s">
        <v>39</v>
      </c>
      <c r="G26" s="79"/>
    </row>
    <row r="27" spans="1:7" x14ac:dyDescent="0.25">
      <c r="A27" s="65"/>
      <c r="B27" s="81"/>
      <c r="C27" s="76"/>
      <c r="D27" s="66"/>
      <c r="E27" s="77"/>
      <c r="F27" s="78"/>
      <c r="G27" s="79"/>
    </row>
    <row r="28" spans="1:7" x14ac:dyDescent="0.25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5">
      <c r="A29" s="65"/>
      <c r="B29" s="66"/>
      <c r="C29" s="83"/>
      <c r="D29" s="84"/>
      <c r="E29" s="83"/>
      <c r="F29" s="66"/>
      <c r="G29" s="79"/>
    </row>
    <row r="30" spans="1:7" x14ac:dyDescent="0.25">
      <c r="A30" s="85" t="s">
        <v>42</v>
      </c>
      <c r="B30" s="86"/>
      <c r="C30" s="87">
        <v>21</v>
      </c>
      <c r="D30" s="86" t="s">
        <v>43</v>
      </c>
      <c r="E30" s="88"/>
      <c r="F30" s="208">
        <f>C23-F32</f>
        <v>0</v>
      </c>
      <c r="G30" s="209"/>
    </row>
    <row r="31" spans="1:7" x14ac:dyDescent="0.25">
      <c r="A31" s="85" t="s">
        <v>44</v>
      </c>
      <c r="B31" s="86"/>
      <c r="C31" s="87">
        <f>SazbaDPH1</f>
        <v>21</v>
      </c>
      <c r="D31" s="86" t="s">
        <v>45</v>
      </c>
      <c r="E31" s="88"/>
      <c r="F31" s="208">
        <f>ROUND(PRODUCT(F30,C31/100),0)</f>
        <v>0</v>
      </c>
      <c r="G31" s="209"/>
    </row>
    <row r="32" spans="1:7" x14ac:dyDescent="0.25">
      <c r="A32" s="85" t="s">
        <v>42</v>
      </c>
      <c r="B32" s="86"/>
      <c r="C32" s="87">
        <v>0</v>
      </c>
      <c r="D32" s="86" t="s">
        <v>45</v>
      </c>
      <c r="E32" s="88"/>
      <c r="F32" s="208">
        <v>0</v>
      </c>
      <c r="G32" s="209"/>
    </row>
    <row r="33" spans="1:8" x14ac:dyDescent="0.25">
      <c r="A33" s="85" t="s">
        <v>44</v>
      </c>
      <c r="B33" s="89"/>
      <c r="C33" s="90">
        <f>SazbaDPH2</f>
        <v>0</v>
      </c>
      <c r="D33" s="86" t="s">
        <v>45</v>
      </c>
      <c r="E33" s="61"/>
      <c r="F33" s="208">
        <f>ROUND(PRODUCT(F32,C33/100),0)</f>
        <v>0</v>
      </c>
      <c r="G33" s="209"/>
    </row>
    <row r="34" spans="1:8" s="94" customFormat="1" ht="19.5" customHeight="1" thickBot="1" x14ac:dyDescent="0.35">
      <c r="A34" s="91" t="s">
        <v>46</v>
      </c>
      <c r="B34" s="92"/>
      <c r="C34" s="92"/>
      <c r="D34" s="92"/>
      <c r="E34" s="93"/>
      <c r="F34" s="210">
        <f>ROUND(SUM(F30:F33),0)</f>
        <v>0</v>
      </c>
      <c r="G34" s="211"/>
    </row>
    <row r="36" spans="1:8" x14ac:dyDescent="0.25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5">
      <c r="A37" s="95"/>
      <c r="B37" s="212"/>
      <c r="C37" s="212"/>
      <c r="D37" s="212"/>
      <c r="E37" s="212"/>
      <c r="F37" s="212"/>
      <c r="G37" s="212"/>
      <c r="H37" t="s">
        <v>5</v>
      </c>
    </row>
    <row r="38" spans="1:8" ht="12.75" customHeight="1" x14ac:dyDescent="0.25">
      <c r="A38" s="96"/>
      <c r="B38" s="212"/>
      <c r="C38" s="212"/>
      <c r="D38" s="212"/>
      <c r="E38" s="212"/>
      <c r="F38" s="212"/>
      <c r="G38" s="212"/>
      <c r="H38" t="s">
        <v>5</v>
      </c>
    </row>
    <row r="39" spans="1:8" x14ac:dyDescent="0.25">
      <c r="A39" s="96"/>
      <c r="B39" s="212"/>
      <c r="C39" s="212"/>
      <c r="D39" s="212"/>
      <c r="E39" s="212"/>
      <c r="F39" s="212"/>
      <c r="G39" s="212"/>
      <c r="H39" t="s">
        <v>5</v>
      </c>
    </row>
    <row r="40" spans="1:8" x14ac:dyDescent="0.25">
      <c r="A40" s="96"/>
      <c r="B40" s="212"/>
      <c r="C40" s="212"/>
      <c r="D40" s="212"/>
      <c r="E40" s="212"/>
      <c r="F40" s="212"/>
      <c r="G40" s="212"/>
      <c r="H40" t="s">
        <v>5</v>
      </c>
    </row>
    <row r="41" spans="1:8" x14ac:dyDescent="0.25">
      <c r="A41" s="96"/>
      <c r="B41" s="212"/>
      <c r="C41" s="212"/>
      <c r="D41" s="212"/>
      <c r="E41" s="212"/>
      <c r="F41" s="212"/>
      <c r="G41" s="212"/>
      <c r="H41" t="s">
        <v>5</v>
      </c>
    </row>
    <row r="42" spans="1:8" x14ac:dyDescent="0.25">
      <c r="A42" s="96"/>
      <c r="B42" s="212"/>
      <c r="C42" s="212"/>
      <c r="D42" s="212"/>
      <c r="E42" s="212"/>
      <c r="F42" s="212"/>
      <c r="G42" s="212"/>
      <c r="H42" t="s">
        <v>5</v>
      </c>
    </row>
    <row r="43" spans="1:8" x14ac:dyDescent="0.25">
      <c r="A43" s="96"/>
      <c r="B43" s="212"/>
      <c r="C43" s="212"/>
      <c r="D43" s="212"/>
      <c r="E43" s="212"/>
      <c r="F43" s="212"/>
      <c r="G43" s="212"/>
      <c r="H43" t="s">
        <v>5</v>
      </c>
    </row>
    <row r="44" spans="1:8" x14ac:dyDescent="0.25">
      <c r="A44" s="96"/>
      <c r="B44" s="212"/>
      <c r="C44" s="212"/>
      <c r="D44" s="212"/>
      <c r="E44" s="212"/>
      <c r="F44" s="212"/>
      <c r="G44" s="212"/>
      <c r="H44" t="s">
        <v>5</v>
      </c>
    </row>
    <row r="45" spans="1:8" ht="0.75" customHeight="1" x14ac:dyDescent="0.25">
      <c r="A45" s="96"/>
      <c r="B45" s="212"/>
      <c r="C45" s="212"/>
      <c r="D45" s="212"/>
      <c r="E45" s="212"/>
      <c r="F45" s="212"/>
      <c r="G45" s="212"/>
      <c r="H45" t="s">
        <v>5</v>
      </c>
    </row>
    <row r="46" spans="1:8" x14ac:dyDescent="0.25">
      <c r="B46" s="207"/>
      <c r="C46" s="207"/>
      <c r="D46" s="207"/>
      <c r="E46" s="207"/>
      <c r="F46" s="207"/>
      <c r="G46" s="207"/>
    </row>
    <row r="47" spans="1:8" x14ac:dyDescent="0.25">
      <c r="B47" s="207"/>
      <c r="C47" s="207"/>
      <c r="D47" s="207"/>
      <c r="E47" s="207"/>
      <c r="F47" s="207"/>
      <c r="G47" s="207"/>
    </row>
    <row r="48" spans="1:8" x14ac:dyDescent="0.25">
      <c r="B48" s="207"/>
      <c r="C48" s="207"/>
      <c r="D48" s="207"/>
      <c r="E48" s="207"/>
      <c r="F48" s="207"/>
      <c r="G48" s="207"/>
    </row>
    <row r="49" spans="2:7" x14ac:dyDescent="0.25">
      <c r="B49" s="207"/>
      <c r="C49" s="207"/>
      <c r="D49" s="207"/>
      <c r="E49" s="207"/>
      <c r="F49" s="207"/>
      <c r="G49" s="207"/>
    </row>
    <row r="50" spans="2:7" x14ac:dyDescent="0.25">
      <c r="B50" s="207"/>
      <c r="C50" s="207"/>
      <c r="D50" s="207"/>
      <c r="E50" s="207"/>
      <c r="F50" s="207"/>
      <c r="G50" s="207"/>
    </row>
    <row r="51" spans="2:7" x14ac:dyDescent="0.25">
      <c r="B51" s="207"/>
      <c r="C51" s="207"/>
      <c r="D51" s="207"/>
      <c r="E51" s="207"/>
      <c r="F51" s="207"/>
      <c r="G51" s="207"/>
    </row>
    <row r="52" spans="2:7" x14ac:dyDescent="0.25">
      <c r="B52" s="207"/>
      <c r="C52" s="207"/>
      <c r="D52" s="207"/>
      <c r="E52" s="207"/>
      <c r="F52" s="207"/>
      <c r="G52" s="207"/>
    </row>
    <row r="53" spans="2:7" x14ac:dyDescent="0.25">
      <c r="B53" s="207"/>
      <c r="C53" s="207"/>
      <c r="D53" s="207"/>
      <c r="E53" s="207"/>
      <c r="F53" s="207"/>
      <c r="G53" s="207"/>
    </row>
    <row r="54" spans="2:7" x14ac:dyDescent="0.25">
      <c r="B54" s="207"/>
      <c r="C54" s="207"/>
      <c r="D54" s="207"/>
      <c r="E54" s="207"/>
      <c r="F54" s="207"/>
      <c r="G54" s="207"/>
    </row>
    <row r="55" spans="2:7" x14ac:dyDescent="0.25">
      <c r="B55" s="207"/>
      <c r="C55" s="207"/>
      <c r="D55" s="207"/>
      <c r="E55" s="207"/>
      <c r="F55" s="207"/>
      <c r="G55" s="20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3"/>
  <sheetViews>
    <sheetView workbookViewId="0">
      <selection activeCell="H32" sqref="H32:I32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218" t="s">
        <v>48</v>
      </c>
      <c r="B1" s="219"/>
      <c r="C1" s="97" t="str">
        <f>CONCATENATE(cislostavby," ",nazevstavby)</f>
        <v>A56-2016 Rekonstrukce sociálního zářizení v pavilonu U1A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8" thickBot="1" x14ac:dyDescent="0.3">
      <c r="A2" s="220" t="s">
        <v>50</v>
      </c>
      <c r="B2" s="221"/>
      <c r="C2" s="103" t="str">
        <f>CONCATENATE(cisloobjektu," ",nazevobjektu)</f>
        <v>01 ZŠ Šoupala</v>
      </c>
      <c r="D2" s="104"/>
      <c r="E2" s="105"/>
      <c r="F2" s="104"/>
      <c r="G2" s="222"/>
      <c r="H2" s="223"/>
      <c r="I2" s="224"/>
    </row>
    <row r="3" spans="1:9" ht="13.8" thickTop="1" x14ac:dyDescent="0.25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3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 x14ac:dyDescent="0.3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 x14ac:dyDescent="0.3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5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Položky!BA16</f>
        <v>0</v>
      </c>
      <c r="F7" s="203">
        <f>Položky!BB16</f>
        <v>0</v>
      </c>
      <c r="G7" s="203">
        <f>Položky!BC16</f>
        <v>0</v>
      </c>
      <c r="H7" s="203">
        <f>Položky!BD16</f>
        <v>0</v>
      </c>
      <c r="I7" s="204">
        <f>Položky!BE16</f>
        <v>0</v>
      </c>
    </row>
    <row r="8" spans="1:9" s="35" customFormat="1" x14ac:dyDescent="0.25">
      <c r="A8" s="201" t="str">
        <f>Položky!B17</f>
        <v>61</v>
      </c>
      <c r="B8" s="115" t="str">
        <f>Položky!C17</f>
        <v>Upravy povrchů vnitřní</v>
      </c>
      <c r="C8" s="66"/>
      <c r="D8" s="116"/>
      <c r="E8" s="202">
        <f>Položky!BA27</f>
        <v>0</v>
      </c>
      <c r="F8" s="203">
        <f>Položky!BB27</f>
        <v>0</v>
      </c>
      <c r="G8" s="203">
        <f>Položky!BC27</f>
        <v>0</v>
      </c>
      <c r="H8" s="203">
        <f>Položky!BD27</f>
        <v>0</v>
      </c>
      <c r="I8" s="204">
        <f>Položky!BE27</f>
        <v>0</v>
      </c>
    </row>
    <row r="9" spans="1:9" s="35" customFormat="1" x14ac:dyDescent="0.25">
      <c r="A9" s="201" t="str">
        <f>Položky!B28</f>
        <v>63</v>
      </c>
      <c r="B9" s="115" t="str">
        <f>Položky!C28</f>
        <v>Podlahy a podlahové konstrukce</v>
      </c>
      <c r="C9" s="66"/>
      <c r="D9" s="116"/>
      <c r="E9" s="202">
        <f>Položky!BA37</f>
        <v>0</v>
      </c>
      <c r="F9" s="203">
        <f>Položky!BB37</f>
        <v>0</v>
      </c>
      <c r="G9" s="203">
        <f>Položky!BC37</f>
        <v>0</v>
      </c>
      <c r="H9" s="203">
        <f>Položky!BD37</f>
        <v>0</v>
      </c>
      <c r="I9" s="204">
        <f>Položky!BE37</f>
        <v>0</v>
      </c>
    </row>
    <row r="10" spans="1:9" s="35" customFormat="1" x14ac:dyDescent="0.25">
      <c r="A10" s="201" t="str">
        <f>Položky!B38</f>
        <v>94</v>
      </c>
      <c r="B10" s="115" t="str">
        <f>Položky!C38</f>
        <v>Lešení a stavební výtahy</v>
      </c>
      <c r="C10" s="66"/>
      <c r="D10" s="116"/>
      <c r="E10" s="202">
        <f>Položky!BA40</f>
        <v>0</v>
      </c>
      <c r="F10" s="203">
        <f>Položky!BB40</f>
        <v>0</v>
      </c>
      <c r="G10" s="203">
        <f>Položky!BC40</f>
        <v>0</v>
      </c>
      <c r="H10" s="203">
        <f>Položky!BD40</f>
        <v>0</v>
      </c>
      <c r="I10" s="204">
        <f>Položky!BE40</f>
        <v>0</v>
      </c>
    </row>
    <row r="11" spans="1:9" s="35" customFormat="1" x14ac:dyDescent="0.25">
      <c r="A11" s="201" t="str">
        <f>Položky!B41</f>
        <v>95</v>
      </c>
      <c r="B11" s="115" t="str">
        <f>Položky!C41</f>
        <v>Dokončovací konstrukce na pozemních stavbách</v>
      </c>
      <c r="C11" s="66"/>
      <c r="D11" s="116"/>
      <c r="E11" s="202">
        <f>Položky!BA43</f>
        <v>0</v>
      </c>
      <c r="F11" s="203">
        <f>Položky!BB43</f>
        <v>0</v>
      </c>
      <c r="G11" s="203">
        <f>Položky!BC43</f>
        <v>0</v>
      </c>
      <c r="H11" s="203">
        <f>Položky!BD43</f>
        <v>0</v>
      </c>
      <c r="I11" s="204">
        <f>Položky!BE43</f>
        <v>0</v>
      </c>
    </row>
    <row r="12" spans="1:9" s="35" customFormat="1" x14ac:dyDescent="0.25">
      <c r="A12" s="201" t="str">
        <f>Položky!B44</f>
        <v>96</v>
      </c>
      <c r="B12" s="115" t="str">
        <f>Položky!C44</f>
        <v>Bourání konstrukcí</v>
      </c>
      <c r="C12" s="66"/>
      <c r="D12" s="116"/>
      <c r="E12" s="202">
        <f>Položky!BA71</f>
        <v>0</v>
      </c>
      <c r="F12" s="203">
        <f>Položky!BB71</f>
        <v>0</v>
      </c>
      <c r="G12" s="203">
        <f>Položky!BC71</f>
        <v>0</v>
      </c>
      <c r="H12" s="203">
        <f>Položky!BD71</f>
        <v>0</v>
      </c>
      <c r="I12" s="204">
        <f>Položky!BE71</f>
        <v>0</v>
      </c>
    </row>
    <row r="13" spans="1:9" s="35" customFormat="1" x14ac:dyDescent="0.25">
      <c r="A13" s="201" t="str">
        <f>Položky!B72</f>
        <v>97</v>
      </c>
      <c r="B13" s="115" t="str">
        <f>Položky!C72</f>
        <v>Prorážení otvorů</v>
      </c>
      <c r="C13" s="66"/>
      <c r="D13" s="116"/>
      <c r="E13" s="202">
        <f>Položky!BA88</f>
        <v>0</v>
      </c>
      <c r="F13" s="203">
        <f>Položky!BB88</f>
        <v>0</v>
      </c>
      <c r="G13" s="203">
        <f>Položky!BC88</f>
        <v>0</v>
      </c>
      <c r="H13" s="203">
        <f>Položky!BD88</f>
        <v>0</v>
      </c>
      <c r="I13" s="204">
        <f>Položky!BE88</f>
        <v>0</v>
      </c>
    </row>
    <row r="14" spans="1:9" s="35" customFormat="1" x14ac:dyDescent="0.25">
      <c r="A14" s="201" t="str">
        <f>Položky!B89</f>
        <v>99</v>
      </c>
      <c r="B14" s="115" t="str">
        <f>Položky!C89</f>
        <v>Staveništní přesun hmot</v>
      </c>
      <c r="C14" s="66"/>
      <c r="D14" s="116"/>
      <c r="E14" s="202">
        <f>Položky!BA91</f>
        <v>0</v>
      </c>
      <c r="F14" s="203">
        <f>Položky!BB91</f>
        <v>0</v>
      </c>
      <c r="G14" s="203">
        <f>Položky!BC91</f>
        <v>0</v>
      </c>
      <c r="H14" s="203">
        <f>Položky!BD91</f>
        <v>0</v>
      </c>
      <c r="I14" s="204">
        <f>Položky!BE91</f>
        <v>0</v>
      </c>
    </row>
    <row r="15" spans="1:9" s="35" customFormat="1" x14ac:dyDescent="0.25">
      <c r="A15" s="201" t="str">
        <f>Položky!B92</f>
        <v>711</v>
      </c>
      <c r="B15" s="115" t="str">
        <f>Položky!C92</f>
        <v>Izolace proti vodě</v>
      </c>
      <c r="C15" s="66"/>
      <c r="D15" s="116"/>
      <c r="E15" s="202">
        <f>Položky!BA96</f>
        <v>0</v>
      </c>
      <c r="F15" s="203">
        <f>Položky!BB96</f>
        <v>0</v>
      </c>
      <c r="G15" s="203">
        <f>Položky!BC96</f>
        <v>0</v>
      </c>
      <c r="H15" s="203">
        <f>Položky!BD96</f>
        <v>0</v>
      </c>
      <c r="I15" s="204">
        <f>Položky!BE96</f>
        <v>0</v>
      </c>
    </row>
    <row r="16" spans="1:9" s="35" customFormat="1" x14ac:dyDescent="0.25">
      <c r="A16" s="201" t="str">
        <f>Položky!B97</f>
        <v>720</v>
      </c>
      <c r="B16" s="115" t="str">
        <f>Položky!C97</f>
        <v>Zdravotechnická instalace</v>
      </c>
      <c r="C16" s="66"/>
      <c r="D16" s="116"/>
      <c r="E16" s="202">
        <f>Položky!BA100</f>
        <v>0</v>
      </c>
      <c r="F16" s="203">
        <f>Položky!BB100</f>
        <v>0</v>
      </c>
      <c r="G16" s="203">
        <f>Položky!BC100</f>
        <v>0</v>
      </c>
      <c r="H16" s="203">
        <f>Položky!BD100</f>
        <v>0</v>
      </c>
      <c r="I16" s="204">
        <f>Položky!BE100</f>
        <v>0</v>
      </c>
    </row>
    <row r="17" spans="1:57" s="35" customFormat="1" x14ac:dyDescent="0.25">
      <c r="A17" s="201" t="str">
        <f>Položky!B101</f>
        <v>725</v>
      </c>
      <c r="B17" s="115" t="str">
        <f>Položky!C101</f>
        <v>Zařizovací předměty</v>
      </c>
      <c r="C17" s="66"/>
      <c r="D17" s="116"/>
      <c r="E17" s="202">
        <f>Položky!BA118</f>
        <v>0</v>
      </c>
      <c r="F17" s="203">
        <f>Položky!BB118</f>
        <v>0</v>
      </c>
      <c r="G17" s="203">
        <f>Položky!BC118</f>
        <v>0</v>
      </c>
      <c r="H17" s="203">
        <f>Položky!BD118</f>
        <v>0</v>
      </c>
      <c r="I17" s="204">
        <f>Položky!BE118</f>
        <v>0</v>
      </c>
    </row>
    <row r="18" spans="1:57" s="35" customFormat="1" x14ac:dyDescent="0.25">
      <c r="A18" s="201" t="str">
        <f>Položky!B119</f>
        <v>730</v>
      </c>
      <c r="B18" s="115" t="str">
        <f>Položky!C119</f>
        <v>Ústřední vytápění</v>
      </c>
      <c r="C18" s="66"/>
      <c r="D18" s="116"/>
      <c r="E18" s="202">
        <f>Položky!BA121</f>
        <v>0</v>
      </c>
      <c r="F18" s="203">
        <f>Položky!BB121</f>
        <v>0</v>
      </c>
      <c r="G18" s="203">
        <f>Položky!BC121</f>
        <v>0</v>
      </c>
      <c r="H18" s="203">
        <f>Položky!BD121</f>
        <v>0</v>
      </c>
      <c r="I18" s="204">
        <f>Položky!BE121</f>
        <v>0</v>
      </c>
    </row>
    <row r="19" spans="1:57" s="35" customFormat="1" x14ac:dyDescent="0.25">
      <c r="A19" s="201" t="str">
        <f>Položky!B122</f>
        <v>766</v>
      </c>
      <c r="B19" s="115" t="str">
        <f>Položky!C122</f>
        <v>Konstrukce truhlářské</v>
      </c>
      <c r="C19" s="66"/>
      <c r="D19" s="116"/>
      <c r="E19" s="202">
        <f>Položky!BA185</f>
        <v>0</v>
      </c>
      <c r="F19" s="203">
        <f>Položky!BB185</f>
        <v>0</v>
      </c>
      <c r="G19" s="203">
        <f>Položky!BC185</f>
        <v>0</v>
      </c>
      <c r="H19" s="203">
        <f>Položky!BD185</f>
        <v>0</v>
      </c>
      <c r="I19" s="204">
        <f>Položky!BE185</f>
        <v>0</v>
      </c>
    </row>
    <row r="20" spans="1:57" s="35" customFormat="1" x14ac:dyDescent="0.25">
      <c r="A20" s="201" t="str">
        <f>Položky!B186</f>
        <v>771</v>
      </c>
      <c r="B20" s="115" t="str">
        <f>Položky!C186</f>
        <v>Podlahy z dlaždic a obklady</v>
      </c>
      <c r="C20" s="66"/>
      <c r="D20" s="116"/>
      <c r="E20" s="202">
        <f>Položky!BA196</f>
        <v>0</v>
      </c>
      <c r="F20" s="203">
        <f>Položky!BB196</f>
        <v>0</v>
      </c>
      <c r="G20" s="203">
        <f>Položky!BC196</f>
        <v>0</v>
      </c>
      <c r="H20" s="203">
        <f>Položky!BD196</f>
        <v>0</v>
      </c>
      <c r="I20" s="204">
        <f>Položky!BE196</f>
        <v>0</v>
      </c>
    </row>
    <row r="21" spans="1:57" s="35" customFormat="1" x14ac:dyDescent="0.25">
      <c r="A21" s="201" t="str">
        <f>Položky!B197</f>
        <v>781</v>
      </c>
      <c r="B21" s="115" t="str">
        <f>Položky!C197</f>
        <v>Obklady keramické</v>
      </c>
      <c r="C21" s="66"/>
      <c r="D21" s="116"/>
      <c r="E21" s="202">
        <f>Položky!BA206</f>
        <v>0</v>
      </c>
      <c r="F21" s="203">
        <f>Položky!BB206</f>
        <v>0</v>
      </c>
      <c r="G21" s="203">
        <f>Položky!BC206</f>
        <v>0</v>
      </c>
      <c r="H21" s="203">
        <f>Položky!BD206</f>
        <v>0</v>
      </c>
      <c r="I21" s="204">
        <f>Položky!BE206</f>
        <v>0</v>
      </c>
    </row>
    <row r="22" spans="1:57" s="35" customFormat="1" x14ac:dyDescent="0.25">
      <c r="A22" s="201" t="str">
        <f>Položky!B207</f>
        <v>784</v>
      </c>
      <c r="B22" s="115" t="str">
        <f>Položky!C207</f>
        <v>Malby</v>
      </c>
      <c r="C22" s="66"/>
      <c r="D22" s="116"/>
      <c r="E22" s="202">
        <f>Položky!BA211</f>
        <v>0</v>
      </c>
      <c r="F22" s="203">
        <f>Položky!BB211</f>
        <v>0</v>
      </c>
      <c r="G22" s="203">
        <f>Položky!BC211</f>
        <v>0</v>
      </c>
      <c r="H22" s="203">
        <f>Položky!BD211</f>
        <v>0</v>
      </c>
      <c r="I22" s="204">
        <f>Položky!BE211</f>
        <v>0</v>
      </c>
    </row>
    <row r="23" spans="1:57" s="35" customFormat="1" x14ac:dyDescent="0.25">
      <c r="A23" s="201" t="str">
        <f>Položky!B212</f>
        <v>M21</v>
      </c>
      <c r="B23" s="115" t="str">
        <f>Položky!C212</f>
        <v>Elektromontáže</v>
      </c>
      <c r="C23" s="66"/>
      <c r="D23" s="116"/>
      <c r="E23" s="202">
        <f>Položky!BA214</f>
        <v>0</v>
      </c>
      <c r="F23" s="203">
        <f>Položky!BB214</f>
        <v>0</v>
      </c>
      <c r="G23" s="203">
        <f>Položky!BC214</f>
        <v>0</v>
      </c>
      <c r="H23" s="203">
        <f>Položky!BD214</f>
        <v>0</v>
      </c>
      <c r="I23" s="204">
        <f>Položky!BE214</f>
        <v>0</v>
      </c>
    </row>
    <row r="24" spans="1:57" s="35" customFormat="1" ht="13.8" thickBot="1" x14ac:dyDescent="0.3">
      <c r="A24" s="201" t="str">
        <f>Položky!B215</f>
        <v>D96</v>
      </c>
      <c r="B24" s="115" t="str">
        <f>Položky!C215</f>
        <v>Přesuny suti a vybouraných hmot</v>
      </c>
      <c r="C24" s="66"/>
      <c r="D24" s="116"/>
      <c r="E24" s="202">
        <f>Položky!BA224</f>
        <v>0</v>
      </c>
      <c r="F24" s="203">
        <f>Položky!BB224</f>
        <v>0</v>
      </c>
      <c r="G24" s="203">
        <f>Položky!BC224</f>
        <v>0</v>
      </c>
      <c r="H24" s="203">
        <f>Položky!BD224</f>
        <v>0</v>
      </c>
      <c r="I24" s="204">
        <f>Položky!BE224</f>
        <v>0</v>
      </c>
    </row>
    <row r="25" spans="1:57" s="123" customFormat="1" ht="13.8" thickBot="1" x14ac:dyDescent="0.3">
      <c r="A25" s="117"/>
      <c r="B25" s="118" t="s">
        <v>57</v>
      </c>
      <c r="C25" s="118"/>
      <c r="D25" s="119"/>
      <c r="E25" s="120">
        <f>SUM(E7:E24)</f>
        <v>0</v>
      </c>
      <c r="F25" s="121">
        <f>SUM(F7:F24)</f>
        <v>0</v>
      </c>
      <c r="G25" s="121">
        <f>SUM(G7:G24)</f>
        <v>0</v>
      </c>
      <c r="H25" s="121">
        <f>SUM(H7:H24)</f>
        <v>0</v>
      </c>
      <c r="I25" s="122">
        <f>SUM(I7:I24)</f>
        <v>0</v>
      </c>
    </row>
    <row r="26" spans="1:57" x14ac:dyDescent="0.25">
      <c r="A26" s="66"/>
      <c r="B26" s="66"/>
      <c r="C26" s="66"/>
      <c r="D26" s="66"/>
      <c r="E26" s="66"/>
      <c r="F26" s="66"/>
      <c r="G26" s="66"/>
      <c r="H26" s="66"/>
      <c r="I26" s="66"/>
    </row>
    <row r="27" spans="1:57" ht="19.5" customHeight="1" x14ac:dyDescent="0.3">
      <c r="A27" s="107" t="s">
        <v>58</v>
      </c>
      <c r="B27" s="107"/>
      <c r="C27" s="107"/>
      <c r="D27" s="107"/>
      <c r="E27" s="107"/>
      <c r="F27" s="107"/>
      <c r="G27" s="124"/>
      <c r="H27" s="107"/>
      <c r="I27" s="107"/>
      <c r="BA27" s="41"/>
      <c r="BB27" s="41"/>
      <c r="BC27" s="41"/>
      <c r="BD27" s="41"/>
      <c r="BE27" s="41"/>
    </row>
    <row r="28" spans="1:57" ht="13.8" thickBot="1" x14ac:dyDescent="0.3">
      <c r="A28" s="77"/>
      <c r="B28" s="77"/>
      <c r="C28" s="77"/>
      <c r="D28" s="77"/>
      <c r="E28" s="77"/>
      <c r="F28" s="77"/>
      <c r="G28" s="77"/>
      <c r="H28" s="77"/>
      <c r="I28" s="77"/>
    </row>
    <row r="29" spans="1:57" x14ac:dyDescent="0.25">
      <c r="A29" s="71" t="s">
        <v>59</v>
      </c>
      <c r="B29" s="72"/>
      <c r="C29" s="72"/>
      <c r="D29" s="125"/>
      <c r="E29" s="126" t="s">
        <v>60</v>
      </c>
      <c r="F29" s="127" t="s">
        <v>61</v>
      </c>
      <c r="G29" s="128" t="s">
        <v>62</v>
      </c>
      <c r="H29" s="129"/>
      <c r="I29" s="130" t="s">
        <v>60</v>
      </c>
    </row>
    <row r="30" spans="1:57" x14ac:dyDescent="0.25">
      <c r="A30" s="64" t="s">
        <v>341</v>
      </c>
      <c r="B30" s="55"/>
      <c r="C30" s="55"/>
      <c r="D30" s="131"/>
      <c r="E30" s="132"/>
      <c r="F30" s="133"/>
      <c r="G30" s="134">
        <f>CHOOSE(BA30+1,HSV+PSV,HSV+PSV+Mont,HSV+PSV+Dodavka+Mont,HSV,PSV,Mont,Dodavka,Mont+Dodavka,0)</f>
        <v>0</v>
      </c>
      <c r="H30" s="135"/>
      <c r="I30" s="136">
        <f>E30+F30*G30/100</f>
        <v>0</v>
      </c>
      <c r="BA30">
        <v>1</v>
      </c>
    </row>
    <row r="31" spans="1:57" x14ac:dyDescent="0.25">
      <c r="A31" s="64" t="s">
        <v>342</v>
      </c>
      <c r="B31" s="55"/>
      <c r="C31" s="55"/>
      <c r="D31" s="131"/>
      <c r="E31" s="132"/>
      <c r="F31" s="133"/>
      <c r="G31" s="134">
        <f>CHOOSE(BA31+1,HSV+PSV,HSV+PSV+Mont,HSV+PSV+Dodavka+Mont,HSV,PSV,Mont,Dodavka,Mont+Dodavka,0)</f>
        <v>0</v>
      </c>
      <c r="H31" s="135"/>
      <c r="I31" s="136">
        <f>E31+F31*G31/100</f>
        <v>0</v>
      </c>
      <c r="BA31">
        <v>2</v>
      </c>
    </row>
    <row r="32" spans="1:57" ht="13.8" thickBot="1" x14ac:dyDescent="0.3">
      <c r="A32" s="137"/>
      <c r="B32" s="138" t="s">
        <v>63</v>
      </c>
      <c r="C32" s="139"/>
      <c r="D32" s="140"/>
      <c r="E32" s="141"/>
      <c r="F32" s="142"/>
      <c r="G32" s="142"/>
      <c r="H32" s="225">
        <f>SUM(I30:I31)</f>
        <v>0</v>
      </c>
      <c r="I32" s="226"/>
    </row>
    <row r="34" spans="2:9" x14ac:dyDescent="0.25">
      <c r="B34" s="123"/>
      <c r="F34" s="143"/>
      <c r="G34" s="144"/>
      <c r="H34" s="144"/>
      <c r="I34" s="145"/>
    </row>
    <row r="35" spans="2:9" x14ac:dyDescent="0.25">
      <c r="F35" s="143"/>
      <c r="G35" s="144"/>
      <c r="H35" s="144"/>
      <c r="I35" s="145"/>
    </row>
    <row r="36" spans="2:9" x14ac:dyDescent="0.25">
      <c r="F36" s="143"/>
      <c r="G36" s="144"/>
      <c r="H36" s="144"/>
      <c r="I36" s="145"/>
    </row>
    <row r="37" spans="2:9" x14ac:dyDescent="0.25">
      <c r="F37" s="143"/>
      <c r="G37" s="144"/>
      <c r="H37" s="144"/>
      <c r="I37" s="145"/>
    </row>
    <row r="38" spans="2:9" x14ac:dyDescent="0.25">
      <c r="F38" s="143"/>
      <c r="G38" s="144"/>
      <c r="H38" s="144"/>
      <c r="I38" s="145"/>
    </row>
    <row r="39" spans="2:9" x14ac:dyDescent="0.25">
      <c r="F39" s="143"/>
      <c r="G39" s="144"/>
      <c r="H39" s="144"/>
      <c r="I39" s="145"/>
    </row>
    <row r="40" spans="2:9" x14ac:dyDescent="0.25">
      <c r="F40" s="143"/>
      <c r="G40" s="144"/>
      <c r="H40" s="144"/>
      <c r="I40" s="145"/>
    </row>
    <row r="41" spans="2:9" x14ac:dyDescent="0.25">
      <c r="F41" s="143"/>
      <c r="G41" s="144"/>
      <c r="H41" s="144"/>
      <c r="I41" s="145"/>
    </row>
    <row r="42" spans="2:9" x14ac:dyDescent="0.25">
      <c r="F42" s="143"/>
      <c r="G42" s="144"/>
      <c r="H42" s="144"/>
      <c r="I42" s="145"/>
    </row>
    <row r="43" spans="2:9" x14ac:dyDescent="0.25">
      <c r="F43" s="143"/>
      <c r="G43" s="144"/>
      <c r="H43" s="144"/>
      <c r="I43" s="145"/>
    </row>
    <row r="44" spans="2:9" x14ac:dyDescent="0.25">
      <c r="F44" s="143"/>
      <c r="G44" s="144"/>
      <c r="H44" s="144"/>
      <c r="I44" s="145"/>
    </row>
    <row r="45" spans="2:9" x14ac:dyDescent="0.25">
      <c r="F45" s="143"/>
      <c r="G45" s="144"/>
      <c r="H45" s="144"/>
      <c r="I45" s="145"/>
    </row>
    <row r="46" spans="2:9" x14ac:dyDescent="0.25">
      <c r="F46" s="143"/>
      <c r="G46" s="144"/>
      <c r="H46" s="144"/>
      <c r="I46" s="145"/>
    </row>
    <row r="47" spans="2:9" x14ac:dyDescent="0.25">
      <c r="F47" s="143"/>
      <c r="G47" s="144"/>
      <c r="H47" s="144"/>
      <c r="I47" s="145"/>
    </row>
    <row r="48" spans="2:9" x14ac:dyDescent="0.25">
      <c r="F48" s="143"/>
      <c r="G48" s="144"/>
      <c r="H48" s="144"/>
      <c r="I48" s="145"/>
    </row>
    <row r="49" spans="6:9" x14ac:dyDescent="0.25">
      <c r="F49" s="143"/>
      <c r="G49" s="144"/>
      <c r="H49" s="144"/>
      <c r="I49" s="145"/>
    </row>
    <row r="50" spans="6:9" x14ac:dyDescent="0.25">
      <c r="F50" s="143"/>
      <c r="G50" s="144"/>
      <c r="H50" s="144"/>
      <c r="I50" s="145"/>
    </row>
    <row r="51" spans="6:9" x14ac:dyDescent="0.25">
      <c r="F51" s="143"/>
      <c r="G51" s="144"/>
      <c r="H51" s="144"/>
      <c r="I51" s="145"/>
    </row>
    <row r="52" spans="6:9" x14ac:dyDescent="0.25">
      <c r="F52" s="143"/>
      <c r="G52" s="144"/>
      <c r="H52" s="144"/>
      <c r="I52" s="145"/>
    </row>
    <row r="53" spans="6:9" x14ac:dyDescent="0.25">
      <c r="F53" s="143"/>
      <c r="G53" s="144"/>
      <c r="H53" s="144"/>
      <c r="I53" s="145"/>
    </row>
    <row r="54" spans="6:9" x14ac:dyDescent="0.25">
      <c r="F54" s="143"/>
      <c r="G54" s="144"/>
      <c r="H54" s="144"/>
      <c r="I54" s="145"/>
    </row>
    <row r="55" spans="6:9" x14ac:dyDescent="0.25">
      <c r="F55" s="143"/>
      <c r="G55" s="144"/>
      <c r="H55" s="144"/>
      <c r="I55" s="145"/>
    </row>
    <row r="56" spans="6:9" x14ac:dyDescent="0.25">
      <c r="F56" s="143"/>
      <c r="G56" s="144"/>
      <c r="H56" s="144"/>
      <c r="I56" s="145"/>
    </row>
    <row r="57" spans="6:9" x14ac:dyDescent="0.25">
      <c r="F57" s="143"/>
      <c r="G57" s="144"/>
      <c r="H57" s="144"/>
      <c r="I57" s="145"/>
    </row>
    <row r="58" spans="6:9" x14ac:dyDescent="0.25">
      <c r="F58" s="143"/>
      <c r="G58" s="144"/>
      <c r="H58" s="144"/>
      <c r="I58" s="145"/>
    </row>
    <row r="59" spans="6:9" x14ac:dyDescent="0.25">
      <c r="F59" s="143"/>
      <c r="G59" s="144"/>
      <c r="H59" s="144"/>
      <c r="I59" s="145"/>
    </row>
    <row r="60" spans="6:9" x14ac:dyDescent="0.25">
      <c r="F60" s="143"/>
      <c r="G60" s="144"/>
      <c r="H60" s="144"/>
      <c r="I60" s="145"/>
    </row>
    <row r="61" spans="6:9" x14ac:dyDescent="0.25">
      <c r="F61" s="143"/>
      <c r="G61" s="144"/>
      <c r="H61" s="144"/>
      <c r="I61" s="145"/>
    </row>
    <row r="62" spans="6:9" x14ac:dyDescent="0.25">
      <c r="F62" s="143"/>
      <c r="G62" s="144"/>
      <c r="H62" s="144"/>
      <c r="I62" s="145"/>
    </row>
    <row r="63" spans="6:9" x14ac:dyDescent="0.25">
      <c r="F63" s="143"/>
      <c r="G63" s="144"/>
      <c r="H63" s="144"/>
      <c r="I63" s="145"/>
    </row>
    <row r="64" spans="6:9" x14ac:dyDescent="0.25">
      <c r="F64" s="143"/>
      <c r="G64" s="144"/>
      <c r="H64" s="144"/>
      <c r="I64" s="145"/>
    </row>
    <row r="65" spans="6:9" x14ac:dyDescent="0.25">
      <c r="F65" s="143"/>
      <c r="G65" s="144"/>
      <c r="H65" s="144"/>
      <c r="I65" s="145"/>
    </row>
    <row r="66" spans="6:9" x14ac:dyDescent="0.25">
      <c r="F66" s="143"/>
      <c r="G66" s="144"/>
      <c r="H66" s="144"/>
      <c r="I66" s="145"/>
    </row>
    <row r="67" spans="6:9" x14ac:dyDescent="0.25">
      <c r="F67" s="143"/>
      <c r="G67" s="144"/>
      <c r="H67" s="144"/>
      <c r="I67" s="145"/>
    </row>
    <row r="68" spans="6:9" x14ac:dyDescent="0.25">
      <c r="F68" s="143"/>
      <c r="G68" s="144"/>
      <c r="H68" s="144"/>
      <c r="I68" s="145"/>
    </row>
    <row r="69" spans="6:9" x14ac:dyDescent="0.25">
      <c r="F69" s="143"/>
      <c r="G69" s="144"/>
      <c r="H69" s="144"/>
      <c r="I69" s="145"/>
    </row>
    <row r="70" spans="6:9" x14ac:dyDescent="0.25">
      <c r="F70" s="143"/>
      <c r="G70" s="144"/>
      <c r="H70" s="144"/>
      <c r="I70" s="145"/>
    </row>
    <row r="71" spans="6:9" x14ac:dyDescent="0.25">
      <c r="F71" s="143"/>
      <c r="G71" s="144"/>
      <c r="H71" s="144"/>
      <c r="I71" s="145"/>
    </row>
    <row r="72" spans="6:9" x14ac:dyDescent="0.25">
      <c r="F72" s="143"/>
      <c r="G72" s="144"/>
      <c r="H72" s="144"/>
      <c r="I72" s="145"/>
    </row>
    <row r="73" spans="6:9" x14ac:dyDescent="0.25">
      <c r="F73" s="143"/>
      <c r="G73" s="144"/>
      <c r="H73" s="144"/>
      <c r="I73" s="145"/>
    </row>
    <row r="74" spans="6:9" x14ac:dyDescent="0.25">
      <c r="F74" s="143"/>
      <c r="G74" s="144"/>
      <c r="H74" s="144"/>
      <c r="I74" s="145"/>
    </row>
    <row r="75" spans="6:9" x14ac:dyDescent="0.25">
      <c r="F75" s="143"/>
      <c r="G75" s="144"/>
      <c r="H75" s="144"/>
      <c r="I75" s="145"/>
    </row>
    <row r="76" spans="6:9" x14ac:dyDescent="0.25">
      <c r="F76" s="143"/>
      <c r="G76" s="144"/>
      <c r="H76" s="144"/>
      <c r="I76" s="145"/>
    </row>
    <row r="77" spans="6:9" x14ac:dyDescent="0.25">
      <c r="F77" s="143"/>
      <c r="G77" s="144"/>
      <c r="H77" s="144"/>
      <c r="I77" s="145"/>
    </row>
    <row r="78" spans="6:9" x14ac:dyDescent="0.25">
      <c r="F78" s="143"/>
      <c r="G78" s="144"/>
      <c r="H78" s="144"/>
      <c r="I78" s="145"/>
    </row>
    <row r="79" spans="6:9" x14ac:dyDescent="0.25">
      <c r="F79" s="143"/>
      <c r="G79" s="144"/>
      <c r="H79" s="144"/>
      <c r="I79" s="145"/>
    </row>
    <row r="80" spans="6:9" x14ac:dyDescent="0.25">
      <c r="F80" s="143"/>
      <c r="G80" s="144"/>
      <c r="H80" s="144"/>
      <c r="I80" s="145"/>
    </row>
    <row r="81" spans="6:9" x14ac:dyDescent="0.25">
      <c r="F81" s="143"/>
      <c r="G81" s="144"/>
      <c r="H81" s="144"/>
      <c r="I81" s="145"/>
    </row>
    <row r="82" spans="6:9" x14ac:dyDescent="0.25">
      <c r="F82" s="143"/>
      <c r="G82" s="144"/>
      <c r="H82" s="144"/>
      <c r="I82" s="145"/>
    </row>
    <row r="83" spans="6:9" x14ac:dyDescent="0.25">
      <c r="F83" s="143"/>
      <c r="G83" s="144"/>
      <c r="H83" s="144"/>
      <c r="I83" s="145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97"/>
  <sheetViews>
    <sheetView showGridLines="0" showZeros="0" tabSelected="1" topLeftCell="A151" zoomScaleNormal="100" workbookViewId="0">
      <selection activeCell="C165" sqref="C165:G165"/>
    </sheetView>
  </sheetViews>
  <sheetFormatPr defaultColWidth="9.109375" defaultRowHeight="13.2" x14ac:dyDescent="0.25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95" customWidth="1"/>
    <col min="6" max="6" width="9.88671875" style="146" customWidth="1"/>
    <col min="7" max="7" width="13.88671875" style="146" customWidth="1"/>
    <col min="8" max="11" width="9.109375" style="146"/>
    <col min="12" max="12" width="75.21875" style="146" customWidth="1"/>
    <col min="13" max="13" width="45.21875" style="146" customWidth="1"/>
    <col min="14" max="16384" width="9.109375" style="146"/>
  </cols>
  <sheetData>
    <row r="1" spans="1:104" ht="15.6" x14ac:dyDescent="0.3">
      <c r="A1" s="232" t="s">
        <v>76</v>
      </c>
      <c r="B1" s="232"/>
      <c r="C1" s="232"/>
      <c r="D1" s="232"/>
      <c r="E1" s="232"/>
      <c r="F1" s="232"/>
      <c r="G1" s="232"/>
    </row>
    <row r="2" spans="1:104" ht="14.25" customHeight="1" thickBot="1" x14ac:dyDescent="0.3">
      <c r="A2" s="147"/>
      <c r="B2" s="148"/>
      <c r="C2" s="149"/>
      <c r="D2" s="149"/>
      <c r="E2" s="150"/>
      <c r="F2" s="149"/>
      <c r="G2" s="149"/>
    </row>
    <row r="3" spans="1:104" ht="13.8" thickTop="1" x14ac:dyDescent="0.25">
      <c r="A3" s="218" t="s">
        <v>48</v>
      </c>
      <c r="B3" s="219"/>
      <c r="C3" s="97" t="str">
        <f>CONCATENATE(cislostavby," ",nazevstavby)</f>
        <v>A56-2016 Rekonstrukce sociálního zářizení v pavilonu U1A</v>
      </c>
      <c r="D3" s="151"/>
      <c r="E3" s="152" t="s">
        <v>64</v>
      </c>
      <c r="F3" s="153" t="str">
        <f>Rekapitulace!H1</f>
        <v>1</v>
      </c>
      <c r="G3" s="154"/>
    </row>
    <row r="4" spans="1:104" ht="13.8" thickBot="1" x14ac:dyDescent="0.3">
      <c r="A4" s="233" t="s">
        <v>50</v>
      </c>
      <c r="B4" s="221"/>
      <c r="C4" s="103" t="str">
        <f>CONCATENATE(cisloobjektu," ",nazevobjektu)</f>
        <v>01 ZŠ Šoupala</v>
      </c>
      <c r="D4" s="155"/>
      <c r="E4" s="234">
        <f>Rekapitulace!G2</f>
        <v>0</v>
      </c>
      <c r="F4" s="235"/>
      <c r="G4" s="236"/>
    </row>
    <row r="5" spans="1:104" ht="13.8" thickTop="1" x14ac:dyDescent="0.25">
      <c r="A5" s="156"/>
      <c r="B5" s="147"/>
      <c r="C5" s="147"/>
      <c r="D5" s="147"/>
      <c r="E5" s="157"/>
      <c r="F5" s="147"/>
      <c r="G5" s="158"/>
    </row>
    <row r="6" spans="1:104" x14ac:dyDescent="0.25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5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ht="20.399999999999999" x14ac:dyDescent="0.25">
      <c r="A8" s="171">
        <v>1</v>
      </c>
      <c r="B8" s="172" t="s">
        <v>83</v>
      </c>
      <c r="C8" s="173" t="s">
        <v>84</v>
      </c>
      <c r="D8" s="174" t="s">
        <v>85</v>
      </c>
      <c r="E8" s="175">
        <v>26.5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1.8599999999999998E-2</v>
      </c>
    </row>
    <row r="9" spans="1:104" x14ac:dyDescent="0.25">
      <c r="A9" s="171">
        <v>2</v>
      </c>
      <c r="B9" s="172" t="s">
        <v>86</v>
      </c>
      <c r="C9" s="173" t="s">
        <v>87</v>
      </c>
      <c r="D9" s="174" t="s">
        <v>85</v>
      </c>
      <c r="E9" s="175">
        <v>0.83750000000000002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0.11772000000000001</v>
      </c>
    </row>
    <row r="10" spans="1:104" x14ac:dyDescent="0.25">
      <c r="A10" s="178"/>
      <c r="B10" s="181"/>
      <c r="C10" s="230" t="s">
        <v>88</v>
      </c>
      <c r="D10" s="231"/>
      <c r="E10" s="182">
        <v>0.83750000000000002</v>
      </c>
      <c r="F10" s="183"/>
      <c r="G10" s="184"/>
      <c r="M10" s="180" t="s">
        <v>88</v>
      </c>
      <c r="O10" s="170"/>
    </row>
    <row r="11" spans="1:104" x14ac:dyDescent="0.25">
      <c r="A11" s="171">
        <v>3</v>
      </c>
      <c r="B11" s="172" t="s">
        <v>89</v>
      </c>
      <c r="C11" s="173" t="s">
        <v>90</v>
      </c>
      <c r="D11" s="174" t="s">
        <v>85</v>
      </c>
      <c r="E11" s="175">
        <v>20.995000000000001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0.15262000000000001</v>
      </c>
    </row>
    <row r="12" spans="1:104" x14ac:dyDescent="0.25">
      <c r="A12" s="178"/>
      <c r="B12" s="181"/>
      <c r="C12" s="230" t="s">
        <v>91</v>
      </c>
      <c r="D12" s="231"/>
      <c r="E12" s="182">
        <v>5.76</v>
      </c>
      <c r="F12" s="183"/>
      <c r="G12" s="184"/>
      <c r="M12" s="180" t="s">
        <v>91</v>
      </c>
      <c r="O12" s="170"/>
    </row>
    <row r="13" spans="1:104" x14ac:dyDescent="0.25">
      <c r="A13" s="178"/>
      <c r="B13" s="181"/>
      <c r="C13" s="230" t="s">
        <v>92</v>
      </c>
      <c r="D13" s="231"/>
      <c r="E13" s="182">
        <v>1.675</v>
      </c>
      <c r="F13" s="183"/>
      <c r="G13" s="184"/>
      <c r="M13" s="180" t="s">
        <v>92</v>
      </c>
      <c r="O13" s="170"/>
    </row>
    <row r="14" spans="1:104" x14ac:dyDescent="0.25">
      <c r="A14" s="178"/>
      <c r="B14" s="181"/>
      <c r="C14" s="230" t="s">
        <v>93</v>
      </c>
      <c r="D14" s="231"/>
      <c r="E14" s="182">
        <v>7.8</v>
      </c>
      <c r="F14" s="183"/>
      <c r="G14" s="184"/>
      <c r="M14" s="180" t="s">
        <v>93</v>
      </c>
      <c r="O14" s="170"/>
    </row>
    <row r="15" spans="1:104" x14ac:dyDescent="0.25">
      <c r="A15" s="178"/>
      <c r="B15" s="181"/>
      <c r="C15" s="230" t="s">
        <v>94</v>
      </c>
      <c r="D15" s="231"/>
      <c r="E15" s="182">
        <v>5.76</v>
      </c>
      <c r="F15" s="183"/>
      <c r="G15" s="184"/>
      <c r="M15" s="180" t="s">
        <v>94</v>
      </c>
      <c r="O15" s="170"/>
    </row>
    <row r="16" spans="1:104" x14ac:dyDescent="0.25">
      <c r="A16" s="185"/>
      <c r="B16" s="186" t="s">
        <v>74</v>
      </c>
      <c r="C16" s="187" t="str">
        <f>CONCATENATE(B7," ",C7)</f>
        <v>3 Svislé a kompletní konstrukce</v>
      </c>
      <c r="D16" s="188"/>
      <c r="E16" s="189"/>
      <c r="F16" s="190"/>
      <c r="G16" s="191">
        <f>SUM(G7:G15)</f>
        <v>0</v>
      </c>
      <c r="O16" s="170">
        <v>4</v>
      </c>
      <c r="BA16" s="192">
        <f>SUM(BA7:BA15)</f>
        <v>0</v>
      </c>
      <c r="BB16" s="192">
        <f>SUM(BB7:BB15)</f>
        <v>0</v>
      </c>
      <c r="BC16" s="192">
        <f>SUM(BC7:BC15)</f>
        <v>0</v>
      </c>
      <c r="BD16" s="192">
        <f>SUM(BD7:BD15)</f>
        <v>0</v>
      </c>
      <c r="BE16" s="192">
        <f>SUM(BE7:BE15)</f>
        <v>0</v>
      </c>
    </row>
    <row r="17" spans="1:104" x14ac:dyDescent="0.25">
      <c r="A17" s="163" t="s">
        <v>72</v>
      </c>
      <c r="B17" s="164" t="s">
        <v>95</v>
      </c>
      <c r="C17" s="165" t="s">
        <v>96</v>
      </c>
      <c r="D17" s="166"/>
      <c r="E17" s="167"/>
      <c r="F17" s="167"/>
      <c r="G17" s="168"/>
      <c r="H17" s="169"/>
      <c r="I17" s="169"/>
      <c r="O17" s="170">
        <v>1</v>
      </c>
    </row>
    <row r="18" spans="1:104" x14ac:dyDescent="0.25">
      <c r="A18" s="171">
        <v>4</v>
      </c>
      <c r="B18" s="172" t="s">
        <v>97</v>
      </c>
      <c r="C18" s="173" t="s">
        <v>98</v>
      </c>
      <c r="D18" s="174" t="s">
        <v>85</v>
      </c>
      <c r="E18" s="175">
        <v>150.5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3.5000000000000003E-2</v>
      </c>
    </row>
    <row r="19" spans="1:104" x14ac:dyDescent="0.25">
      <c r="A19" s="178"/>
      <c r="B19" s="179"/>
      <c r="C19" s="227" t="s">
        <v>99</v>
      </c>
      <c r="D19" s="228"/>
      <c r="E19" s="228"/>
      <c r="F19" s="228"/>
      <c r="G19" s="229"/>
      <c r="L19" s="180" t="s">
        <v>99</v>
      </c>
      <c r="O19" s="170">
        <v>3</v>
      </c>
    </row>
    <row r="20" spans="1:104" x14ac:dyDescent="0.25">
      <c r="A20" s="178"/>
      <c r="B20" s="181"/>
      <c r="C20" s="230" t="s">
        <v>100</v>
      </c>
      <c r="D20" s="231"/>
      <c r="E20" s="182">
        <v>148</v>
      </c>
      <c r="F20" s="183"/>
      <c r="G20" s="184"/>
      <c r="M20" s="180">
        <v>148</v>
      </c>
      <c r="O20" s="170"/>
    </row>
    <row r="21" spans="1:104" x14ac:dyDescent="0.25">
      <c r="A21" s="178"/>
      <c r="B21" s="181"/>
      <c r="C21" s="230" t="s">
        <v>101</v>
      </c>
      <c r="D21" s="231"/>
      <c r="E21" s="182">
        <v>2.5</v>
      </c>
      <c r="F21" s="183"/>
      <c r="G21" s="184"/>
      <c r="M21" s="180" t="s">
        <v>101</v>
      </c>
      <c r="O21" s="170"/>
    </row>
    <row r="22" spans="1:104" x14ac:dyDescent="0.25">
      <c r="A22" s="171">
        <v>5</v>
      </c>
      <c r="B22" s="172" t="s">
        <v>102</v>
      </c>
      <c r="C22" s="173" t="s">
        <v>103</v>
      </c>
      <c r="D22" s="174" t="s">
        <v>85</v>
      </c>
      <c r="E22" s="175">
        <v>128.965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3.9399999999999999E-3</v>
      </c>
    </row>
    <row r="23" spans="1:104" x14ac:dyDescent="0.25">
      <c r="A23" s="171">
        <v>6</v>
      </c>
      <c r="B23" s="172" t="s">
        <v>104</v>
      </c>
      <c r="C23" s="173" t="s">
        <v>105</v>
      </c>
      <c r="D23" s="174" t="s">
        <v>85</v>
      </c>
      <c r="E23" s="175">
        <v>276.96499999999997</v>
      </c>
      <c r="F23" s="175">
        <v>0</v>
      </c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5.7800000000000004E-3</v>
      </c>
    </row>
    <row r="24" spans="1:104" x14ac:dyDescent="0.25">
      <c r="A24" s="178"/>
      <c r="B24" s="181"/>
      <c r="C24" s="230" t="s">
        <v>106</v>
      </c>
      <c r="D24" s="231"/>
      <c r="E24" s="182">
        <v>276.96499999999997</v>
      </c>
      <c r="F24" s="183"/>
      <c r="G24" s="184"/>
      <c r="M24" s="180" t="s">
        <v>106</v>
      </c>
      <c r="O24" s="170"/>
    </row>
    <row r="25" spans="1:104" x14ac:dyDescent="0.25">
      <c r="A25" s="171">
        <v>7</v>
      </c>
      <c r="B25" s="172" t="s">
        <v>107</v>
      </c>
      <c r="C25" s="173" t="s">
        <v>108</v>
      </c>
      <c r="D25" s="174" t="s">
        <v>85</v>
      </c>
      <c r="E25" s="175">
        <v>276.97000000000003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8.0000000000000007E-5</v>
      </c>
    </row>
    <row r="26" spans="1:104" x14ac:dyDescent="0.25">
      <c r="A26" s="171">
        <v>8</v>
      </c>
      <c r="B26" s="172" t="s">
        <v>109</v>
      </c>
      <c r="C26" s="173" t="s">
        <v>110</v>
      </c>
      <c r="D26" s="174" t="s">
        <v>111</v>
      </c>
      <c r="E26" s="175">
        <v>1</v>
      </c>
      <c r="F26" s="175">
        <v>0</v>
      </c>
      <c r="G26" s="176">
        <f>E26*F26</f>
        <v>0</v>
      </c>
      <c r="O26" s="170">
        <v>2</v>
      </c>
      <c r="AA26" s="146">
        <v>12</v>
      </c>
      <c r="AB26" s="146">
        <v>0</v>
      </c>
      <c r="AC26" s="146">
        <v>2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12</v>
      </c>
      <c r="CB26" s="177">
        <v>0</v>
      </c>
      <c r="CZ26" s="146">
        <v>4.0000000000000003E-5</v>
      </c>
    </row>
    <row r="27" spans="1:104" x14ac:dyDescent="0.25">
      <c r="A27" s="185"/>
      <c r="B27" s="186" t="s">
        <v>74</v>
      </c>
      <c r="C27" s="187" t="str">
        <f>CONCATENATE(B17," ",C17)</f>
        <v>61 Upravy povrchů vnitřní</v>
      </c>
      <c r="D27" s="188"/>
      <c r="E27" s="189"/>
      <c r="F27" s="190"/>
      <c r="G27" s="191">
        <f>SUM(G17:G26)</f>
        <v>0</v>
      </c>
      <c r="O27" s="170">
        <v>4</v>
      </c>
      <c r="BA27" s="192">
        <f>SUM(BA17:BA26)</f>
        <v>0</v>
      </c>
      <c r="BB27" s="192">
        <f>SUM(BB17:BB26)</f>
        <v>0</v>
      </c>
      <c r="BC27" s="192">
        <f>SUM(BC17:BC26)</f>
        <v>0</v>
      </c>
      <c r="BD27" s="192">
        <f>SUM(BD17:BD26)</f>
        <v>0</v>
      </c>
      <c r="BE27" s="192">
        <f>SUM(BE17:BE26)</f>
        <v>0</v>
      </c>
    </row>
    <row r="28" spans="1:104" x14ac:dyDescent="0.25">
      <c r="A28" s="163" t="s">
        <v>72</v>
      </c>
      <c r="B28" s="164" t="s">
        <v>112</v>
      </c>
      <c r="C28" s="165" t="s">
        <v>113</v>
      </c>
      <c r="D28" s="166"/>
      <c r="E28" s="167"/>
      <c r="F28" s="167"/>
      <c r="G28" s="168"/>
      <c r="H28" s="169"/>
      <c r="I28" s="169"/>
      <c r="O28" s="170">
        <v>1</v>
      </c>
    </row>
    <row r="29" spans="1:104" x14ac:dyDescent="0.25">
      <c r="A29" s="171">
        <v>9</v>
      </c>
      <c r="B29" s="172" t="s">
        <v>114</v>
      </c>
      <c r="C29" s="173" t="s">
        <v>115</v>
      </c>
      <c r="D29" s="174" t="s">
        <v>116</v>
      </c>
      <c r="E29" s="175">
        <v>2.6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2.5</v>
      </c>
    </row>
    <row r="30" spans="1:104" x14ac:dyDescent="0.25">
      <c r="A30" s="171">
        <v>10</v>
      </c>
      <c r="B30" s="172" t="s">
        <v>117</v>
      </c>
      <c r="C30" s="173" t="s">
        <v>118</v>
      </c>
      <c r="D30" s="174" t="s">
        <v>116</v>
      </c>
      <c r="E30" s="175">
        <v>2.6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0.01</v>
      </c>
    </row>
    <row r="31" spans="1:104" x14ac:dyDescent="0.25">
      <c r="A31" s="171">
        <v>11</v>
      </c>
      <c r="B31" s="172" t="s">
        <v>119</v>
      </c>
      <c r="C31" s="173" t="s">
        <v>120</v>
      </c>
      <c r="D31" s="174" t="s">
        <v>116</v>
      </c>
      <c r="E31" s="175">
        <v>2.6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0</v>
      </c>
    </row>
    <row r="32" spans="1:104" ht="20.399999999999999" x14ac:dyDescent="0.25">
      <c r="A32" s="171">
        <v>12</v>
      </c>
      <c r="B32" s="172" t="s">
        <v>121</v>
      </c>
      <c r="C32" s="173" t="s">
        <v>122</v>
      </c>
      <c r="D32" s="174" t="s">
        <v>123</v>
      </c>
      <c r="E32" s="175">
        <v>4.7300000000000002E-2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1</v>
      </c>
      <c r="CZ32" s="146">
        <v>1.0662499999999999</v>
      </c>
    </row>
    <row r="33" spans="1:104" x14ac:dyDescent="0.25">
      <c r="A33" s="178"/>
      <c r="B33" s="181"/>
      <c r="C33" s="230" t="s">
        <v>124</v>
      </c>
      <c r="D33" s="231"/>
      <c r="E33" s="182">
        <v>4.7300000000000002E-2</v>
      </c>
      <c r="F33" s="183"/>
      <c r="G33" s="184"/>
      <c r="M33" s="180" t="s">
        <v>124</v>
      </c>
      <c r="O33" s="170"/>
    </row>
    <row r="34" spans="1:104" x14ac:dyDescent="0.25">
      <c r="A34" s="171">
        <v>13</v>
      </c>
      <c r="B34" s="172" t="s">
        <v>125</v>
      </c>
      <c r="C34" s="173" t="s">
        <v>126</v>
      </c>
      <c r="D34" s="174" t="s">
        <v>85</v>
      </c>
      <c r="E34" s="175">
        <v>65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2.7999999999999998E-4</v>
      </c>
    </row>
    <row r="35" spans="1:104" ht="20.399999999999999" x14ac:dyDescent="0.25">
      <c r="A35" s="171">
        <v>14</v>
      </c>
      <c r="B35" s="172" t="s">
        <v>127</v>
      </c>
      <c r="C35" s="173" t="s">
        <v>128</v>
      </c>
      <c r="D35" s="174" t="s">
        <v>85</v>
      </c>
      <c r="E35" s="175">
        <v>65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2.6780000000000002E-2</v>
      </c>
    </row>
    <row r="36" spans="1:104" x14ac:dyDescent="0.25">
      <c r="A36" s="178"/>
      <c r="B36" s="179"/>
      <c r="C36" s="227" t="s">
        <v>129</v>
      </c>
      <c r="D36" s="228"/>
      <c r="E36" s="228"/>
      <c r="F36" s="228"/>
      <c r="G36" s="229"/>
      <c r="L36" s="180" t="s">
        <v>129</v>
      </c>
      <c r="O36" s="170">
        <v>3</v>
      </c>
    </row>
    <row r="37" spans="1:104" x14ac:dyDescent="0.25">
      <c r="A37" s="185"/>
      <c r="B37" s="186" t="s">
        <v>74</v>
      </c>
      <c r="C37" s="187" t="str">
        <f>CONCATENATE(B28," ",C28)</f>
        <v>63 Podlahy a podlahové konstrukce</v>
      </c>
      <c r="D37" s="188"/>
      <c r="E37" s="189"/>
      <c r="F37" s="190"/>
      <c r="G37" s="191">
        <f>SUM(G28:G36)</f>
        <v>0</v>
      </c>
      <c r="O37" s="170">
        <v>4</v>
      </c>
      <c r="BA37" s="192">
        <f>SUM(BA28:BA36)</f>
        <v>0</v>
      </c>
      <c r="BB37" s="192">
        <f>SUM(BB28:BB36)</f>
        <v>0</v>
      </c>
      <c r="BC37" s="192">
        <f>SUM(BC28:BC36)</f>
        <v>0</v>
      </c>
      <c r="BD37" s="192">
        <f>SUM(BD28:BD36)</f>
        <v>0</v>
      </c>
      <c r="BE37" s="192">
        <f>SUM(BE28:BE36)</f>
        <v>0</v>
      </c>
    </row>
    <row r="38" spans="1:104" x14ac:dyDescent="0.25">
      <c r="A38" s="163" t="s">
        <v>72</v>
      </c>
      <c r="B38" s="164" t="s">
        <v>130</v>
      </c>
      <c r="C38" s="165" t="s">
        <v>131</v>
      </c>
      <c r="D38" s="166"/>
      <c r="E38" s="167"/>
      <c r="F38" s="167"/>
      <c r="G38" s="168"/>
      <c r="H38" s="169"/>
      <c r="I38" s="169"/>
      <c r="O38" s="170">
        <v>1</v>
      </c>
    </row>
    <row r="39" spans="1:104" x14ac:dyDescent="0.25">
      <c r="A39" s="171">
        <v>15</v>
      </c>
      <c r="B39" s="172" t="s">
        <v>132</v>
      </c>
      <c r="C39" s="173" t="s">
        <v>133</v>
      </c>
      <c r="D39" s="174" t="s">
        <v>85</v>
      </c>
      <c r="E39" s="175">
        <v>60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1.2099999999999999E-3</v>
      </c>
    </row>
    <row r="40" spans="1:104" x14ac:dyDescent="0.25">
      <c r="A40" s="185"/>
      <c r="B40" s="186" t="s">
        <v>74</v>
      </c>
      <c r="C40" s="187" t="str">
        <f>CONCATENATE(B38," ",C38)</f>
        <v>94 Lešení a stavební výtahy</v>
      </c>
      <c r="D40" s="188"/>
      <c r="E40" s="189"/>
      <c r="F40" s="190"/>
      <c r="G40" s="191">
        <f>SUM(G38:G39)</f>
        <v>0</v>
      </c>
      <c r="O40" s="170">
        <v>4</v>
      </c>
      <c r="BA40" s="192">
        <f>SUM(BA38:BA39)</f>
        <v>0</v>
      </c>
      <c r="BB40" s="192">
        <f>SUM(BB38:BB39)</f>
        <v>0</v>
      </c>
      <c r="BC40" s="192">
        <f>SUM(BC38:BC39)</f>
        <v>0</v>
      </c>
      <c r="BD40" s="192">
        <f>SUM(BD38:BD39)</f>
        <v>0</v>
      </c>
      <c r="BE40" s="192">
        <f>SUM(BE38:BE39)</f>
        <v>0</v>
      </c>
    </row>
    <row r="41" spans="1:104" x14ac:dyDescent="0.25">
      <c r="A41" s="163" t="s">
        <v>72</v>
      </c>
      <c r="B41" s="164" t="s">
        <v>134</v>
      </c>
      <c r="C41" s="165" t="s">
        <v>135</v>
      </c>
      <c r="D41" s="166"/>
      <c r="E41" s="167"/>
      <c r="F41" s="167"/>
      <c r="G41" s="168"/>
      <c r="H41" s="169"/>
      <c r="I41" s="169"/>
      <c r="O41" s="170">
        <v>1</v>
      </c>
    </row>
    <row r="42" spans="1:104" x14ac:dyDescent="0.25">
      <c r="A42" s="171">
        <v>16</v>
      </c>
      <c r="B42" s="172" t="s">
        <v>136</v>
      </c>
      <c r="C42" s="173" t="s">
        <v>137</v>
      </c>
      <c r="D42" s="174" t="s">
        <v>85</v>
      </c>
      <c r="E42" s="175">
        <v>60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4.0000000000000003E-5</v>
      </c>
    </row>
    <row r="43" spans="1:104" x14ac:dyDescent="0.25">
      <c r="A43" s="185"/>
      <c r="B43" s="186" t="s">
        <v>74</v>
      </c>
      <c r="C43" s="187" t="str">
        <f>CONCATENATE(B41," ",C41)</f>
        <v>95 Dokončovací konstrukce na pozemních stavbách</v>
      </c>
      <c r="D43" s="188"/>
      <c r="E43" s="189"/>
      <c r="F43" s="190"/>
      <c r="G43" s="191">
        <f>SUM(G41:G42)</f>
        <v>0</v>
      </c>
      <c r="O43" s="170">
        <v>4</v>
      </c>
      <c r="BA43" s="192">
        <f>SUM(BA41:BA42)</f>
        <v>0</v>
      </c>
      <c r="BB43" s="192">
        <f>SUM(BB41:BB42)</f>
        <v>0</v>
      </c>
      <c r="BC43" s="192">
        <f>SUM(BC41:BC42)</f>
        <v>0</v>
      </c>
      <c r="BD43" s="192">
        <f>SUM(BD41:BD42)</f>
        <v>0</v>
      </c>
      <c r="BE43" s="192">
        <f>SUM(BE41:BE42)</f>
        <v>0</v>
      </c>
    </row>
    <row r="44" spans="1:104" x14ac:dyDescent="0.25">
      <c r="A44" s="163" t="s">
        <v>72</v>
      </c>
      <c r="B44" s="164" t="s">
        <v>138</v>
      </c>
      <c r="C44" s="165" t="s">
        <v>139</v>
      </c>
      <c r="D44" s="166"/>
      <c r="E44" s="167"/>
      <c r="F44" s="167"/>
      <c r="G44" s="168"/>
      <c r="H44" s="169"/>
      <c r="I44" s="169"/>
      <c r="O44" s="170">
        <v>1</v>
      </c>
    </row>
    <row r="45" spans="1:104" x14ac:dyDescent="0.25">
      <c r="A45" s="171">
        <v>17</v>
      </c>
      <c r="B45" s="172" t="s">
        <v>140</v>
      </c>
      <c r="C45" s="173" t="s">
        <v>141</v>
      </c>
      <c r="D45" s="174" t="s">
        <v>116</v>
      </c>
      <c r="E45" s="175">
        <v>0.184</v>
      </c>
      <c r="F45" s="175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0</v>
      </c>
    </row>
    <row r="46" spans="1:104" x14ac:dyDescent="0.25">
      <c r="A46" s="178"/>
      <c r="B46" s="181"/>
      <c r="C46" s="230" t="s">
        <v>142</v>
      </c>
      <c r="D46" s="231"/>
      <c r="E46" s="182">
        <v>9.1999999999999998E-2</v>
      </c>
      <c r="F46" s="183"/>
      <c r="G46" s="184"/>
      <c r="M46" s="180" t="s">
        <v>142</v>
      </c>
      <c r="O46" s="170"/>
    </row>
    <row r="47" spans="1:104" x14ac:dyDescent="0.25">
      <c r="A47" s="178"/>
      <c r="B47" s="181"/>
      <c r="C47" s="230" t="s">
        <v>143</v>
      </c>
      <c r="D47" s="231"/>
      <c r="E47" s="182">
        <v>9.1999999999999998E-2</v>
      </c>
      <c r="F47" s="183"/>
      <c r="G47" s="184"/>
      <c r="M47" s="180" t="s">
        <v>143</v>
      </c>
      <c r="O47" s="170"/>
    </row>
    <row r="48" spans="1:104" x14ac:dyDescent="0.25">
      <c r="A48" s="171">
        <v>18</v>
      </c>
      <c r="B48" s="172" t="s">
        <v>144</v>
      </c>
      <c r="C48" s="173" t="s">
        <v>145</v>
      </c>
      <c r="D48" s="174" t="s">
        <v>85</v>
      </c>
      <c r="E48" s="175">
        <v>20.922499999999999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6.7000000000000002E-4</v>
      </c>
    </row>
    <row r="49" spans="1:104" x14ac:dyDescent="0.25">
      <c r="A49" s="178"/>
      <c r="B49" s="181"/>
      <c r="C49" s="230" t="s">
        <v>146</v>
      </c>
      <c r="D49" s="231"/>
      <c r="E49" s="182">
        <v>3.8475000000000001</v>
      </c>
      <c r="F49" s="183"/>
      <c r="G49" s="184"/>
      <c r="M49" s="180" t="s">
        <v>146</v>
      </c>
      <c r="O49" s="170"/>
    </row>
    <row r="50" spans="1:104" x14ac:dyDescent="0.25">
      <c r="A50" s="178"/>
      <c r="B50" s="181"/>
      <c r="C50" s="230" t="s">
        <v>147</v>
      </c>
      <c r="D50" s="231"/>
      <c r="E50" s="182">
        <v>10.8825</v>
      </c>
      <c r="F50" s="183"/>
      <c r="G50" s="184"/>
      <c r="M50" s="180" t="s">
        <v>147</v>
      </c>
      <c r="O50" s="170"/>
    </row>
    <row r="51" spans="1:104" x14ac:dyDescent="0.25">
      <c r="A51" s="178"/>
      <c r="B51" s="181"/>
      <c r="C51" s="230" t="s">
        <v>148</v>
      </c>
      <c r="D51" s="231"/>
      <c r="E51" s="182">
        <v>6.1924999999999999</v>
      </c>
      <c r="F51" s="183"/>
      <c r="G51" s="184"/>
      <c r="M51" s="180" t="s">
        <v>148</v>
      </c>
      <c r="O51" s="170"/>
    </row>
    <row r="52" spans="1:104" ht="20.399999999999999" x14ac:dyDescent="0.25">
      <c r="A52" s="171">
        <v>19</v>
      </c>
      <c r="B52" s="172" t="s">
        <v>149</v>
      </c>
      <c r="C52" s="173" t="s">
        <v>150</v>
      </c>
      <c r="D52" s="174" t="s">
        <v>116</v>
      </c>
      <c r="E52" s="175">
        <v>2.6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0</v>
      </c>
    </row>
    <row r="53" spans="1:104" x14ac:dyDescent="0.25">
      <c r="A53" s="178"/>
      <c r="B53" s="181"/>
      <c r="C53" s="230" t="s">
        <v>151</v>
      </c>
      <c r="D53" s="231"/>
      <c r="E53" s="182">
        <v>2.6</v>
      </c>
      <c r="F53" s="183"/>
      <c r="G53" s="184"/>
      <c r="M53" s="180" t="s">
        <v>151</v>
      </c>
      <c r="O53" s="170"/>
    </row>
    <row r="54" spans="1:104" x14ac:dyDescent="0.25">
      <c r="A54" s="171">
        <v>20</v>
      </c>
      <c r="B54" s="172" t="s">
        <v>152</v>
      </c>
      <c r="C54" s="173" t="s">
        <v>153</v>
      </c>
      <c r="D54" s="174" t="s">
        <v>85</v>
      </c>
      <c r="E54" s="175">
        <v>65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 x14ac:dyDescent="0.25">
      <c r="A55" s="171">
        <v>21</v>
      </c>
      <c r="B55" s="172" t="s">
        <v>154</v>
      </c>
      <c r="C55" s="173" t="s">
        <v>155</v>
      </c>
      <c r="D55" s="174" t="s">
        <v>116</v>
      </c>
      <c r="E55" s="175">
        <v>2.6</v>
      </c>
      <c r="F55" s="175">
        <v>0</v>
      </c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0</v>
      </c>
    </row>
    <row r="56" spans="1:104" ht="20.399999999999999" x14ac:dyDescent="0.25">
      <c r="A56" s="171">
        <v>22</v>
      </c>
      <c r="B56" s="172" t="s">
        <v>156</v>
      </c>
      <c r="C56" s="173" t="s">
        <v>157</v>
      </c>
      <c r="D56" s="174" t="s">
        <v>85</v>
      </c>
      <c r="E56" s="175">
        <v>65</v>
      </c>
      <c r="F56" s="175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</v>
      </c>
    </row>
    <row r="57" spans="1:104" x14ac:dyDescent="0.25">
      <c r="A57" s="178"/>
      <c r="B57" s="179"/>
      <c r="C57" s="227" t="s">
        <v>158</v>
      </c>
      <c r="D57" s="228"/>
      <c r="E57" s="228"/>
      <c r="F57" s="228"/>
      <c r="G57" s="229"/>
      <c r="L57" s="180" t="s">
        <v>158</v>
      </c>
      <c r="O57" s="170">
        <v>3</v>
      </c>
    </row>
    <row r="58" spans="1:104" x14ac:dyDescent="0.25">
      <c r="A58" s="171">
        <v>23</v>
      </c>
      <c r="B58" s="172" t="s">
        <v>159</v>
      </c>
      <c r="C58" s="173" t="s">
        <v>160</v>
      </c>
      <c r="D58" s="174" t="s">
        <v>161</v>
      </c>
      <c r="E58" s="175">
        <v>7</v>
      </c>
      <c r="F58" s="175">
        <v>0</v>
      </c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0</v>
      </c>
    </row>
    <row r="59" spans="1:104" x14ac:dyDescent="0.25">
      <c r="A59" s="178"/>
      <c r="B59" s="181"/>
      <c r="C59" s="230" t="s">
        <v>162</v>
      </c>
      <c r="D59" s="231"/>
      <c r="E59" s="182">
        <v>2</v>
      </c>
      <c r="F59" s="183"/>
      <c r="G59" s="184"/>
      <c r="M59" s="180" t="s">
        <v>162</v>
      </c>
      <c r="O59" s="170"/>
    </row>
    <row r="60" spans="1:104" x14ac:dyDescent="0.25">
      <c r="A60" s="178"/>
      <c r="B60" s="181"/>
      <c r="C60" s="230" t="s">
        <v>163</v>
      </c>
      <c r="D60" s="231"/>
      <c r="E60" s="182">
        <v>2</v>
      </c>
      <c r="F60" s="183"/>
      <c r="G60" s="184"/>
      <c r="M60" s="180" t="s">
        <v>163</v>
      </c>
      <c r="O60" s="170"/>
    </row>
    <row r="61" spans="1:104" x14ac:dyDescent="0.25">
      <c r="A61" s="178"/>
      <c r="B61" s="181"/>
      <c r="C61" s="230" t="s">
        <v>164</v>
      </c>
      <c r="D61" s="231"/>
      <c r="E61" s="182">
        <v>3</v>
      </c>
      <c r="F61" s="183"/>
      <c r="G61" s="184"/>
      <c r="M61" s="180" t="s">
        <v>164</v>
      </c>
      <c r="O61" s="170"/>
    </row>
    <row r="62" spans="1:104" x14ac:dyDescent="0.25">
      <c r="A62" s="171">
        <v>24</v>
      </c>
      <c r="B62" s="172" t="s">
        <v>165</v>
      </c>
      <c r="C62" s="173" t="s">
        <v>166</v>
      </c>
      <c r="D62" s="174" t="s">
        <v>85</v>
      </c>
      <c r="E62" s="175">
        <v>9.6</v>
      </c>
      <c r="F62" s="175">
        <v>0</v>
      </c>
      <c r="G62" s="176">
        <f>E62*F62</f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1.17E-3</v>
      </c>
    </row>
    <row r="63" spans="1:104" x14ac:dyDescent="0.25">
      <c r="A63" s="178"/>
      <c r="B63" s="181"/>
      <c r="C63" s="230" t="s">
        <v>167</v>
      </c>
      <c r="D63" s="231"/>
      <c r="E63" s="182">
        <v>2.8</v>
      </c>
      <c r="F63" s="183"/>
      <c r="G63" s="184"/>
      <c r="M63" s="180" t="s">
        <v>167</v>
      </c>
      <c r="O63" s="170"/>
    </row>
    <row r="64" spans="1:104" x14ac:dyDescent="0.25">
      <c r="A64" s="178"/>
      <c r="B64" s="181"/>
      <c r="C64" s="230" t="s">
        <v>168</v>
      </c>
      <c r="D64" s="231"/>
      <c r="E64" s="182">
        <v>2.8</v>
      </c>
      <c r="F64" s="183"/>
      <c r="G64" s="184"/>
      <c r="M64" s="180" t="s">
        <v>168</v>
      </c>
      <c r="O64" s="170"/>
    </row>
    <row r="65" spans="1:104" x14ac:dyDescent="0.25">
      <c r="A65" s="178"/>
      <c r="B65" s="181"/>
      <c r="C65" s="230" t="s">
        <v>169</v>
      </c>
      <c r="D65" s="231"/>
      <c r="E65" s="182">
        <v>1.6</v>
      </c>
      <c r="F65" s="183"/>
      <c r="G65" s="184"/>
      <c r="M65" s="180" t="s">
        <v>169</v>
      </c>
      <c r="O65" s="170"/>
    </row>
    <row r="66" spans="1:104" x14ac:dyDescent="0.25">
      <c r="A66" s="178"/>
      <c r="B66" s="181"/>
      <c r="C66" s="230" t="s">
        <v>170</v>
      </c>
      <c r="D66" s="231"/>
      <c r="E66" s="182">
        <v>2.4</v>
      </c>
      <c r="F66" s="183"/>
      <c r="G66" s="184"/>
      <c r="M66" s="180" t="s">
        <v>170</v>
      </c>
      <c r="O66" s="170"/>
    </row>
    <row r="67" spans="1:104" x14ac:dyDescent="0.25">
      <c r="A67" s="171">
        <v>25</v>
      </c>
      <c r="B67" s="172" t="s">
        <v>171</v>
      </c>
      <c r="C67" s="173" t="s">
        <v>172</v>
      </c>
      <c r="D67" s="174" t="s">
        <v>85</v>
      </c>
      <c r="E67" s="175">
        <v>55.965000000000003</v>
      </c>
      <c r="F67" s="175">
        <v>0</v>
      </c>
      <c r="G67" s="176">
        <f>E67*F67</f>
        <v>0</v>
      </c>
      <c r="O67" s="170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1</v>
      </c>
      <c r="CZ67" s="146">
        <v>5.5000000000000003E-4</v>
      </c>
    </row>
    <row r="68" spans="1:104" x14ac:dyDescent="0.25">
      <c r="A68" s="178"/>
      <c r="B68" s="181"/>
      <c r="C68" s="230" t="s">
        <v>173</v>
      </c>
      <c r="D68" s="231"/>
      <c r="E68" s="182">
        <v>13.65</v>
      </c>
      <c r="F68" s="183"/>
      <c r="G68" s="184"/>
      <c r="M68" s="180" t="s">
        <v>173</v>
      </c>
      <c r="O68" s="170"/>
    </row>
    <row r="69" spans="1:104" x14ac:dyDescent="0.25">
      <c r="A69" s="178"/>
      <c r="B69" s="181"/>
      <c r="C69" s="230" t="s">
        <v>174</v>
      </c>
      <c r="D69" s="231"/>
      <c r="E69" s="182">
        <v>28.664999999999999</v>
      </c>
      <c r="F69" s="183"/>
      <c r="G69" s="184"/>
      <c r="M69" s="180" t="s">
        <v>174</v>
      </c>
      <c r="O69" s="170"/>
    </row>
    <row r="70" spans="1:104" x14ac:dyDescent="0.25">
      <c r="A70" s="178"/>
      <c r="B70" s="181"/>
      <c r="C70" s="230" t="s">
        <v>175</v>
      </c>
      <c r="D70" s="231"/>
      <c r="E70" s="182">
        <v>13.65</v>
      </c>
      <c r="F70" s="183"/>
      <c r="G70" s="184"/>
      <c r="M70" s="180" t="s">
        <v>175</v>
      </c>
      <c r="O70" s="170"/>
    </row>
    <row r="71" spans="1:104" x14ac:dyDescent="0.25">
      <c r="A71" s="185"/>
      <c r="B71" s="186" t="s">
        <v>74</v>
      </c>
      <c r="C71" s="187" t="str">
        <f>CONCATENATE(B44," ",C44)</f>
        <v>96 Bourání konstrukcí</v>
      </c>
      <c r="D71" s="188"/>
      <c r="E71" s="189"/>
      <c r="F71" s="190"/>
      <c r="G71" s="191">
        <f>SUM(G44:G70)</f>
        <v>0</v>
      </c>
      <c r="O71" s="170">
        <v>4</v>
      </c>
      <c r="BA71" s="192">
        <f>SUM(BA44:BA70)</f>
        <v>0</v>
      </c>
      <c r="BB71" s="192">
        <f>SUM(BB44:BB70)</f>
        <v>0</v>
      </c>
      <c r="BC71" s="192">
        <f>SUM(BC44:BC70)</f>
        <v>0</v>
      </c>
      <c r="BD71" s="192">
        <f>SUM(BD44:BD70)</f>
        <v>0</v>
      </c>
      <c r="BE71" s="192">
        <f>SUM(BE44:BE70)</f>
        <v>0</v>
      </c>
    </row>
    <row r="72" spans="1:104" x14ac:dyDescent="0.25">
      <c r="A72" s="163" t="s">
        <v>72</v>
      </c>
      <c r="B72" s="164" t="s">
        <v>176</v>
      </c>
      <c r="C72" s="165" t="s">
        <v>177</v>
      </c>
      <c r="D72" s="166"/>
      <c r="E72" s="167"/>
      <c r="F72" s="167"/>
      <c r="G72" s="168"/>
      <c r="H72" s="169"/>
      <c r="I72" s="169"/>
      <c r="O72" s="170">
        <v>1</v>
      </c>
    </row>
    <row r="73" spans="1:104" x14ac:dyDescent="0.25">
      <c r="A73" s="171">
        <v>26</v>
      </c>
      <c r="B73" s="172" t="s">
        <v>178</v>
      </c>
      <c r="C73" s="173" t="s">
        <v>179</v>
      </c>
      <c r="D73" s="174" t="s">
        <v>85</v>
      </c>
      <c r="E73" s="175">
        <v>60.284999999999997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4.3899999999999998E-3</v>
      </c>
    </row>
    <row r="74" spans="1:104" x14ac:dyDescent="0.25">
      <c r="A74" s="171">
        <v>27</v>
      </c>
      <c r="B74" s="172" t="s">
        <v>180</v>
      </c>
      <c r="C74" s="173" t="s">
        <v>181</v>
      </c>
      <c r="D74" s="174" t="s">
        <v>85</v>
      </c>
      <c r="E74" s="175">
        <v>60.284999999999997</v>
      </c>
      <c r="F74" s="175">
        <v>0</v>
      </c>
      <c r="G74" s="176">
        <f>E74*F74</f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1</v>
      </c>
      <c r="CZ74" s="146">
        <v>5.7800000000000004E-3</v>
      </c>
    </row>
    <row r="75" spans="1:104" x14ac:dyDescent="0.25">
      <c r="A75" s="171">
        <v>28</v>
      </c>
      <c r="B75" s="172" t="s">
        <v>182</v>
      </c>
      <c r="C75" s="173" t="s">
        <v>183</v>
      </c>
      <c r="D75" s="174" t="s">
        <v>161</v>
      </c>
      <c r="E75" s="175">
        <v>1</v>
      </c>
      <c r="F75" s="175">
        <v>0</v>
      </c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0</v>
      </c>
    </row>
    <row r="76" spans="1:104" x14ac:dyDescent="0.25">
      <c r="A76" s="178"/>
      <c r="B76" s="181"/>
      <c r="C76" s="230" t="s">
        <v>184</v>
      </c>
      <c r="D76" s="231"/>
      <c r="E76" s="182">
        <v>1</v>
      </c>
      <c r="F76" s="183"/>
      <c r="G76" s="184"/>
      <c r="M76" s="180" t="s">
        <v>184</v>
      </c>
      <c r="O76" s="170"/>
    </row>
    <row r="77" spans="1:104" ht="20.399999999999999" x14ac:dyDescent="0.25">
      <c r="A77" s="171">
        <v>29</v>
      </c>
      <c r="B77" s="172" t="s">
        <v>185</v>
      </c>
      <c r="C77" s="173" t="s">
        <v>186</v>
      </c>
      <c r="D77" s="174" t="s">
        <v>85</v>
      </c>
      <c r="E77" s="175">
        <v>60.284999999999997</v>
      </c>
      <c r="F77" s="175">
        <v>0</v>
      </c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0</v>
      </c>
    </row>
    <row r="78" spans="1:104" x14ac:dyDescent="0.25">
      <c r="A78" s="178"/>
      <c r="B78" s="181"/>
      <c r="C78" s="230" t="s">
        <v>187</v>
      </c>
      <c r="D78" s="231"/>
      <c r="E78" s="182">
        <v>21.734999999999999</v>
      </c>
      <c r="F78" s="183"/>
      <c r="G78" s="184"/>
      <c r="M78" s="180" t="s">
        <v>187</v>
      </c>
      <c r="O78" s="170"/>
    </row>
    <row r="79" spans="1:104" x14ac:dyDescent="0.25">
      <c r="A79" s="178"/>
      <c r="B79" s="181"/>
      <c r="C79" s="230" t="s">
        <v>188</v>
      </c>
      <c r="D79" s="231"/>
      <c r="E79" s="182">
        <v>16.690000000000001</v>
      </c>
      <c r="F79" s="183"/>
      <c r="G79" s="184"/>
      <c r="M79" s="180" t="s">
        <v>188</v>
      </c>
      <c r="O79" s="170"/>
    </row>
    <row r="80" spans="1:104" x14ac:dyDescent="0.25">
      <c r="A80" s="178"/>
      <c r="B80" s="181"/>
      <c r="C80" s="230" t="s">
        <v>189</v>
      </c>
      <c r="D80" s="231"/>
      <c r="E80" s="182">
        <v>21.86</v>
      </c>
      <c r="F80" s="183"/>
      <c r="G80" s="184"/>
      <c r="M80" s="180" t="s">
        <v>189</v>
      </c>
      <c r="O80" s="170"/>
    </row>
    <row r="81" spans="1:104" x14ac:dyDescent="0.25">
      <c r="A81" s="171">
        <v>30</v>
      </c>
      <c r="B81" s="172" t="s">
        <v>190</v>
      </c>
      <c r="C81" s="173" t="s">
        <v>191</v>
      </c>
      <c r="D81" s="174" t="s">
        <v>85</v>
      </c>
      <c r="E81" s="175">
        <v>128.965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1</v>
      </c>
      <c r="CZ81" s="146">
        <v>0</v>
      </c>
    </row>
    <row r="82" spans="1:104" x14ac:dyDescent="0.25">
      <c r="A82" s="178"/>
      <c r="B82" s="181"/>
      <c r="C82" s="230" t="s">
        <v>192</v>
      </c>
      <c r="D82" s="231"/>
      <c r="E82" s="182">
        <v>19.844999999999999</v>
      </c>
      <c r="F82" s="183"/>
      <c r="G82" s="184"/>
      <c r="M82" s="180" t="s">
        <v>192</v>
      </c>
      <c r="O82" s="170"/>
    </row>
    <row r="83" spans="1:104" x14ac:dyDescent="0.25">
      <c r="A83" s="178"/>
      <c r="B83" s="181"/>
      <c r="C83" s="230" t="s">
        <v>193</v>
      </c>
      <c r="D83" s="231"/>
      <c r="E83" s="182">
        <v>12.015000000000001</v>
      </c>
      <c r="F83" s="183"/>
      <c r="G83" s="184"/>
      <c r="M83" s="180" t="s">
        <v>193</v>
      </c>
      <c r="O83" s="170"/>
    </row>
    <row r="84" spans="1:104" x14ac:dyDescent="0.25">
      <c r="A84" s="178"/>
      <c r="B84" s="181"/>
      <c r="C84" s="230" t="s">
        <v>194</v>
      </c>
      <c r="D84" s="231"/>
      <c r="E84" s="182">
        <v>37.664999999999999</v>
      </c>
      <c r="F84" s="183"/>
      <c r="G84" s="184"/>
      <c r="M84" s="180" t="s">
        <v>194</v>
      </c>
      <c r="O84" s="170"/>
    </row>
    <row r="85" spans="1:104" x14ac:dyDescent="0.25">
      <c r="A85" s="178"/>
      <c r="B85" s="181"/>
      <c r="C85" s="230" t="s">
        <v>195</v>
      </c>
      <c r="D85" s="231"/>
      <c r="E85" s="182">
        <v>47.29</v>
      </c>
      <c r="F85" s="183"/>
      <c r="G85" s="184"/>
      <c r="M85" s="180" t="s">
        <v>195</v>
      </c>
      <c r="O85" s="170"/>
    </row>
    <row r="86" spans="1:104" x14ac:dyDescent="0.25">
      <c r="A86" s="178"/>
      <c r="B86" s="181"/>
      <c r="C86" s="230" t="s">
        <v>196</v>
      </c>
      <c r="D86" s="231"/>
      <c r="E86" s="182">
        <v>12.15</v>
      </c>
      <c r="F86" s="183"/>
      <c r="G86" s="184"/>
      <c r="M86" s="180" t="s">
        <v>196</v>
      </c>
      <c r="O86" s="170"/>
    </row>
    <row r="87" spans="1:104" x14ac:dyDescent="0.25">
      <c r="A87" s="171">
        <v>31</v>
      </c>
      <c r="B87" s="172" t="s">
        <v>197</v>
      </c>
      <c r="C87" s="173" t="s">
        <v>198</v>
      </c>
      <c r="D87" s="174" t="s">
        <v>85</v>
      </c>
      <c r="E87" s="175">
        <v>35</v>
      </c>
      <c r="F87" s="175">
        <v>0</v>
      </c>
      <c r="G87" s="176">
        <f>E87*F87</f>
        <v>0</v>
      </c>
      <c r="O87" s="170">
        <v>2</v>
      </c>
      <c r="AA87" s="146">
        <v>1</v>
      </c>
      <c r="AB87" s="146">
        <v>1</v>
      </c>
      <c r="AC87" s="146">
        <v>1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1</v>
      </c>
      <c r="CZ87" s="146">
        <v>0</v>
      </c>
    </row>
    <row r="88" spans="1:104" x14ac:dyDescent="0.25">
      <c r="A88" s="185"/>
      <c r="B88" s="186" t="s">
        <v>74</v>
      </c>
      <c r="C88" s="187" t="str">
        <f>CONCATENATE(B72," ",C72)</f>
        <v>97 Prorážení otvorů</v>
      </c>
      <c r="D88" s="188"/>
      <c r="E88" s="189"/>
      <c r="F88" s="190"/>
      <c r="G88" s="191">
        <f>SUM(G72:G87)</f>
        <v>0</v>
      </c>
      <c r="O88" s="170">
        <v>4</v>
      </c>
      <c r="BA88" s="192">
        <f>SUM(BA72:BA87)</f>
        <v>0</v>
      </c>
      <c r="BB88" s="192">
        <f>SUM(BB72:BB87)</f>
        <v>0</v>
      </c>
      <c r="BC88" s="192">
        <f>SUM(BC72:BC87)</f>
        <v>0</v>
      </c>
      <c r="BD88" s="192">
        <f>SUM(BD72:BD87)</f>
        <v>0</v>
      </c>
      <c r="BE88" s="192">
        <f>SUM(BE72:BE87)</f>
        <v>0</v>
      </c>
    </row>
    <row r="89" spans="1:104" x14ac:dyDescent="0.25">
      <c r="A89" s="163" t="s">
        <v>72</v>
      </c>
      <c r="B89" s="164" t="s">
        <v>199</v>
      </c>
      <c r="C89" s="165" t="s">
        <v>200</v>
      </c>
      <c r="D89" s="166"/>
      <c r="E89" s="167"/>
      <c r="F89" s="167"/>
      <c r="G89" s="168"/>
      <c r="H89" s="169"/>
      <c r="I89" s="169"/>
      <c r="O89" s="170">
        <v>1</v>
      </c>
    </row>
    <row r="90" spans="1:104" x14ac:dyDescent="0.25">
      <c r="A90" s="171">
        <v>32</v>
      </c>
      <c r="B90" s="172" t="s">
        <v>201</v>
      </c>
      <c r="C90" s="173" t="s">
        <v>202</v>
      </c>
      <c r="D90" s="174" t="s">
        <v>123</v>
      </c>
      <c r="E90" s="175">
        <v>20.2738877</v>
      </c>
      <c r="F90" s="175">
        <v>0</v>
      </c>
      <c r="G90" s="176">
        <f>E90*F90</f>
        <v>0</v>
      </c>
      <c r="O90" s="170">
        <v>2</v>
      </c>
      <c r="AA90" s="146">
        <v>7</v>
      </c>
      <c r="AB90" s="146">
        <v>1</v>
      </c>
      <c r="AC90" s="146">
        <v>2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7</v>
      </c>
      <c r="CB90" s="177">
        <v>1</v>
      </c>
      <c r="CZ90" s="146">
        <v>0</v>
      </c>
    </row>
    <row r="91" spans="1:104" x14ac:dyDescent="0.25">
      <c r="A91" s="185"/>
      <c r="B91" s="186" t="s">
        <v>74</v>
      </c>
      <c r="C91" s="187" t="str">
        <f>CONCATENATE(B89," ",C89)</f>
        <v>99 Staveništní přesun hmot</v>
      </c>
      <c r="D91" s="188"/>
      <c r="E91" s="189"/>
      <c r="F91" s="190"/>
      <c r="G91" s="191">
        <f>SUM(G89:G90)</f>
        <v>0</v>
      </c>
      <c r="O91" s="170">
        <v>4</v>
      </c>
      <c r="BA91" s="192">
        <f>SUM(BA89:BA90)</f>
        <v>0</v>
      </c>
      <c r="BB91" s="192">
        <f>SUM(BB89:BB90)</f>
        <v>0</v>
      </c>
      <c r="BC91" s="192">
        <f>SUM(BC89:BC90)</f>
        <v>0</v>
      </c>
      <c r="BD91" s="192">
        <f>SUM(BD89:BD90)</f>
        <v>0</v>
      </c>
      <c r="BE91" s="192">
        <f>SUM(BE89:BE90)</f>
        <v>0</v>
      </c>
    </row>
    <row r="92" spans="1:104" x14ac:dyDescent="0.25">
      <c r="A92" s="163" t="s">
        <v>72</v>
      </c>
      <c r="B92" s="164" t="s">
        <v>203</v>
      </c>
      <c r="C92" s="165" t="s">
        <v>204</v>
      </c>
      <c r="D92" s="166"/>
      <c r="E92" s="167"/>
      <c r="F92" s="167"/>
      <c r="G92" s="168"/>
      <c r="H92" s="169"/>
      <c r="I92" s="169"/>
      <c r="O92" s="170">
        <v>1</v>
      </c>
    </row>
    <row r="93" spans="1:104" ht="20.399999999999999" x14ac:dyDescent="0.25">
      <c r="A93" s="171">
        <v>33</v>
      </c>
      <c r="B93" s="172" t="s">
        <v>205</v>
      </c>
      <c r="C93" s="173" t="s">
        <v>206</v>
      </c>
      <c r="D93" s="174" t="s">
        <v>85</v>
      </c>
      <c r="E93" s="175">
        <v>102</v>
      </c>
      <c r="F93" s="175">
        <v>0</v>
      </c>
      <c r="G93" s="176">
        <f>E93*F93</f>
        <v>0</v>
      </c>
      <c r="O93" s="170">
        <v>2</v>
      </c>
      <c r="AA93" s="146">
        <v>2</v>
      </c>
      <c r="AB93" s="146">
        <v>7</v>
      </c>
      <c r="AC93" s="146">
        <v>7</v>
      </c>
      <c r="AZ93" s="146">
        <v>2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2</v>
      </c>
      <c r="CB93" s="177">
        <v>7</v>
      </c>
      <c r="CZ93" s="146">
        <v>3.7799999999999999E-3</v>
      </c>
    </row>
    <row r="94" spans="1:104" x14ac:dyDescent="0.25">
      <c r="A94" s="178"/>
      <c r="B94" s="181"/>
      <c r="C94" s="230" t="s">
        <v>207</v>
      </c>
      <c r="D94" s="231"/>
      <c r="E94" s="182">
        <v>65</v>
      </c>
      <c r="F94" s="183"/>
      <c r="G94" s="184"/>
      <c r="M94" s="180" t="s">
        <v>207</v>
      </c>
      <c r="O94" s="170"/>
    </row>
    <row r="95" spans="1:104" x14ac:dyDescent="0.25">
      <c r="A95" s="178"/>
      <c r="B95" s="181"/>
      <c r="C95" s="230" t="s">
        <v>208</v>
      </c>
      <c r="D95" s="231"/>
      <c r="E95" s="182">
        <v>37</v>
      </c>
      <c r="F95" s="183"/>
      <c r="G95" s="184"/>
      <c r="M95" s="180" t="s">
        <v>208</v>
      </c>
      <c r="O95" s="170"/>
    </row>
    <row r="96" spans="1:104" x14ac:dyDescent="0.25">
      <c r="A96" s="185"/>
      <c r="B96" s="186" t="s">
        <v>74</v>
      </c>
      <c r="C96" s="187" t="str">
        <f>CONCATENATE(B92," ",C92)</f>
        <v>711 Izolace proti vodě</v>
      </c>
      <c r="D96" s="188"/>
      <c r="E96" s="189"/>
      <c r="F96" s="190"/>
      <c r="G96" s="191">
        <f>SUM(G92:G95)</f>
        <v>0</v>
      </c>
      <c r="O96" s="170">
        <v>4</v>
      </c>
      <c r="BA96" s="192">
        <f>SUM(BA92:BA95)</f>
        <v>0</v>
      </c>
      <c r="BB96" s="192">
        <f>SUM(BB92:BB95)</f>
        <v>0</v>
      </c>
      <c r="BC96" s="192">
        <f>SUM(BC92:BC95)</f>
        <v>0</v>
      </c>
      <c r="BD96" s="192">
        <f>SUM(BD92:BD95)</f>
        <v>0</v>
      </c>
      <c r="BE96" s="192">
        <f>SUM(BE92:BE95)</f>
        <v>0</v>
      </c>
    </row>
    <row r="97" spans="1:104" x14ac:dyDescent="0.25">
      <c r="A97" s="163" t="s">
        <v>72</v>
      </c>
      <c r="B97" s="164" t="s">
        <v>209</v>
      </c>
      <c r="C97" s="165" t="s">
        <v>210</v>
      </c>
      <c r="D97" s="166"/>
      <c r="E97" s="167"/>
      <c r="F97" s="167"/>
      <c r="G97" s="168"/>
      <c r="H97" s="169"/>
      <c r="I97" s="169"/>
      <c r="O97" s="170">
        <v>1</v>
      </c>
    </row>
    <row r="98" spans="1:104" x14ac:dyDescent="0.25">
      <c r="A98" s="171">
        <v>34</v>
      </c>
      <c r="B98" s="172" t="s">
        <v>211</v>
      </c>
      <c r="C98" s="173" t="s">
        <v>212</v>
      </c>
      <c r="D98" s="174" t="s">
        <v>111</v>
      </c>
      <c r="E98" s="175">
        <v>1</v>
      </c>
      <c r="F98" s="175">
        <v>0</v>
      </c>
      <c r="G98" s="176">
        <f>E98*F98</f>
        <v>0</v>
      </c>
      <c r="O98" s="170">
        <v>2</v>
      </c>
      <c r="AA98" s="146">
        <v>12</v>
      </c>
      <c r="AB98" s="146">
        <v>0</v>
      </c>
      <c r="AC98" s="146">
        <v>110</v>
      </c>
      <c r="AZ98" s="146">
        <v>2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12</v>
      </c>
      <c r="CB98" s="177">
        <v>0</v>
      </c>
      <c r="CZ98" s="146">
        <v>0</v>
      </c>
    </row>
    <row r="99" spans="1:104" ht="20.399999999999999" x14ac:dyDescent="0.25">
      <c r="A99" s="171">
        <v>35</v>
      </c>
      <c r="B99" s="172" t="s">
        <v>213</v>
      </c>
      <c r="C99" s="173" t="s">
        <v>214</v>
      </c>
      <c r="D99" s="174" t="s">
        <v>111</v>
      </c>
      <c r="E99" s="175">
        <v>1</v>
      </c>
      <c r="F99" s="175">
        <v>0</v>
      </c>
      <c r="G99" s="176">
        <f>E99*F99</f>
        <v>0</v>
      </c>
      <c r="O99" s="170">
        <v>2</v>
      </c>
      <c r="AA99" s="146">
        <v>12</v>
      </c>
      <c r="AB99" s="146">
        <v>0</v>
      </c>
      <c r="AC99" s="146">
        <v>111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12</v>
      </c>
      <c r="CB99" s="177">
        <v>0</v>
      </c>
      <c r="CZ99" s="146">
        <v>0</v>
      </c>
    </row>
    <row r="100" spans="1:104" x14ac:dyDescent="0.25">
      <c r="A100" s="185"/>
      <c r="B100" s="186" t="s">
        <v>74</v>
      </c>
      <c r="C100" s="187" t="str">
        <f>CONCATENATE(B97," ",C97)</f>
        <v>720 Zdravotechnická instalace</v>
      </c>
      <c r="D100" s="188"/>
      <c r="E100" s="189"/>
      <c r="F100" s="190"/>
      <c r="G100" s="191">
        <f>SUM(G97:G99)</f>
        <v>0</v>
      </c>
      <c r="O100" s="170">
        <v>4</v>
      </c>
      <c r="BA100" s="192">
        <f>SUM(BA97:BA99)</f>
        <v>0</v>
      </c>
      <c r="BB100" s="192">
        <f>SUM(BB97:BB99)</f>
        <v>0</v>
      </c>
      <c r="BC100" s="192">
        <f>SUM(BC97:BC99)</f>
        <v>0</v>
      </c>
      <c r="BD100" s="192">
        <f>SUM(BD97:BD99)</f>
        <v>0</v>
      </c>
      <c r="BE100" s="192">
        <f>SUM(BE97:BE99)</f>
        <v>0</v>
      </c>
    </row>
    <row r="101" spans="1:104" x14ac:dyDescent="0.25">
      <c r="A101" s="163" t="s">
        <v>72</v>
      </c>
      <c r="B101" s="164" t="s">
        <v>215</v>
      </c>
      <c r="C101" s="165" t="s">
        <v>216</v>
      </c>
      <c r="D101" s="166"/>
      <c r="E101" s="167"/>
      <c r="F101" s="167"/>
      <c r="G101" s="168"/>
      <c r="H101" s="169"/>
      <c r="I101" s="169"/>
      <c r="O101" s="170">
        <v>1</v>
      </c>
    </row>
    <row r="102" spans="1:104" x14ac:dyDescent="0.25">
      <c r="A102" s="171">
        <v>36</v>
      </c>
      <c r="B102" s="172" t="s">
        <v>217</v>
      </c>
      <c r="C102" s="173" t="s">
        <v>218</v>
      </c>
      <c r="D102" s="174" t="s">
        <v>161</v>
      </c>
      <c r="E102" s="175">
        <v>3</v>
      </c>
      <c r="F102" s="175">
        <v>0</v>
      </c>
      <c r="G102" s="176">
        <f>E102*F102</f>
        <v>0</v>
      </c>
      <c r="O102" s="170">
        <v>2</v>
      </c>
      <c r="AA102" s="146">
        <v>12</v>
      </c>
      <c r="AB102" s="146">
        <v>0</v>
      </c>
      <c r="AC102" s="146">
        <v>6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12</v>
      </c>
      <c r="CB102" s="177">
        <v>0</v>
      </c>
      <c r="CZ102" s="146">
        <v>0</v>
      </c>
    </row>
    <row r="103" spans="1:104" x14ac:dyDescent="0.25">
      <c r="A103" s="178"/>
      <c r="B103" s="179"/>
      <c r="C103" s="227" t="s">
        <v>219</v>
      </c>
      <c r="D103" s="228"/>
      <c r="E103" s="228"/>
      <c r="F103" s="228"/>
      <c r="G103" s="229"/>
      <c r="L103" s="180" t="s">
        <v>219</v>
      </c>
      <c r="O103" s="170">
        <v>3</v>
      </c>
    </row>
    <row r="104" spans="1:104" x14ac:dyDescent="0.25">
      <c r="A104" s="178"/>
      <c r="B104" s="181"/>
      <c r="C104" s="230" t="s">
        <v>220</v>
      </c>
      <c r="D104" s="231"/>
      <c r="E104" s="182">
        <v>3</v>
      </c>
      <c r="F104" s="183"/>
      <c r="G104" s="184"/>
      <c r="M104" s="205">
        <v>0.66875000000000007</v>
      </c>
      <c r="O104" s="170"/>
    </row>
    <row r="105" spans="1:104" x14ac:dyDescent="0.25">
      <c r="A105" s="171">
        <v>37</v>
      </c>
      <c r="B105" s="172" t="s">
        <v>221</v>
      </c>
      <c r="C105" s="173" t="s">
        <v>222</v>
      </c>
      <c r="D105" s="174" t="s">
        <v>161</v>
      </c>
      <c r="E105" s="175">
        <v>1</v>
      </c>
      <c r="F105" s="175">
        <v>0</v>
      </c>
      <c r="G105" s="176">
        <f>E105*F105</f>
        <v>0</v>
      </c>
      <c r="O105" s="170">
        <v>2</v>
      </c>
      <c r="AA105" s="146">
        <v>12</v>
      </c>
      <c r="AB105" s="146">
        <v>0</v>
      </c>
      <c r="AC105" s="146">
        <v>96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12</v>
      </c>
      <c r="CB105" s="177">
        <v>0</v>
      </c>
      <c r="CZ105" s="146">
        <v>0</v>
      </c>
    </row>
    <row r="106" spans="1:104" x14ac:dyDescent="0.25">
      <c r="A106" s="178"/>
      <c r="B106" s="179"/>
      <c r="C106" s="227" t="s">
        <v>219</v>
      </c>
      <c r="D106" s="228"/>
      <c r="E106" s="228"/>
      <c r="F106" s="228"/>
      <c r="G106" s="229"/>
      <c r="L106" s="180" t="s">
        <v>219</v>
      </c>
      <c r="O106" s="170">
        <v>3</v>
      </c>
    </row>
    <row r="107" spans="1:104" x14ac:dyDescent="0.25">
      <c r="A107" s="178"/>
      <c r="B107" s="181"/>
      <c r="C107" s="230" t="s">
        <v>223</v>
      </c>
      <c r="D107" s="231"/>
      <c r="E107" s="182">
        <v>1</v>
      </c>
      <c r="F107" s="183"/>
      <c r="G107" s="184"/>
      <c r="M107" s="205">
        <v>0.66736111111111107</v>
      </c>
      <c r="O107" s="170"/>
    </row>
    <row r="108" spans="1:104" x14ac:dyDescent="0.25">
      <c r="A108" s="171">
        <v>38</v>
      </c>
      <c r="B108" s="172" t="s">
        <v>224</v>
      </c>
      <c r="C108" s="173" t="s">
        <v>225</v>
      </c>
      <c r="D108" s="174" t="s">
        <v>161</v>
      </c>
      <c r="E108" s="175">
        <v>3</v>
      </c>
      <c r="F108" s="175">
        <v>0</v>
      </c>
      <c r="G108" s="176">
        <f>E108*F108</f>
        <v>0</v>
      </c>
      <c r="O108" s="170">
        <v>2</v>
      </c>
      <c r="AA108" s="146">
        <v>12</v>
      </c>
      <c r="AB108" s="146">
        <v>0</v>
      </c>
      <c r="AC108" s="146">
        <v>97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12</v>
      </c>
      <c r="CB108" s="177">
        <v>0</v>
      </c>
      <c r="CZ108" s="146">
        <v>0</v>
      </c>
    </row>
    <row r="109" spans="1:104" x14ac:dyDescent="0.25">
      <c r="A109" s="178"/>
      <c r="B109" s="179"/>
      <c r="C109" s="227" t="s">
        <v>226</v>
      </c>
      <c r="D109" s="228"/>
      <c r="E109" s="228"/>
      <c r="F109" s="228"/>
      <c r="G109" s="229"/>
      <c r="L109" s="180" t="s">
        <v>226</v>
      </c>
      <c r="O109" s="170">
        <v>3</v>
      </c>
    </row>
    <row r="110" spans="1:104" x14ac:dyDescent="0.25">
      <c r="A110" s="178"/>
      <c r="B110" s="181"/>
      <c r="C110" s="230" t="s">
        <v>227</v>
      </c>
      <c r="D110" s="231"/>
      <c r="E110" s="182">
        <v>3</v>
      </c>
      <c r="F110" s="183"/>
      <c r="G110" s="184"/>
      <c r="M110" s="205">
        <v>0.79375000000000007</v>
      </c>
      <c r="O110" s="170"/>
    </row>
    <row r="111" spans="1:104" x14ac:dyDescent="0.25">
      <c r="A111" s="171">
        <v>39</v>
      </c>
      <c r="B111" s="172" t="s">
        <v>228</v>
      </c>
      <c r="C111" s="173" t="s">
        <v>229</v>
      </c>
      <c r="D111" s="174" t="s">
        <v>230</v>
      </c>
      <c r="E111" s="175">
        <v>1</v>
      </c>
      <c r="F111" s="175">
        <v>0</v>
      </c>
      <c r="G111" s="176">
        <f>E111*F111</f>
        <v>0</v>
      </c>
      <c r="O111" s="170">
        <v>2</v>
      </c>
      <c r="AA111" s="146">
        <v>12</v>
      </c>
      <c r="AB111" s="146">
        <v>0</v>
      </c>
      <c r="AC111" s="146">
        <v>9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12</v>
      </c>
      <c r="CB111" s="177">
        <v>0</v>
      </c>
      <c r="CZ111" s="146">
        <v>1.2E-4</v>
      </c>
    </row>
    <row r="112" spans="1:104" x14ac:dyDescent="0.25">
      <c r="A112" s="178"/>
      <c r="B112" s="179"/>
      <c r="C112" s="227" t="s">
        <v>226</v>
      </c>
      <c r="D112" s="228"/>
      <c r="E112" s="228"/>
      <c r="F112" s="228"/>
      <c r="G112" s="229"/>
      <c r="L112" s="180" t="s">
        <v>226</v>
      </c>
      <c r="O112" s="170">
        <v>3</v>
      </c>
    </row>
    <row r="113" spans="1:104" x14ac:dyDescent="0.25">
      <c r="A113" s="178"/>
      <c r="B113" s="179"/>
      <c r="C113" s="227"/>
      <c r="D113" s="228"/>
      <c r="E113" s="228"/>
      <c r="F113" s="228"/>
      <c r="G113" s="229"/>
      <c r="L113" s="180"/>
      <c r="O113" s="170">
        <v>3</v>
      </c>
    </row>
    <row r="114" spans="1:104" ht="21" x14ac:dyDescent="0.25">
      <c r="A114" s="178"/>
      <c r="B114" s="179"/>
      <c r="C114" s="227" t="s">
        <v>231</v>
      </c>
      <c r="D114" s="228"/>
      <c r="E114" s="228"/>
      <c r="F114" s="228"/>
      <c r="G114" s="229"/>
      <c r="L114" s="180" t="s">
        <v>231</v>
      </c>
      <c r="O114" s="170">
        <v>3</v>
      </c>
    </row>
    <row r="115" spans="1:104" x14ac:dyDescent="0.25">
      <c r="A115" s="178"/>
      <c r="B115" s="181"/>
      <c r="C115" s="230" t="s">
        <v>232</v>
      </c>
      <c r="D115" s="231"/>
      <c r="E115" s="182">
        <v>1</v>
      </c>
      <c r="F115" s="183"/>
      <c r="G115" s="184"/>
      <c r="M115" s="205">
        <v>0.62569444444444444</v>
      </c>
      <c r="O115" s="170"/>
    </row>
    <row r="116" spans="1:104" x14ac:dyDescent="0.25">
      <c r="A116" s="171">
        <v>40</v>
      </c>
      <c r="B116" s="172" t="s">
        <v>233</v>
      </c>
      <c r="C116" s="173" t="s">
        <v>234</v>
      </c>
      <c r="D116" s="174" t="s">
        <v>161</v>
      </c>
      <c r="E116" s="175">
        <v>3</v>
      </c>
      <c r="F116" s="175">
        <v>0</v>
      </c>
      <c r="G116" s="176">
        <f>E116*F116</f>
        <v>0</v>
      </c>
      <c r="O116" s="170">
        <v>2</v>
      </c>
      <c r="AA116" s="146">
        <v>12</v>
      </c>
      <c r="AB116" s="146">
        <v>0</v>
      </c>
      <c r="AC116" s="146">
        <v>114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12</v>
      </c>
      <c r="CB116" s="177">
        <v>0</v>
      </c>
      <c r="CZ116" s="146">
        <v>1.2E-4</v>
      </c>
    </row>
    <row r="117" spans="1:104" x14ac:dyDescent="0.25">
      <c r="A117" s="171">
        <v>41</v>
      </c>
      <c r="B117" s="172" t="s">
        <v>235</v>
      </c>
      <c r="C117" s="173" t="s">
        <v>236</v>
      </c>
      <c r="D117" s="174" t="s">
        <v>61</v>
      </c>
      <c r="E117" s="175"/>
      <c r="F117" s="175">
        <v>0</v>
      </c>
      <c r="G117" s="176">
        <f>E117*F117</f>
        <v>0</v>
      </c>
      <c r="O117" s="170">
        <v>2</v>
      </c>
      <c r="AA117" s="146">
        <v>7</v>
      </c>
      <c r="AB117" s="146">
        <v>1002</v>
      </c>
      <c r="AC117" s="146">
        <v>5</v>
      </c>
      <c r="AZ117" s="146">
        <v>2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7</v>
      </c>
      <c r="CB117" s="177">
        <v>1002</v>
      </c>
      <c r="CZ117" s="146">
        <v>0</v>
      </c>
    </row>
    <row r="118" spans="1:104" x14ac:dyDescent="0.25">
      <c r="A118" s="185"/>
      <c r="B118" s="186" t="s">
        <v>74</v>
      </c>
      <c r="C118" s="187" t="str">
        <f>CONCATENATE(B101," ",C101)</f>
        <v>725 Zařizovací předměty</v>
      </c>
      <c r="D118" s="188"/>
      <c r="E118" s="189"/>
      <c r="F118" s="190"/>
      <c r="G118" s="191">
        <f>SUM(G101:G117)</f>
        <v>0</v>
      </c>
      <c r="O118" s="170">
        <v>4</v>
      </c>
      <c r="BA118" s="192">
        <f>SUM(BA101:BA117)</f>
        <v>0</v>
      </c>
      <c r="BB118" s="192">
        <f>SUM(BB101:BB117)</f>
        <v>0</v>
      </c>
      <c r="BC118" s="192">
        <f>SUM(BC101:BC117)</f>
        <v>0</v>
      </c>
      <c r="BD118" s="192">
        <f>SUM(BD101:BD117)</f>
        <v>0</v>
      </c>
      <c r="BE118" s="192">
        <f>SUM(BE101:BE117)</f>
        <v>0</v>
      </c>
    </row>
    <row r="119" spans="1:104" x14ac:dyDescent="0.25">
      <c r="A119" s="163" t="s">
        <v>72</v>
      </c>
      <c r="B119" s="164" t="s">
        <v>237</v>
      </c>
      <c r="C119" s="165" t="s">
        <v>238</v>
      </c>
      <c r="D119" s="166"/>
      <c r="E119" s="167"/>
      <c r="F119" s="167"/>
      <c r="G119" s="168"/>
      <c r="H119" s="169"/>
      <c r="I119" s="169"/>
      <c r="O119" s="170">
        <v>1</v>
      </c>
    </row>
    <row r="120" spans="1:104" x14ac:dyDescent="0.25">
      <c r="A120" s="171">
        <v>42</v>
      </c>
      <c r="B120" s="172" t="s">
        <v>239</v>
      </c>
      <c r="C120" s="173" t="s">
        <v>240</v>
      </c>
      <c r="D120" s="174" t="s">
        <v>111</v>
      </c>
      <c r="E120" s="175">
        <v>1</v>
      </c>
      <c r="F120" s="175">
        <v>0</v>
      </c>
      <c r="G120" s="176">
        <f>E120*F120</f>
        <v>0</v>
      </c>
      <c r="O120" s="170">
        <v>2</v>
      </c>
      <c r="AA120" s="146">
        <v>12</v>
      </c>
      <c r="AB120" s="146">
        <v>0</v>
      </c>
      <c r="AC120" s="146">
        <v>18</v>
      </c>
      <c r="AZ120" s="146">
        <v>2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12</v>
      </c>
      <c r="CB120" s="177">
        <v>0</v>
      </c>
      <c r="CZ120" s="146">
        <v>0</v>
      </c>
    </row>
    <row r="121" spans="1:104" x14ac:dyDescent="0.25">
      <c r="A121" s="185"/>
      <c r="B121" s="186" t="s">
        <v>74</v>
      </c>
      <c r="C121" s="187" t="str">
        <f>CONCATENATE(B119," ",C119)</f>
        <v>730 Ústřední vytápění</v>
      </c>
      <c r="D121" s="188"/>
      <c r="E121" s="189"/>
      <c r="F121" s="190"/>
      <c r="G121" s="191">
        <f>SUM(G119:G120)</f>
        <v>0</v>
      </c>
      <c r="O121" s="170">
        <v>4</v>
      </c>
      <c r="BA121" s="192">
        <f>SUM(BA119:BA120)</f>
        <v>0</v>
      </c>
      <c r="BB121" s="192">
        <f>SUM(BB119:BB120)</f>
        <v>0</v>
      </c>
      <c r="BC121" s="192">
        <f>SUM(BC119:BC120)</f>
        <v>0</v>
      </c>
      <c r="BD121" s="192">
        <f>SUM(BD119:BD120)</f>
        <v>0</v>
      </c>
      <c r="BE121" s="192">
        <f>SUM(BE119:BE120)</f>
        <v>0</v>
      </c>
    </row>
    <row r="122" spans="1:104" x14ac:dyDescent="0.25">
      <c r="A122" s="163" t="s">
        <v>72</v>
      </c>
      <c r="B122" s="164" t="s">
        <v>241</v>
      </c>
      <c r="C122" s="165" t="s">
        <v>242</v>
      </c>
      <c r="D122" s="166"/>
      <c r="E122" s="167"/>
      <c r="F122" s="167"/>
      <c r="G122" s="168"/>
      <c r="H122" s="169"/>
      <c r="I122" s="169"/>
      <c r="O122" s="170">
        <v>1</v>
      </c>
    </row>
    <row r="123" spans="1:104" ht="20.399999999999999" x14ac:dyDescent="0.25">
      <c r="A123" s="171">
        <v>43</v>
      </c>
      <c r="B123" s="172" t="s">
        <v>243</v>
      </c>
      <c r="C123" s="173" t="s">
        <v>244</v>
      </c>
      <c r="D123" s="174" t="s">
        <v>161</v>
      </c>
      <c r="E123" s="175">
        <v>3</v>
      </c>
      <c r="F123" s="175">
        <v>0</v>
      </c>
      <c r="G123" s="176">
        <f>E123*F123</f>
        <v>0</v>
      </c>
      <c r="O123" s="170">
        <v>2</v>
      </c>
      <c r="AA123" s="146">
        <v>12</v>
      </c>
      <c r="AB123" s="146">
        <v>0</v>
      </c>
      <c r="AC123" s="146">
        <v>19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12</v>
      </c>
      <c r="CB123" s="177">
        <v>0</v>
      </c>
      <c r="CZ123" s="146">
        <v>0</v>
      </c>
    </row>
    <row r="124" spans="1:104" x14ac:dyDescent="0.25">
      <c r="A124" s="178"/>
      <c r="B124" s="179"/>
      <c r="C124" s="227" t="s">
        <v>226</v>
      </c>
      <c r="D124" s="228"/>
      <c r="E124" s="228"/>
      <c r="F124" s="228"/>
      <c r="G124" s="229"/>
      <c r="L124" s="180" t="s">
        <v>226</v>
      </c>
      <c r="O124" s="170">
        <v>3</v>
      </c>
    </row>
    <row r="125" spans="1:104" x14ac:dyDescent="0.25">
      <c r="A125" s="178"/>
      <c r="B125" s="179"/>
      <c r="C125" s="227"/>
      <c r="D125" s="228"/>
      <c r="E125" s="228"/>
      <c r="F125" s="228"/>
      <c r="G125" s="229"/>
      <c r="L125" s="180"/>
      <c r="O125" s="170">
        <v>3</v>
      </c>
    </row>
    <row r="126" spans="1:104" x14ac:dyDescent="0.25">
      <c r="A126" s="178"/>
      <c r="B126" s="179"/>
      <c r="C126" s="227" t="s">
        <v>245</v>
      </c>
      <c r="D126" s="228"/>
      <c r="E126" s="228"/>
      <c r="F126" s="228"/>
      <c r="G126" s="229"/>
      <c r="L126" s="180" t="s">
        <v>245</v>
      </c>
      <c r="O126" s="170">
        <v>3</v>
      </c>
    </row>
    <row r="127" spans="1:104" x14ac:dyDescent="0.25">
      <c r="A127" s="178"/>
      <c r="B127" s="179"/>
      <c r="C127" s="227" t="s">
        <v>246</v>
      </c>
      <c r="D127" s="228"/>
      <c r="E127" s="228"/>
      <c r="F127" s="228"/>
      <c r="G127" s="229"/>
      <c r="L127" s="180" t="s">
        <v>246</v>
      </c>
      <c r="O127" s="170">
        <v>3</v>
      </c>
    </row>
    <row r="128" spans="1:104" x14ac:dyDescent="0.25">
      <c r="A128" s="178"/>
      <c r="B128" s="179"/>
      <c r="C128" s="227" t="s">
        <v>247</v>
      </c>
      <c r="D128" s="228"/>
      <c r="E128" s="228"/>
      <c r="F128" s="228"/>
      <c r="G128" s="229"/>
      <c r="L128" s="180" t="s">
        <v>247</v>
      </c>
      <c r="O128" s="170">
        <v>3</v>
      </c>
    </row>
    <row r="129" spans="1:104" x14ac:dyDescent="0.25">
      <c r="A129" s="178"/>
      <c r="B129" s="179"/>
      <c r="C129" s="227" t="s">
        <v>248</v>
      </c>
      <c r="D129" s="228"/>
      <c r="E129" s="228"/>
      <c r="F129" s="228"/>
      <c r="G129" s="229"/>
      <c r="L129" s="180" t="s">
        <v>248</v>
      </c>
      <c r="O129" s="170">
        <v>3</v>
      </c>
    </row>
    <row r="130" spans="1:104" x14ac:dyDescent="0.25">
      <c r="A130" s="178"/>
      <c r="B130" s="179"/>
      <c r="C130" s="227" t="s">
        <v>249</v>
      </c>
      <c r="D130" s="228"/>
      <c r="E130" s="228"/>
      <c r="F130" s="228"/>
      <c r="G130" s="229"/>
      <c r="L130" s="180" t="s">
        <v>249</v>
      </c>
      <c r="O130" s="170">
        <v>3</v>
      </c>
    </row>
    <row r="131" spans="1:104" x14ac:dyDescent="0.25">
      <c r="A131" s="178"/>
      <c r="B131" s="179"/>
      <c r="C131" s="227"/>
      <c r="D131" s="228"/>
      <c r="E131" s="228"/>
      <c r="F131" s="228"/>
      <c r="G131" s="229"/>
      <c r="L131" s="180"/>
      <c r="O131" s="170">
        <v>3</v>
      </c>
    </row>
    <row r="132" spans="1:104" x14ac:dyDescent="0.25">
      <c r="A132" s="178"/>
      <c r="B132" s="179"/>
      <c r="C132" s="227" t="s">
        <v>250</v>
      </c>
      <c r="D132" s="228"/>
      <c r="E132" s="228"/>
      <c r="F132" s="228"/>
      <c r="G132" s="229"/>
      <c r="L132" s="180" t="s">
        <v>250</v>
      </c>
      <c r="O132" s="170">
        <v>3</v>
      </c>
    </row>
    <row r="133" spans="1:104" x14ac:dyDescent="0.25">
      <c r="A133" s="178"/>
      <c r="B133" s="181"/>
      <c r="C133" s="230" t="s">
        <v>251</v>
      </c>
      <c r="D133" s="231"/>
      <c r="E133" s="182">
        <v>3</v>
      </c>
      <c r="F133" s="183"/>
      <c r="G133" s="184"/>
      <c r="M133" s="180" t="s">
        <v>251</v>
      </c>
      <c r="O133" s="170"/>
    </row>
    <row r="134" spans="1:104" ht="20.399999999999999" x14ac:dyDescent="0.25">
      <c r="A134" s="171">
        <v>44</v>
      </c>
      <c r="B134" s="172" t="s">
        <v>252</v>
      </c>
      <c r="C134" s="173" t="s">
        <v>253</v>
      </c>
      <c r="D134" s="174" t="s">
        <v>161</v>
      </c>
      <c r="E134" s="175">
        <v>1</v>
      </c>
      <c r="F134" s="175">
        <v>0</v>
      </c>
      <c r="G134" s="176">
        <f>E134*F134</f>
        <v>0</v>
      </c>
      <c r="O134" s="170">
        <v>2</v>
      </c>
      <c r="AA134" s="146">
        <v>12</v>
      </c>
      <c r="AB134" s="146">
        <v>0</v>
      </c>
      <c r="AC134" s="146">
        <v>20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12</v>
      </c>
      <c r="CB134" s="177">
        <v>0</v>
      </c>
      <c r="CZ134" s="146">
        <v>0</v>
      </c>
    </row>
    <row r="135" spans="1:104" x14ac:dyDescent="0.25">
      <c r="A135" s="178"/>
      <c r="B135" s="179"/>
      <c r="C135" s="227" t="s">
        <v>226</v>
      </c>
      <c r="D135" s="228"/>
      <c r="E135" s="228"/>
      <c r="F135" s="228"/>
      <c r="G135" s="229"/>
      <c r="L135" s="180" t="s">
        <v>226</v>
      </c>
      <c r="O135" s="170">
        <v>3</v>
      </c>
    </row>
    <row r="136" spans="1:104" x14ac:dyDescent="0.25">
      <c r="A136" s="178"/>
      <c r="B136" s="179"/>
      <c r="C136" s="227"/>
      <c r="D136" s="228"/>
      <c r="E136" s="228"/>
      <c r="F136" s="228"/>
      <c r="G136" s="229"/>
      <c r="L136" s="180"/>
      <c r="O136" s="170">
        <v>3</v>
      </c>
    </row>
    <row r="137" spans="1:104" x14ac:dyDescent="0.25">
      <c r="A137" s="178"/>
      <c r="B137" s="179"/>
      <c r="C137" s="227" t="s">
        <v>245</v>
      </c>
      <c r="D137" s="228"/>
      <c r="E137" s="228"/>
      <c r="F137" s="228"/>
      <c r="G137" s="229"/>
      <c r="L137" s="180" t="s">
        <v>245</v>
      </c>
      <c r="O137" s="170">
        <v>3</v>
      </c>
    </row>
    <row r="138" spans="1:104" x14ac:dyDescent="0.25">
      <c r="A138" s="178"/>
      <c r="B138" s="179"/>
      <c r="C138" s="227" t="s">
        <v>246</v>
      </c>
      <c r="D138" s="228"/>
      <c r="E138" s="228"/>
      <c r="F138" s="228"/>
      <c r="G138" s="229"/>
      <c r="L138" s="180" t="s">
        <v>246</v>
      </c>
      <c r="O138" s="170">
        <v>3</v>
      </c>
    </row>
    <row r="139" spans="1:104" x14ac:dyDescent="0.25">
      <c r="A139" s="178"/>
      <c r="B139" s="179"/>
      <c r="C139" s="227" t="s">
        <v>247</v>
      </c>
      <c r="D139" s="228"/>
      <c r="E139" s="228"/>
      <c r="F139" s="228"/>
      <c r="G139" s="229"/>
      <c r="L139" s="180" t="s">
        <v>247</v>
      </c>
      <c r="O139" s="170">
        <v>3</v>
      </c>
    </row>
    <row r="140" spans="1:104" x14ac:dyDescent="0.25">
      <c r="A140" s="178"/>
      <c r="B140" s="179"/>
      <c r="C140" s="227" t="s">
        <v>248</v>
      </c>
      <c r="D140" s="228"/>
      <c r="E140" s="228"/>
      <c r="F140" s="228"/>
      <c r="G140" s="229"/>
      <c r="L140" s="180" t="s">
        <v>248</v>
      </c>
      <c r="O140" s="170">
        <v>3</v>
      </c>
    </row>
    <row r="141" spans="1:104" x14ac:dyDescent="0.25">
      <c r="A141" s="178"/>
      <c r="B141" s="179"/>
      <c r="C141" s="227" t="s">
        <v>249</v>
      </c>
      <c r="D141" s="228"/>
      <c r="E141" s="228"/>
      <c r="F141" s="228"/>
      <c r="G141" s="229"/>
      <c r="L141" s="180" t="s">
        <v>249</v>
      </c>
      <c r="O141" s="170">
        <v>3</v>
      </c>
    </row>
    <row r="142" spans="1:104" x14ac:dyDescent="0.25">
      <c r="A142" s="178"/>
      <c r="B142" s="179"/>
      <c r="C142" s="227" t="s">
        <v>254</v>
      </c>
      <c r="D142" s="228"/>
      <c r="E142" s="228"/>
      <c r="F142" s="228"/>
      <c r="G142" s="229"/>
      <c r="L142" s="180" t="s">
        <v>254</v>
      </c>
      <c r="O142" s="170">
        <v>3</v>
      </c>
    </row>
    <row r="143" spans="1:104" x14ac:dyDescent="0.25">
      <c r="A143" s="178"/>
      <c r="B143" s="181"/>
      <c r="C143" s="230" t="s">
        <v>255</v>
      </c>
      <c r="D143" s="231"/>
      <c r="E143" s="182">
        <v>1</v>
      </c>
      <c r="F143" s="183"/>
      <c r="G143" s="184"/>
      <c r="M143" s="180" t="s">
        <v>255</v>
      </c>
      <c r="O143" s="170"/>
    </row>
    <row r="144" spans="1:104" ht="20.399999999999999" x14ac:dyDescent="0.25">
      <c r="A144" s="171">
        <v>45</v>
      </c>
      <c r="B144" s="172" t="s">
        <v>256</v>
      </c>
      <c r="C144" s="173" t="s">
        <v>257</v>
      </c>
      <c r="D144" s="174" t="s">
        <v>161</v>
      </c>
      <c r="E144" s="175">
        <v>3</v>
      </c>
      <c r="F144" s="175">
        <v>0</v>
      </c>
      <c r="G144" s="176">
        <f>E144*F144</f>
        <v>0</v>
      </c>
      <c r="O144" s="170">
        <v>2</v>
      </c>
      <c r="AA144" s="146">
        <v>12</v>
      </c>
      <c r="AB144" s="146">
        <v>0</v>
      </c>
      <c r="AC144" s="146">
        <v>94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7">
        <v>12</v>
      </c>
      <c r="CB144" s="177">
        <v>0</v>
      </c>
      <c r="CZ144" s="146">
        <v>0</v>
      </c>
    </row>
    <row r="145" spans="1:104" x14ac:dyDescent="0.25">
      <c r="A145" s="178"/>
      <c r="B145" s="179"/>
      <c r="C145" s="227" t="s">
        <v>226</v>
      </c>
      <c r="D145" s="228"/>
      <c r="E145" s="228"/>
      <c r="F145" s="228"/>
      <c r="G145" s="229"/>
      <c r="L145" s="180" t="s">
        <v>226</v>
      </c>
      <c r="O145" s="170">
        <v>3</v>
      </c>
    </row>
    <row r="146" spans="1:104" x14ac:dyDescent="0.25">
      <c r="A146" s="178"/>
      <c r="B146" s="179"/>
      <c r="C146" s="227"/>
      <c r="D146" s="228"/>
      <c r="E146" s="228"/>
      <c r="F146" s="228"/>
      <c r="G146" s="229"/>
      <c r="L146" s="180"/>
      <c r="O146" s="170">
        <v>3</v>
      </c>
    </row>
    <row r="147" spans="1:104" x14ac:dyDescent="0.25">
      <c r="A147" s="178"/>
      <c r="B147" s="179"/>
      <c r="C147" s="227" t="s">
        <v>245</v>
      </c>
      <c r="D147" s="228"/>
      <c r="E147" s="228"/>
      <c r="F147" s="228"/>
      <c r="G147" s="229"/>
      <c r="L147" s="180" t="s">
        <v>245</v>
      </c>
      <c r="O147" s="170">
        <v>3</v>
      </c>
    </row>
    <row r="148" spans="1:104" x14ac:dyDescent="0.25">
      <c r="A148" s="178"/>
      <c r="B148" s="179"/>
      <c r="C148" s="227" t="s">
        <v>246</v>
      </c>
      <c r="D148" s="228"/>
      <c r="E148" s="228"/>
      <c r="F148" s="228"/>
      <c r="G148" s="229"/>
      <c r="L148" s="180" t="s">
        <v>246</v>
      </c>
      <c r="O148" s="170">
        <v>3</v>
      </c>
    </row>
    <row r="149" spans="1:104" x14ac:dyDescent="0.25">
      <c r="A149" s="178"/>
      <c r="B149" s="179"/>
      <c r="C149" s="227" t="s">
        <v>247</v>
      </c>
      <c r="D149" s="228"/>
      <c r="E149" s="228"/>
      <c r="F149" s="228"/>
      <c r="G149" s="229"/>
      <c r="L149" s="180" t="s">
        <v>247</v>
      </c>
      <c r="O149" s="170">
        <v>3</v>
      </c>
    </row>
    <row r="150" spans="1:104" x14ac:dyDescent="0.25">
      <c r="A150" s="178"/>
      <c r="B150" s="179"/>
      <c r="C150" s="227" t="s">
        <v>248</v>
      </c>
      <c r="D150" s="228"/>
      <c r="E150" s="228"/>
      <c r="F150" s="228"/>
      <c r="G150" s="229"/>
      <c r="L150" s="180" t="s">
        <v>248</v>
      </c>
      <c r="O150" s="170">
        <v>3</v>
      </c>
    </row>
    <row r="151" spans="1:104" x14ac:dyDescent="0.25">
      <c r="A151" s="178"/>
      <c r="B151" s="179"/>
      <c r="C151" s="227" t="s">
        <v>249</v>
      </c>
      <c r="D151" s="228"/>
      <c r="E151" s="228"/>
      <c r="F151" s="228"/>
      <c r="G151" s="229"/>
      <c r="L151" s="180" t="s">
        <v>249</v>
      </c>
      <c r="O151" s="170">
        <v>3</v>
      </c>
    </row>
    <row r="152" spans="1:104" x14ac:dyDescent="0.25">
      <c r="A152" s="178"/>
      <c r="B152" s="179"/>
      <c r="C152" s="227" t="s">
        <v>254</v>
      </c>
      <c r="D152" s="228"/>
      <c r="E152" s="228"/>
      <c r="F152" s="228"/>
      <c r="G152" s="229"/>
      <c r="L152" s="180" t="s">
        <v>254</v>
      </c>
      <c r="O152" s="170">
        <v>3</v>
      </c>
    </row>
    <row r="153" spans="1:104" x14ac:dyDescent="0.25">
      <c r="A153" s="178"/>
      <c r="B153" s="181"/>
      <c r="C153" s="230" t="s">
        <v>258</v>
      </c>
      <c r="D153" s="231"/>
      <c r="E153" s="182">
        <v>3</v>
      </c>
      <c r="F153" s="183"/>
      <c r="G153" s="184"/>
      <c r="M153" s="180" t="s">
        <v>258</v>
      </c>
      <c r="O153" s="170"/>
    </row>
    <row r="154" spans="1:104" x14ac:dyDescent="0.25">
      <c r="A154" s="171">
        <v>46</v>
      </c>
      <c r="B154" s="172" t="s">
        <v>259</v>
      </c>
      <c r="C154" s="173" t="s">
        <v>260</v>
      </c>
      <c r="D154" s="174" t="s">
        <v>161</v>
      </c>
      <c r="E154" s="175">
        <v>2</v>
      </c>
      <c r="F154" s="175">
        <v>0</v>
      </c>
      <c r="G154" s="176">
        <f>E154*F154</f>
        <v>0</v>
      </c>
      <c r="O154" s="170">
        <v>2</v>
      </c>
      <c r="AA154" s="146">
        <v>12</v>
      </c>
      <c r="AB154" s="146">
        <v>0</v>
      </c>
      <c r="AC154" s="146">
        <v>22</v>
      </c>
      <c r="AZ154" s="146">
        <v>2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12</v>
      </c>
      <c r="CB154" s="177">
        <v>0</v>
      </c>
      <c r="CZ154" s="146">
        <v>0</v>
      </c>
    </row>
    <row r="155" spans="1:104" x14ac:dyDescent="0.25">
      <c r="A155" s="178"/>
      <c r="B155" s="179"/>
      <c r="C155" s="227" t="s">
        <v>226</v>
      </c>
      <c r="D155" s="228"/>
      <c r="E155" s="228"/>
      <c r="F155" s="228"/>
      <c r="G155" s="229"/>
      <c r="L155" s="180" t="s">
        <v>226</v>
      </c>
      <c r="O155" s="170">
        <v>3</v>
      </c>
    </row>
    <row r="156" spans="1:104" x14ac:dyDescent="0.25">
      <c r="A156" s="178"/>
      <c r="B156" s="179"/>
      <c r="C156" s="227"/>
      <c r="D156" s="228"/>
      <c r="E156" s="228"/>
      <c r="F156" s="228"/>
      <c r="G156" s="229"/>
      <c r="L156" s="180"/>
      <c r="O156" s="170">
        <v>3</v>
      </c>
    </row>
    <row r="157" spans="1:104" x14ac:dyDescent="0.25">
      <c r="A157" s="178"/>
      <c r="B157" s="179"/>
      <c r="C157" s="227" t="s">
        <v>345</v>
      </c>
      <c r="D157" s="228"/>
      <c r="E157" s="228"/>
      <c r="F157" s="228"/>
      <c r="G157" s="229"/>
      <c r="L157" s="180" t="s">
        <v>261</v>
      </c>
      <c r="O157" s="170">
        <v>3</v>
      </c>
    </row>
    <row r="158" spans="1:104" x14ac:dyDescent="0.25">
      <c r="A158" s="178"/>
      <c r="B158" s="179"/>
      <c r="C158" s="227" t="s">
        <v>262</v>
      </c>
      <c r="D158" s="228"/>
      <c r="E158" s="228"/>
      <c r="F158" s="228"/>
      <c r="G158" s="229"/>
      <c r="L158" s="180" t="s">
        <v>262</v>
      </c>
      <c r="O158" s="170">
        <v>3</v>
      </c>
    </row>
    <row r="159" spans="1:104" x14ac:dyDescent="0.25">
      <c r="A159" s="178"/>
      <c r="B159" s="179"/>
      <c r="C159" s="227" t="s">
        <v>263</v>
      </c>
      <c r="D159" s="228"/>
      <c r="E159" s="228"/>
      <c r="F159" s="228"/>
      <c r="G159" s="229"/>
      <c r="L159" s="180" t="s">
        <v>263</v>
      </c>
      <c r="O159" s="170">
        <v>3</v>
      </c>
    </row>
    <row r="160" spans="1:104" x14ac:dyDescent="0.25">
      <c r="A160" s="178"/>
      <c r="B160" s="179"/>
      <c r="C160" s="227" t="s">
        <v>264</v>
      </c>
      <c r="D160" s="228"/>
      <c r="E160" s="228"/>
      <c r="F160" s="228"/>
      <c r="G160" s="229"/>
      <c r="L160" s="180" t="s">
        <v>264</v>
      </c>
      <c r="O160" s="170">
        <v>3</v>
      </c>
    </row>
    <row r="161" spans="1:104" x14ac:dyDescent="0.25">
      <c r="A161" s="178"/>
      <c r="B161" s="179"/>
      <c r="C161" s="227" t="s">
        <v>265</v>
      </c>
      <c r="D161" s="228"/>
      <c r="E161" s="228"/>
      <c r="F161" s="228"/>
      <c r="G161" s="229"/>
      <c r="L161" s="180" t="s">
        <v>265</v>
      </c>
      <c r="O161" s="170">
        <v>3</v>
      </c>
    </row>
    <row r="162" spans="1:104" x14ac:dyDescent="0.25">
      <c r="A162" s="178"/>
      <c r="B162" s="179"/>
      <c r="C162" s="227" t="s">
        <v>266</v>
      </c>
      <c r="D162" s="228"/>
      <c r="E162" s="228"/>
      <c r="F162" s="228"/>
      <c r="G162" s="229"/>
      <c r="L162" s="180" t="s">
        <v>266</v>
      </c>
      <c r="O162" s="170">
        <v>3</v>
      </c>
    </row>
    <row r="163" spans="1:104" x14ac:dyDescent="0.25">
      <c r="A163" s="178"/>
      <c r="B163" s="179"/>
      <c r="C163" s="227" t="s">
        <v>267</v>
      </c>
      <c r="D163" s="228"/>
      <c r="E163" s="228"/>
      <c r="F163" s="228"/>
      <c r="G163" s="229"/>
      <c r="L163" s="180" t="s">
        <v>267</v>
      </c>
      <c r="O163" s="170">
        <v>3</v>
      </c>
    </row>
    <row r="164" spans="1:104" x14ac:dyDescent="0.25">
      <c r="A164" s="178"/>
      <c r="B164" s="179"/>
      <c r="C164" s="227" t="s">
        <v>268</v>
      </c>
      <c r="D164" s="228"/>
      <c r="E164" s="228"/>
      <c r="F164" s="228"/>
      <c r="G164" s="229"/>
      <c r="L164" s="180" t="s">
        <v>268</v>
      </c>
      <c r="O164" s="170">
        <v>3</v>
      </c>
    </row>
    <row r="165" spans="1:104" x14ac:dyDescent="0.25">
      <c r="A165" s="178"/>
      <c r="B165" s="179"/>
      <c r="C165" s="227" t="s">
        <v>347</v>
      </c>
      <c r="D165" s="228"/>
      <c r="E165" s="228"/>
      <c r="F165" s="228"/>
      <c r="G165" s="229"/>
      <c r="L165" s="180" t="s">
        <v>269</v>
      </c>
      <c r="O165" s="170">
        <v>3</v>
      </c>
    </row>
    <row r="166" spans="1:104" x14ac:dyDescent="0.25">
      <c r="A166" s="178"/>
      <c r="B166" s="179"/>
      <c r="C166" s="227" t="s">
        <v>270</v>
      </c>
      <c r="D166" s="228"/>
      <c r="E166" s="228"/>
      <c r="F166" s="228"/>
      <c r="G166" s="229"/>
      <c r="L166" s="180" t="s">
        <v>270</v>
      </c>
      <c r="O166" s="170">
        <v>3</v>
      </c>
    </row>
    <row r="167" spans="1:104" x14ac:dyDescent="0.25">
      <c r="A167" s="178"/>
      <c r="B167" s="179"/>
      <c r="C167" s="227" t="s">
        <v>271</v>
      </c>
      <c r="D167" s="228"/>
      <c r="E167" s="228"/>
      <c r="F167" s="228"/>
      <c r="G167" s="229"/>
      <c r="L167" s="180" t="s">
        <v>271</v>
      </c>
      <c r="O167" s="170">
        <v>3</v>
      </c>
    </row>
    <row r="168" spans="1:104" x14ac:dyDescent="0.25">
      <c r="A168" s="178"/>
      <c r="B168" s="181"/>
      <c r="C168" s="230" t="s">
        <v>272</v>
      </c>
      <c r="D168" s="231"/>
      <c r="E168" s="182">
        <v>2</v>
      </c>
      <c r="F168" s="183"/>
      <c r="G168" s="184"/>
      <c r="M168" s="180" t="s">
        <v>272</v>
      </c>
      <c r="O168" s="170"/>
    </row>
    <row r="169" spans="1:104" x14ac:dyDescent="0.25">
      <c r="A169" s="171">
        <v>47</v>
      </c>
      <c r="B169" s="172" t="s">
        <v>273</v>
      </c>
      <c r="C169" s="173" t="s">
        <v>260</v>
      </c>
      <c r="D169" s="174" t="s">
        <v>161</v>
      </c>
      <c r="E169" s="175">
        <v>1</v>
      </c>
      <c r="F169" s="175">
        <v>0</v>
      </c>
      <c r="G169" s="176">
        <f>E169*F169</f>
        <v>0</v>
      </c>
      <c r="O169" s="170">
        <v>2</v>
      </c>
      <c r="AA169" s="146">
        <v>12</v>
      </c>
      <c r="AB169" s="146">
        <v>0</v>
      </c>
      <c r="AC169" s="146">
        <v>95</v>
      </c>
      <c r="AZ169" s="146">
        <v>2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12</v>
      </c>
      <c r="CB169" s="177">
        <v>0</v>
      </c>
      <c r="CZ169" s="146">
        <v>0</v>
      </c>
    </row>
    <row r="170" spans="1:104" x14ac:dyDescent="0.25">
      <c r="A170" s="178"/>
      <c r="B170" s="179"/>
      <c r="C170" s="227" t="s">
        <v>226</v>
      </c>
      <c r="D170" s="228"/>
      <c r="E170" s="228"/>
      <c r="F170" s="228"/>
      <c r="G170" s="229"/>
      <c r="L170" s="180" t="s">
        <v>226</v>
      </c>
      <c r="O170" s="170">
        <v>3</v>
      </c>
    </row>
    <row r="171" spans="1:104" x14ac:dyDescent="0.25">
      <c r="A171" s="178"/>
      <c r="B171" s="179"/>
      <c r="C171" s="227"/>
      <c r="D171" s="228"/>
      <c r="E171" s="228"/>
      <c r="F171" s="228"/>
      <c r="G171" s="229"/>
      <c r="L171" s="180"/>
      <c r="O171" s="170">
        <v>3</v>
      </c>
    </row>
    <row r="172" spans="1:104" x14ac:dyDescent="0.25">
      <c r="A172" s="178"/>
      <c r="B172" s="179"/>
      <c r="C172" s="227" t="s">
        <v>346</v>
      </c>
      <c r="D172" s="228"/>
      <c r="E172" s="228"/>
      <c r="F172" s="228"/>
      <c r="G172" s="229"/>
      <c r="L172" s="180" t="s">
        <v>261</v>
      </c>
      <c r="O172" s="170">
        <v>3</v>
      </c>
    </row>
    <row r="173" spans="1:104" x14ac:dyDescent="0.25">
      <c r="A173" s="178"/>
      <c r="B173" s="179"/>
      <c r="C173" s="227" t="s">
        <v>262</v>
      </c>
      <c r="D173" s="228"/>
      <c r="E173" s="228"/>
      <c r="F173" s="228"/>
      <c r="G173" s="229"/>
      <c r="L173" s="180" t="s">
        <v>262</v>
      </c>
      <c r="O173" s="170">
        <v>3</v>
      </c>
    </row>
    <row r="174" spans="1:104" x14ac:dyDescent="0.25">
      <c r="A174" s="178"/>
      <c r="B174" s="179"/>
      <c r="C174" s="227" t="s">
        <v>263</v>
      </c>
      <c r="D174" s="228"/>
      <c r="E174" s="228"/>
      <c r="F174" s="228"/>
      <c r="G174" s="229"/>
      <c r="L174" s="180" t="s">
        <v>263</v>
      </c>
      <c r="O174" s="170">
        <v>3</v>
      </c>
    </row>
    <row r="175" spans="1:104" x14ac:dyDescent="0.25">
      <c r="A175" s="178"/>
      <c r="B175" s="179"/>
      <c r="C175" s="227" t="s">
        <v>264</v>
      </c>
      <c r="D175" s="228"/>
      <c r="E175" s="228"/>
      <c r="F175" s="228"/>
      <c r="G175" s="229"/>
      <c r="L175" s="180" t="s">
        <v>264</v>
      </c>
      <c r="O175" s="170">
        <v>3</v>
      </c>
    </row>
    <row r="176" spans="1:104" x14ac:dyDescent="0.25">
      <c r="A176" s="178"/>
      <c r="B176" s="179"/>
      <c r="C176" s="227" t="s">
        <v>265</v>
      </c>
      <c r="D176" s="228"/>
      <c r="E176" s="228"/>
      <c r="F176" s="228"/>
      <c r="G176" s="229"/>
      <c r="L176" s="180" t="s">
        <v>265</v>
      </c>
      <c r="O176" s="170">
        <v>3</v>
      </c>
    </row>
    <row r="177" spans="1:104" x14ac:dyDescent="0.25">
      <c r="A177" s="178"/>
      <c r="B177" s="179"/>
      <c r="C177" s="227" t="s">
        <v>266</v>
      </c>
      <c r="D177" s="228"/>
      <c r="E177" s="228"/>
      <c r="F177" s="228"/>
      <c r="G177" s="229"/>
      <c r="L177" s="180" t="s">
        <v>266</v>
      </c>
      <c r="O177" s="170">
        <v>3</v>
      </c>
    </row>
    <row r="178" spans="1:104" x14ac:dyDescent="0.25">
      <c r="A178" s="178"/>
      <c r="B178" s="179"/>
      <c r="C178" s="227" t="s">
        <v>274</v>
      </c>
      <c r="D178" s="228"/>
      <c r="E178" s="228"/>
      <c r="F178" s="228"/>
      <c r="G178" s="229"/>
      <c r="L178" s="180" t="s">
        <v>274</v>
      </c>
      <c r="O178" s="170">
        <v>3</v>
      </c>
    </row>
    <row r="179" spans="1:104" x14ac:dyDescent="0.25">
      <c r="A179" s="178"/>
      <c r="B179" s="179"/>
      <c r="C179" s="227" t="s">
        <v>268</v>
      </c>
      <c r="D179" s="228"/>
      <c r="E179" s="228"/>
      <c r="F179" s="228"/>
      <c r="G179" s="229"/>
      <c r="L179" s="180" t="s">
        <v>268</v>
      </c>
      <c r="O179" s="170">
        <v>3</v>
      </c>
    </row>
    <row r="180" spans="1:104" x14ac:dyDescent="0.25">
      <c r="A180" s="178"/>
      <c r="B180" s="179"/>
      <c r="C180" s="227" t="s">
        <v>347</v>
      </c>
      <c r="D180" s="228"/>
      <c r="E180" s="228"/>
      <c r="F180" s="228"/>
      <c r="G180" s="229"/>
      <c r="L180" s="180" t="s">
        <v>269</v>
      </c>
      <c r="O180" s="170">
        <v>3</v>
      </c>
    </row>
    <row r="181" spans="1:104" x14ac:dyDescent="0.25">
      <c r="A181" s="178"/>
      <c r="B181" s="179"/>
      <c r="C181" s="227" t="s">
        <v>275</v>
      </c>
      <c r="D181" s="228"/>
      <c r="E181" s="228"/>
      <c r="F181" s="228"/>
      <c r="G181" s="229"/>
      <c r="L181" s="180" t="s">
        <v>275</v>
      </c>
      <c r="O181" s="170">
        <v>3</v>
      </c>
    </row>
    <row r="182" spans="1:104" x14ac:dyDescent="0.25">
      <c r="A182" s="178"/>
      <c r="B182" s="179"/>
      <c r="C182" s="227" t="s">
        <v>271</v>
      </c>
      <c r="D182" s="228"/>
      <c r="E182" s="228"/>
      <c r="F182" s="228"/>
      <c r="G182" s="229"/>
      <c r="L182" s="180" t="s">
        <v>271</v>
      </c>
      <c r="O182" s="170">
        <v>3</v>
      </c>
    </row>
    <row r="183" spans="1:104" x14ac:dyDescent="0.25">
      <c r="A183" s="178"/>
      <c r="B183" s="181"/>
      <c r="C183" s="230" t="s">
        <v>276</v>
      </c>
      <c r="D183" s="231"/>
      <c r="E183" s="182">
        <v>1</v>
      </c>
      <c r="F183" s="183"/>
      <c r="G183" s="184"/>
      <c r="M183" s="180" t="s">
        <v>276</v>
      </c>
      <c r="O183" s="170"/>
    </row>
    <row r="184" spans="1:104" x14ac:dyDescent="0.25">
      <c r="A184" s="171">
        <v>48</v>
      </c>
      <c r="B184" s="172" t="s">
        <v>277</v>
      </c>
      <c r="C184" s="173" t="s">
        <v>278</v>
      </c>
      <c r="D184" s="174" t="s">
        <v>61</v>
      </c>
      <c r="E184" s="175"/>
      <c r="F184" s="175">
        <v>0</v>
      </c>
      <c r="G184" s="176">
        <f>E184*F184</f>
        <v>0</v>
      </c>
      <c r="O184" s="170">
        <v>2</v>
      </c>
      <c r="AA184" s="146">
        <v>7</v>
      </c>
      <c r="AB184" s="146">
        <v>1002</v>
      </c>
      <c r="AC184" s="146">
        <v>5</v>
      </c>
      <c r="AZ184" s="146">
        <v>2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7">
        <v>7</v>
      </c>
      <c r="CB184" s="177">
        <v>1002</v>
      </c>
      <c r="CZ184" s="146">
        <v>0</v>
      </c>
    </row>
    <row r="185" spans="1:104" x14ac:dyDescent="0.25">
      <c r="A185" s="185"/>
      <c r="B185" s="186" t="s">
        <v>74</v>
      </c>
      <c r="C185" s="187" t="str">
        <f>CONCATENATE(B122," ",C122)</f>
        <v>766 Konstrukce truhlářské</v>
      </c>
      <c r="D185" s="188"/>
      <c r="E185" s="189"/>
      <c r="F185" s="190"/>
      <c r="G185" s="191">
        <f>SUM(G122:G184)</f>
        <v>0</v>
      </c>
      <c r="O185" s="170">
        <v>4</v>
      </c>
      <c r="BA185" s="192">
        <f>SUM(BA122:BA184)</f>
        <v>0</v>
      </c>
      <c r="BB185" s="192">
        <f>SUM(BB122:BB184)</f>
        <v>0</v>
      </c>
      <c r="BC185" s="192">
        <f>SUM(BC122:BC184)</f>
        <v>0</v>
      </c>
      <c r="BD185" s="192">
        <f>SUM(BD122:BD184)</f>
        <v>0</v>
      </c>
      <c r="BE185" s="192">
        <f>SUM(BE122:BE184)</f>
        <v>0</v>
      </c>
    </row>
    <row r="186" spans="1:104" x14ac:dyDescent="0.25">
      <c r="A186" s="163" t="s">
        <v>72</v>
      </c>
      <c r="B186" s="164" t="s">
        <v>279</v>
      </c>
      <c r="C186" s="165" t="s">
        <v>280</v>
      </c>
      <c r="D186" s="166"/>
      <c r="E186" s="167"/>
      <c r="F186" s="167"/>
      <c r="G186" s="168"/>
      <c r="H186" s="169"/>
      <c r="I186" s="169"/>
      <c r="O186" s="170">
        <v>1</v>
      </c>
    </row>
    <row r="187" spans="1:104" x14ac:dyDescent="0.25">
      <c r="A187" s="171">
        <v>49</v>
      </c>
      <c r="B187" s="172" t="s">
        <v>281</v>
      </c>
      <c r="C187" s="173" t="s">
        <v>282</v>
      </c>
      <c r="D187" s="174" t="s">
        <v>283</v>
      </c>
      <c r="E187" s="175">
        <v>6.5</v>
      </c>
      <c r="F187" s="175">
        <v>0</v>
      </c>
      <c r="G187" s="176">
        <f>E187*F187</f>
        <v>0</v>
      </c>
      <c r="O187" s="170">
        <v>2</v>
      </c>
      <c r="AA187" s="146">
        <v>1</v>
      </c>
      <c r="AB187" s="146">
        <v>7</v>
      </c>
      <c r="AC187" s="146">
        <v>7</v>
      </c>
      <c r="AZ187" s="146">
        <v>2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77">
        <v>1</v>
      </c>
      <c r="CB187" s="177">
        <v>7</v>
      </c>
      <c r="CZ187" s="146">
        <v>3.2000000000000003E-4</v>
      </c>
    </row>
    <row r="188" spans="1:104" x14ac:dyDescent="0.25">
      <c r="A188" s="178"/>
      <c r="B188" s="181"/>
      <c r="C188" s="230" t="s">
        <v>284</v>
      </c>
      <c r="D188" s="231"/>
      <c r="E188" s="182">
        <v>6.5</v>
      </c>
      <c r="F188" s="183"/>
      <c r="G188" s="184"/>
      <c r="M188" s="180" t="s">
        <v>284</v>
      </c>
      <c r="O188" s="170"/>
    </row>
    <row r="189" spans="1:104" x14ac:dyDescent="0.25">
      <c r="A189" s="171">
        <v>50</v>
      </c>
      <c r="B189" s="172" t="s">
        <v>285</v>
      </c>
      <c r="C189" s="173" t="s">
        <v>286</v>
      </c>
      <c r="D189" s="174" t="s">
        <v>283</v>
      </c>
      <c r="E189" s="175">
        <v>6.5</v>
      </c>
      <c r="F189" s="175">
        <v>0</v>
      </c>
      <c r="G189" s="176">
        <f>E189*F189</f>
        <v>0</v>
      </c>
      <c r="O189" s="170">
        <v>2</v>
      </c>
      <c r="AA189" s="146">
        <v>1</v>
      </c>
      <c r="AB189" s="146">
        <v>7</v>
      </c>
      <c r="AC189" s="146">
        <v>7</v>
      </c>
      <c r="AZ189" s="146">
        <v>2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77">
        <v>1</v>
      </c>
      <c r="CB189" s="177">
        <v>7</v>
      </c>
      <c r="CZ189" s="146">
        <v>0</v>
      </c>
    </row>
    <row r="190" spans="1:104" x14ac:dyDescent="0.25">
      <c r="A190" s="171">
        <v>51</v>
      </c>
      <c r="B190" s="172" t="s">
        <v>287</v>
      </c>
      <c r="C190" s="173" t="s">
        <v>288</v>
      </c>
      <c r="D190" s="174" t="s">
        <v>85</v>
      </c>
      <c r="E190" s="175">
        <v>65</v>
      </c>
      <c r="F190" s="175">
        <v>0</v>
      </c>
      <c r="G190" s="176">
        <f>E190*F190</f>
        <v>0</v>
      </c>
      <c r="O190" s="170">
        <v>2</v>
      </c>
      <c r="AA190" s="146">
        <v>1</v>
      </c>
      <c r="AB190" s="146">
        <v>7</v>
      </c>
      <c r="AC190" s="146">
        <v>7</v>
      </c>
      <c r="AZ190" s="146">
        <v>2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7">
        <v>1</v>
      </c>
      <c r="CB190" s="177">
        <v>7</v>
      </c>
      <c r="CZ190" s="146">
        <v>4.7499999999999999E-3</v>
      </c>
    </row>
    <row r="191" spans="1:104" x14ac:dyDescent="0.25">
      <c r="A191" s="171">
        <v>52</v>
      </c>
      <c r="B191" s="172" t="s">
        <v>289</v>
      </c>
      <c r="C191" s="173" t="s">
        <v>290</v>
      </c>
      <c r="D191" s="174" t="s">
        <v>283</v>
      </c>
      <c r="E191" s="175">
        <v>6.5</v>
      </c>
      <c r="F191" s="175">
        <v>0</v>
      </c>
      <c r="G191" s="176">
        <f>E191*F191</f>
        <v>0</v>
      </c>
      <c r="O191" s="170">
        <v>2</v>
      </c>
      <c r="AA191" s="146">
        <v>1</v>
      </c>
      <c r="AB191" s="146">
        <v>7</v>
      </c>
      <c r="AC191" s="146">
        <v>7</v>
      </c>
      <c r="AZ191" s="146">
        <v>2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77">
        <v>1</v>
      </c>
      <c r="CB191" s="177">
        <v>7</v>
      </c>
      <c r="CZ191" s="146">
        <v>1E-4</v>
      </c>
    </row>
    <row r="192" spans="1:104" x14ac:dyDescent="0.25">
      <c r="A192" s="171">
        <v>53</v>
      </c>
      <c r="B192" s="172" t="s">
        <v>291</v>
      </c>
      <c r="C192" s="173" t="s">
        <v>292</v>
      </c>
      <c r="D192" s="174" t="s">
        <v>85</v>
      </c>
      <c r="E192" s="175">
        <v>73.528000000000006</v>
      </c>
      <c r="F192" s="175">
        <v>0</v>
      </c>
      <c r="G192" s="176">
        <f>E192*F192</f>
        <v>0</v>
      </c>
      <c r="O192" s="170">
        <v>2</v>
      </c>
      <c r="AA192" s="146">
        <v>12</v>
      </c>
      <c r="AB192" s="146">
        <v>0</v>
      </c>
      <c r="AC192" s="146">
        <v>28</v>
      </c>
      <c r="AZ192" s="146">
        <v>2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7">
        <v>12</v>
      </c>
      <c r="CB192" s="177">
        <v>0</v>
      </c>
      <c r="CZ192" s="146">
        <v>1.9199999999999998E-2</v>
      </c>
    </row>
    <row r="193" spans="1:104" x14ac:dyDescent="0.25">
      <c r="A193" s="178"/>
      <c r="B193" s="181"/>
      <c r="C193" s="230" t="s">
        <v>293</v>
      </c>
      <c r="D193" s="231"/>
      <c r="E193" s="182">
        <v>72.8</v>
      </c>
      <c r="F193" s="183"/>
      <c r="G193" s="184"/>
      <c r="M193" s="180" t="s">
        <v>293</v>
      </c>
      <c r="O193" s="170"/>
    </row>
    <row r="194" spans="1:104" x14ac:dyDescent="0.25">
      <c r="A194" s="178"/>
      <c r="B194" s="181"/>
      <c r="C194" s="230" t="s">
        <v>294</v>
      </c>
      <c r="D194" s="231"/>
      <c r="E194" s="182">
        <v>0.72799999999999998</v>
      </c>
      <c r="F194" s="183"/>
      <c r="G194" s="184"/>
      <c r="M194" s="180" t="s">
        <v>294</v>
      </c>
      <c r="O194" s="170"/>
    </row>
    <row r="195" spans="1:104" x14ac:dyDescent="0.25">
      <c r="A195" s="171">
        <v>54</v>
      </c>
      <c r="B195" s="172" t="s">
        <v>295</v>
      </c>
      <c r="C195" s="173" t="s">
        <v>296</v>
      </c>
      <c r="D195" s="174" t="s">
        <v>61</v>
      </c>
      <c r="E195" s="175"/>
      <c r="F195" s="175">
        <v>0</v>
      </c>
      <c r="G195" s="176">
        <f>E195*F195</f>
        <v>0</v>
      </c>
      <c r="O195" s="170">
        <v>2</v>
      </c>
      <c r="AA195" s="146">
        <v>7</v>
      </c>
      <c r="AB195" s="146">
        <v>1002</v>
      </c>
      <c r="AC195" s="146">
        <v>5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7</v>
      </c>
      <c r="CB195" s="177">
        <v>1002</v>
      </c>
      <c r="CZ195" s="146">
        <v>0</v>
      </c>
    </row>
    <row r="196" spans="1:104" x14ac:dyDescent="0.25">
      <c r="A196" s="185"/>
      <c r="B196" s="186" t="s">
        <v>74</v>
      </c>
      <c r="C196" s="187" t="str">
        <f>CONCATENATE(B186," ",C186)</f>
        <v>771 Podlahy z dlaždic a obklady</v>
      </c>
      <c r="D196" s="188"/>
      <c r="E196" s="189"/>
      <c r="F196" s="190"/>
      <c r="G196" s="191">
        <f>SUM(G186:G195)</f>
        <v>0</v>
      </c>
      <c r="O196" s="170">
        <v>4</v>
      </c>
      <c r="BA196" s="192">
        <f>SUM(BA186:BA195)</f>
        <v>0</v>
      </c>
      <c r="BB196" s="192">
        <f>SUM(BB186:BB195)</f>
        <v>0</v>
      </c>
      <c r="BC196" s="192">
        <f>SUM(BC186:BC195)</f>
        <v>0</v>
      </c>
      <c r="BD196" s="192">
        <f>SUM(BD186:BD195)</f>
        <v>0</v>
      </c>
      <c r="BE196" s="192">
        <f>SUM(BE186:BE195)</f>
        <v>0</v>
      </c>
    </row>
    <row r="197" spans="1:104" x14ac:dyDescent="0.25">
      <c r="A197" s="163" t="s">
        <v>72</v>
      </c>
      <c r="B197" s="164" t="s">
        <v>297</v>
      </c>
      <c r="C197" s="165" t="s">
        <v>298</v>
      </c>
      <c r="D197" s="166"/>
      <c r="E197" s="167"/>
      <c r="F197" s="167"/>
      <c r="G197" s="168"/>
      <c r="H197" s="169"/>
      <c r="I197" s="169"/>
      <c r="O197" s="170">
        <v>1</v>
      </c>
    </row>
    <row r="198" spans="1:104" x14ac:dyDescent="0.25">
      <c r="A198" s="171">
        <v>55</v>
      </c>
      <c r="B198" s="172" t="s">
        <v>299</v>
      </c>
      <c r="C198" s="173" t="s">
        <v>300</v>
      </c>
      <c r="D198" s="174" t="s">
        <v>85</v>
      </c>
      <c r="E198" s="175">
        <v>148</v>
      </c>
      <c r="F198" s="175">
        <v>0</v>
      </c>
      <c r="G198" s="176">
        <f>E198*F198</f>
        <v>0</v>
      </c>
      <c r="O198" s="170">
        <v>2</v>
      </c>
      <c r="AA198" s="146">
        <v>1</v>
      </c>
      <c r="AB198" s="146">
        <v>7</v>
      </c>
      <c r="AC198" s="146">
        <v>7</v>
      </c>
      <c r="AZ198" s="146">
        <v>2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</v>
      </c>
      <c r="CB198" s="177">
        <v>7</v>
      </c>
      <c r="CZ198" s="146">
        <v>2.1000000000000001E-4</v>
      </c>
    </row>
    <row r="199" spans="1:104" x14ac:dyDescent="0.25">
      <c r="A199" s="171">
        <v>56</v>
      </c>
      <c r="B199" s="172" t="s">
        <v>301</v>
      </c>
      <c r="C199" s="173" t="s">
        <v>302</v>
      </c>
      <c r="D199" s="174" t="s">
        <v>85</v>
      </c>
      <c r="E199" s="175">
        <v>148</v>
      </c>
      <c r="F199" s="175">
        <v>0</v>
      </c>
      <c r="G199" s="176">
        <f>E199*F199</f>
        <v>0</v>
      </c>
      <c r="O199" s="170">
        <v>2</v>
      </c>
      <c r="AA199" s="146">
        <v>1</v>
      </c>
      <c r="AB199" s="146">
        <v>7</v>
      </c>
      <c r="AC199" s="146">
        <v>7</v>
      </c>
      <c r="AZ199" s="146">
        <v>2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7">
        <v>1</v>
      </c>
      <c r="CB199" s="177">
        <v>7</v>
      </c>
      <c r="CZ199" s="146">
        <v>4.9500000000000004E-3</v>
      </c>
    </row>
    <row r="200" spans="1:104" x14ac:dyDescent="0.25">
      <c r="A200" s="178"/>
      <c r="B200" s="179"/>
      <c r="C200" s="227" t="s">
        <v>303</v>
      </c>
      <c r="D200" s="228"/>
      <c r="E200" s="228"/>
      <c r="F200" s="228"/>
      <c r="G200" s="229"/>
      <c r="L200" s="180" t="s">
        <v>303</v>
      </c>
      <c r="O200" s="170">
        <v>3</v>
      </c>
    </row>
    <row r="201" spans="1:104" x14ac:dyDescent="0.25">
      <c r="A201" s="171">
        <v>57</v>
      </c>
      <c r="B201" s="172" t="s">
        <v>304</v>
      </c>
      <c r="C201" s="173" t="s">
        <v>305</v>
      </c>
      <c r="D201" s="174" t="s">
        <v>283</v>
      </c>
      <c r="E201" s="175">
        <v>80</v>
      </c>
      <c r="F201" s="175">
        <v>0</v>
      </c>
      <c r="G201" s="176">
        <f>E201*F201</f>
        <v>0</v>
      </c>
      <c r="O201" s="170">
        <v>2</v>
      </c>
      <c r="AA201" s="146">
        <v>1</v>
      </c>
      <c r="AB201" s="146">
        <v>7</v>
      </c>
      <c r="AC201" s="146">
        <v>7</v>
      </c>
      <c r="AZ201" s="146">
        <v>2</v>
      </c>
      <c r="BA201" s="146">
        <f>IF(AZ201=1,G201,0)</f>
        <v>0</v>
      </c>
      <c r="BB201" s="146">
        <f>IF(AZ201=2,G201,0)</f>
        <v>0</v>
      </c>
      <c r="BC201" s="146">
        <f>IF(AZ201=3,G201,0)</f>
        <v>0</v>
      </c>
      <c r="BD201" s="146">
        <f>IF(AZ201=4,G201,0)</f>
        <v>0</v>
      </c>
      <c r="BE201" s="146">
        <f>IF(AZ201=5,G201,0)</f>
        <v>0</v>
      </c>
      <c r="CA201" s="177">
        <v>1</v>
      </c>
      <c r="CB201" s="177">
        <v>7</v>
      </c>
      <c r="CZ201" s="146">
        <v>1E-4</v>
      </c>
    </row>
    <row r="202" spans="1:104" x14ac:dyDescent="0.25">
      <c r="A202" s="171">
        <v>58</v>
      </c>
      <c r="B202" s="172" t="s">
        <v>306</v>
      </c>
      <c r="C202" s="173" t="s">
        <v>307</v>
      </c>
      <c r="D202" s="174" t="s">
        <v>85</v>
      </c>
      <c r="E202" s="175">
        <v>165.76</v>
      </c>
      <c r="F202" s="175">
        <v>0</v>
      </c>
      <c r="G202" s="176">
        <f>E202*F202</f>
        <v>0</v>
      </c>
      <c r="O202" s="170">
        <v>2</v>
      </c>
      <c r="AA202" s="146">
        <v>12</v>
      </c>
      <c r="AB202" s="146">
        <v>0</v>
      </c>
      <c r="AC202" s="146">
        <v>29</v>
      </c>
      <c r="AZ202" s="146">
        <v>2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7">
        <v>12</v>
      </c>
      <c r="CB202" s="177">
        <v>0</v>
      </c>
      <c r="CZ202" s="146">
        <v>1.3599999999999999E-2</v>
      </c>
    </row>
    <row r="203" spans="1:104" x14ac:dyDescent="0.25">
      <c r="A203" s="178"/>
      <c r="B203" s="179"/>
      <c r="C203" s="227" t="s">
        <v>308</v>
      </c>
      <c r="D203" s="228"/>
      <c r="E203" s="228"/>
      <c r="F203" s="228"/>
      <c r="G203" s="229"/>
      <c r="L203" s="180" t="s">
        <v>308</v>
      </c>
      <c r="O203" s="170">
        <v>3</v>
      </c>
    </row>
    <row r="204" spans="1:104" x14ac:dyDescent="0.25">
      <c r="A204" s="178"/>
      <c r="B204" s="181"/>
      <c r="C204" s="230" t="s">
        <v>309</v>
      </c>
      <c r="D204" s="231"/>
      <c r="E204" s="182">
        <v>165.76</v>
      </c>
      <c r="F204" s="183"/>
      <c r="G204" s="184"/>
      <c r="M204" s="180" t="s">
        <v>309</v>
      </c>
      <c r="O204" s="170"/>
    </row>
    <row r="205" spans="1:104" x14ac:dyDescent="0.25">
      <c r="A205" s="171">
        <v>59</v>
      </c>
      <c r="B205" s="172" t="s">
        <v>310</v>
      </c>
      <c r="C205" s="173" t="s">
        <v>311</v>
      </c>
      <c r="D205" s="174" t="s">
        <v>61</v>
      </c>
      <c r="E205" s="175"/>
      <c r="F205" s="175">
        <v>0</v>
      </c>
      <c r="G205" s="176">
        <f>E205*F205</f>
        <v>0</v>
      </c>
      <c r="O205" s="170">
        <v>2</v>
      </c>
      <c r="AA205" s="146">
        <v>7</v>
      </c>
      <c r="AB205" s="146">
        <v>1002</v>
      </c>
      <c r="AC205" s="146">
        <v>5</v>
      </c>
      <c r="AZ205" s="146">
        <v>2</v>
      </c>
      <c r="BA205" s="146">
        <f>IF(AZ205=1,G205,0)</f>
        <v>0</v>
      </c>
      <c r="BB205" s="146">
        <f>IF(AZ205=2,G205,0)</f>
        <v>0</v>
      </c>
      <c r="BC205" s="146">
        <f>IF(AZ205=3,G205,0)</f>
        <v>0</v>
      </c>
      <c r="BD205" s="146">
        <f>IF(AZ205=4,G205,0)</f>
        <v>0</v>
      </c>
      <c r="BE205" s="146">
        <f>IF(AZ205=5,G205,0)</f>
        <v>0</v>
      </c>
      <c r="CA205" s="177">
        <v>7</v>
      </c>
      <c r="CB205" s="177">
        <v>1002</v>
      </c>
      <c r="CZ205" s="146">
        <v>0</v>
      </c>
    </row>
    <row r="206" spans="1:104" x14ac:dyDescent="0.25">
      <c r="A206" s="185"/>
      <c r="B206" s="186" t="s">
        <v>74</v>
      </c>
      <c r="C206" s="187" t="str">
        <f>CONCATENATE(B197," ",C197)</f>
        <v>781 Obklady keramické</v>
      </c>
      <c r="D206" s="188"/>
      <c r="E206" s="189"/>
      <c r="F206" s="190"/>
      <c r="G206" s="191">
        <f>SUM(G197:G205)</f>
        <v>0</v>
      </c>
      <c r="O206" s="170">
        <v>4</v>
      </c>
      <c r="BA206" s="192">
        <f>SUM(BA197:BA205)</f>
        <v>0</v>
      </c>
      <c r="BB206" s="192">
        <f>SUM(BB197:BB205)</f>
        <v>0</v>
      </c>
      <c r="BC206" s="192">
        <f>SUM(BC197:BC205)</f>
        <v>0</v>
      </c>
      <c r="BD206" s="192">
        <f>SUM(BD197:BD205)</f>
        <v>0</v>
      </c>
      <c r="BE206" s="192">
        <f>SUM(BE197:BE205)</f>
        <v>0</v>
      </c>
    </row>
    <row r="207" spans="1:104" x14ac:dyDescent="0.25">
      <c r="A207" s="163" t="s">
        <v>72</v>
      </c>
      <c r="B207" s="164" t="s">
        <v>312</v>
      </c>
      <c r="C207" s="165" t="s">
        <v>313</v>
      </c>
      <c r="D207" s="166"/>
      <c r="E207" s="167"/>
      <c r="F207" s="167"/>
      <c r="G207" s="168"/>
      <c r="H207" s="169"/>
      <c r="I207" s="169"/>
      <c r="O207" s="170">
        <v>1</v>
      </c>
    </row>
    <row r="208" spans="1:104" x14ac:dyDescent="0.25">
      <c r="A208" s="171">
        <v>60</v>
      </c>
      <c r="B208" s="172" t="s">
        <v>314</v>
      </c>
      <c r="C208" s="173" t="s">
        <v>315</v>
      </c>
      <c r="D208" s="174" t="s">
        <v>85</v>
      </c>
      <c r="E208" s="175">
        <v>189.25</v>
      </c>
      <c r="F208" s="175">
        <v>0</v>
      </c>
      <c r="G208" s="176">
        <f>E208*F208</f>
        <v>0</v>
      </c>
      <c r="O208" s="170">
        <v>2</v>
      </c>
      <c r="AA208" s="146">
        <v>1</v>
      </c>
      <c r="AB208" s="146">
        <v>7</v>
      </c>
      <c r="AC208" s="146">
        <v>7</v>
      </c>
      <c r="AZ208" s="146">
        <v>2</v>
      </c>
      <c r="BA208" s="146">
        <f>IF(AZ208=1,G208,0)</f>
        <v>0</v>
      </c>
      <c r="BB208" s="146">
        <f>IF(AZ208=2,G208,0)</f>
        <v>0</v>
      </c>
      <c r="BC208" s="146">
        <f>IF(AZ208=3,G208,0)</f>
        <v>0</v>
      </c>
      <c r="BD208" s="146">
        <f>IF(AZ208=4,G208,0)</f>
        <v>0</v>
      </c>
      <c r="BE208" s="146">
        <f>IF(AZ208=5,G208,0)</f>
        <v>0</v>
      </c>
      <c r="CA208" s="177">
        <v>1</v>
      </c>
      <c r="CB208" s="177">
        <v>7</v>
      </c>
      <c r="CZ208" s="146">
        <v>6.9999999999999994E-5</v>
      </c>
    </row>
    <row r="209" spans="1:104" x14ac:dyDescent="0.25">
      <c r="A209" s="178"/>
      <c r="B209" s="181"/>
      <c r="C209" s="230" t="s">
        <v>316</v>
      </c>
      <c r="D209" s="231"/>
      <c r="E209" s="182">
        <v>189.25</v>
      </c>
      <c r="F209" s="183"/>
      <c r="G209" s="184"/>
      <c r="M209" s="180" t="s">
        <v>316</v>
      </c>
      <c r="O209" s="170"/>
    </row>
    <row r="210" spans="1:104" x14ac:dyDescent="0.25">
      <c r="A210" s="171">
        <v>61</v>
      </c>
      <c r="B210" s="172" t="s">
        <v>317</v>
      </c>
      <c r="C210" s="173" t="s">
        <v>318</v>
      </c>
      <c r="D210" s="174" t="s">
        <v>85</v>
      </c>
      <c r="E210" s="175">
        <v>189.25</v>
      </c>
      <c r="F210" s="175">
        <v>0</v>
      </c>
      <c r="G210" s="176">
        <f>E210*F210</f>
        <v>0</v>
      </c>
      <c r="O210" s="170">
        <v>2</v>
      </c>
      <c r="AA210" s="146">
        <v>1</v>
      </c>
      <c r="AB210" s="146">
        <v>7</v>
      </c>
      <c r="AC210" s="146">
        <v>7</v>
      </c>
      <c r="AZ210" s="146">
        <v>2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7">
        <v>1</v>
      </c>
      <c r="CB210" s="177">
        <v>7</v>
      </c>
      <c r="CZ210" s="146">
        <v>1.4999999999999999E-4</v>
      </c>
    </row>
    <row r="211" spans="1:104" x14ac:dyDescent="0.25">
      <c r="A211" s="185"/>
      <c r="B211" s="186" t="s">
        <v>74</v>
      </c>
      <c r="C211" s="187" t="str">
        <f>CONCATENATE(B207," ",C207)</f>
        <v>784 Malby</v>
      </c>
      <c r="D211" s="188"/>
      <c r="E211" s="189"/>
      <c r="F211" s="190"/>
      <c r="G211" s="191">
        <f>SUM(G207:G210)</f>
        <v>0</v>
      </c>
      <c r="O211" s="170">
        <v>4</v>
      </c>
      <c r="BA211" s="192">
        <f>SUM(BA207:BA210)</f>
        <v>0</v>
      </c>
      <c r="BB211" s="192">
        <f>SUM(BB207:BB210)</f>
        <v>0</v>
      </c>
      <c r="BC211" s="192">
        <f>SUM(BC207:BC210)</f>
        <v>0</v>
      </c>
      <c r="BD211" s="192">
        <f>SUM(BD207:BD210)</f>
        <v>0</v>
      </c>
      <c r="BE211" s="192">
        <f>SUM(BE207:BE210)</f>
        <v>0</v>
      </c>
    </row>
    <row r="212" spans="1:104" x14ac:dyDescent="0.25">
      <c r="A212" s="163" t="s">
        <v>72</v>
      </c>
      <c r="B212" s="164" t="s">
        <v>319</v>
      </c>
      <c r="C212" s="165" t="s">
        <v>320</v>
      </c>
      <c r="D212" s="166"/>
      <c r="E212" s="167"/>
      <c r="F212" s="167"/>
      <c r="G212" s="168"/>
      <c r="H212" s="169"/>
      <c r="I212" s="169"/>
      <c r="O212" s="170">
        <v>1</v>
      </c>
    </row>
    <row r="213" spans="1:104" x14ac:dyDescent="0.25">
      <c r="A213" s="171">
        <v>62</v>
      </c>
      <c r="B213" s="172" t="s">
        <v>321</v>
      </c>
      <c r="C213" s="173" t="s">
        <v>322</v>
      </c>
      <c r="D213" s="174" t="s">
        <v>111</v>
      </c>
      <c r="E213" s="175">
        <v>1</v>
      </c>
      <c r="F213" s="175">
        <v>0</v>
      </c>
      <c r="G213" s="176">
        <f>E213*F213</f>
        <v>0</v>
      </c>
      <c r="O213" s="170">
        <v>2</v>
      </c>
      <c r="AA213" s="146">
        <v>12</v>
      </c>
      <c r="AB213" s="146">
        <v>0</v>
      </c>
      <c r="AC213" s="146">
        <v>31</v>
      </c>
      <c r="AZ213" s="146">
        <v>4</v>
      </c>
      <c r="BA213" s="146">
        <f>IF(AZ213=1,G213,0)</f>
        <v>0</v>
      </c>
      <c r="BB213" s="146">
        <f>IF(AZ213=2,G213,0)</f>
        <v>0</v>
      </c>
      <c r="BC213" s="146">
        <f>IF(AZ213=3,G213,0)</f>
        <v>0</v>
      </c>
      <c r="BD213" s="146">
        <f>IF(AZ213=4,G213,0)</f>
        <v>0</v>
      </c>
      <c r="BE213" s="146">
        <f>IF(AZ213=5,G213,0)</f>
        <v>0</v>
      </c>
      <c r="CA213" s="177">
        <v>12</v>
      </c>
      <c r="CB213" s="177">
        <v>0</v>
      </c>
      <c r="CZ213" s="146">
        <v>0</v>
      </c>
    </row>
    <row r="214" spans="1:104" x14ac:dyDescent="0.25">
      <c r="A214" s="185"/>
      <c r="B214" s="186" t="s">
        <v>74</v>
      </c>
      <c r="C214" s="187" t="str">
        <f>CONCATENATE(B212," ",C212)</f>
        <v>M21 Elektromontáže</v>
      </c>
      <c r="D214" s="188"/>
      <c r="E214" s="189"/>
      <c r="F214" s="190"/>
      <c r="G214" s="191">
        <f>SUM(G212:G213)</f>
        <v>0</v>
      </c>
      <c r="O214" s="170">
        <v>4</v>
      </c>
      <c r="BA214" s="192">
        <f>SUM(BA212:BA213)</f>
        <v>0</v>
      </c>
      <c r="BB214" s="192">
        <f>SUM(BB212:BB213)</f>
        <v>0</v>
      </c>
      <c r="BC214" s="192">
        <f>SUM(BC212:BC213)</f>
        <v>0</v>
      </c>
      <c r="BD214" s="192">
        <f>SUM(BD212:BD213)</f>
        <v>0</v>
      </c>
      <c r="BE214" s="192">
        <f>SUM(BE212:BE213)</f>
        <v>0</v>
      </c>
    </row>
    <row r="215" spans="1:104" x14ac:dyDescent="0.25">
      <c r="A215" s="163" t="s">
        <v>72</v>
      </c>
      <c r="B215" s="164" t="s">
        <v>323</v>
      </c>
      <c r="C215" s="165" t="s">
        <v>324</v>
      </c>
      <c r="D215" s="166"/>
      <c r="E215" s="167"/>
      <c r="F215" s="167"/>
      <c r="G215" s="168"/>
      <c r="H215" s="169"/>
      <c r="I215" s="169"/>
      <c r="O215" s="170">
        <v>1</v>
      </c>
    </row>
    <row r="216" spans="1:104" x14ac:dyDescent="0.25">
      <c r="A216" s="171">
        <v>63</v>
      </c>
      <c r="B216" s="172" t="s">
        <v>325</v>
      </c>
      <c r="C216" s="173" t="s">
        <v>326</v>
      </c>
      <c r="D216" s="174" t="s">
        <v>123</v>
      </c>
      <c r="E216" s="175">
        <v>20.5351125</v>
      </c>
      <c r="F216" s="175">
        <v>0</v>
      </c>
      <c r="G216" s="176">
        <f t="shared" ref="G216:G223" si="0">E216*F216</f>
        <v>0</v>
      </c>
      <c r="O216" s="170">
        <v>2</v>
      </c>
      <c r="AA216" s="146">
        <v>8</v>
      </c>
      <c r="AB216" s="146">
        <v>0</v>
      </c>
      <c r="AC216" s="146">
        <v>3</v>
      </c>
      <c r="AZ216" s="146">
        <v>1</v>
      </c>
      <c r="BA216" s="146">
        <f t="shared" ref="BA216:BA223" si="1">IF(AZ216=1,G216,0)</f>
        <v>0</v>
      </c>
      <c r="BB216" s="146">
        <f t="shared" ref="BB216:BB223" si="2">IF(AZ216=2,G216,0)</f>
        <v>0</v>
      </c>
      <c r="BC216" s="146">
        <f t="shared" ref="BC216:BC223" si="3">IF(AZ216=3,G216,0)</f>
        <v>0</v>
      </c>
      <c r="BD216" s="146">
        <f t="shared" ref="BD216:BD223" si="4">IF(AZ216=4,G216,0)</f>
        <v>0</v>
      </c>
      <c r="BE216" s="146">
        <f t="shared" ref="BE216:BE223" si="5">IF(AZ216=5,G216,0)</f>
        <v>0</v>
      </c>
      <c r="CA216" s="177">
        <v>8</v>
      </c>
      <c r="CB216" s="177">
        <v>0</v>
      </c>
      <c r="CZ216" s="146">
        <v>0</v>
      </c>
    </row>
    <row r="217" spans="1:104" x14ac:dyDescent="0.25">
      <c r="A217" s="171">
        <v>64</v>
      </c>
      <c r="B217" s="172" t="s">
        <v>327</v>
      </c>
      <c r="C217" s="173" t="s">
        <v>328</v>
      </c>
      <c r="D217" s="174" t="s">
        <v>123</v>
      </c>
      <c r="E217" s="175">
        <v>20.5351125</v>
      </c>
      <c r="F217" s="175">
        <v>0</v>
      </c>
      <c r="G217" s="176">
        <f t="shared" si="0"/>
        <v>0</v>
      </c>
      <c r="O217" s="170">
        <v>2</v>
      </c>
      <c r="AA217" s="146">
        <v>8</v>
      </c>
      <c r="AB217" s="146">
        <v>0</v>
      </c>
      <c r="AC217" s="146">
        <v>3</v>
      </c>
      <c r="AZ217" s="146">
        <v>1</v>
      </c>
      <c r="BA217" s="146">
        <f t="shared" si="1"/>
        <v>0</v>
      </c>
      <c r="BB217" s="146">
        <f t="shared" si="2"/>
        <v>0</v>
      </c>
      <c r="BC217" s="146">
        <f t="shared" si="3"/>
        <v>0</v>
      </c>
      <c r="BD217" s="146">
        <f t="shared" si="4"/>
        <v>0</v>
      </c>
      <c r="BE217" s="146">
        <f t="shared" si="5"/>
        <v>0</v>
      </c>
      <c r="CA217" s="177">
        <v>8</v>
      </c>
      <c r="CB217" s="177">
        <v>0</v>
      </c>
      <c r="CZ217" s="146">
        <v>0</v>
      </c>
    </row>
    <row r="218" spans="1:104" x14ac:dyDescent="0.25">
      <c r="A218" s="171">
        <v>65</v>
      </c>
      <c r="B218" s="172" t="s">
        <v>329</v>
      </c>
      <c r="C218" s="173" t="s">
        <v>330</v>
      </c>
      <c r="D218" s="174" t="s">
        <v>123</v>
      </c>
      <c r="E218" s="175">
        <v>20.5351125</v>
      </c>
      <c r="F218" s="175">
        <v>0</v>
      </c>
      <c r="G218" s="176">
        <f t="shared" si="0"/>
        <v>0</v>
      </c>
      <c r="O218" s="170">
        <v>2</v>
      </c>
      <c r="AA218" s="146">
        <v>8</v>
      </c>
      <c r="AB218" s="146">
        <v>0</v>
      </c>
      <c r="AC218" s="146">
        <v>3</v>
      </c>
      <c r="AZ218" s="146">
        <v>1</v>
      </c>
      <c r="BA218" s="146">
        <f t="shared" si="1"/>
        <v>0</v>
      </c>
      <c r="BB218" s="146">
        <f t="shared" si="2"/>
        <v>0</v>
      </c>
      <c r="BC218" s="146">
        <f t="shared" si="3"/>
        <v>0</v>
      </c>
      <c r="BD218" s="146">
        <f t="shared" si="4"/>
        <v>0</v>
      </c>
      <c r="BE218" s="146">
        <f t="shared" si="5"/>
        <v>0</v>
      </c>
      <c r="CA218" s="177">
        <v>8</v>
      </c>
      <c r="CB218" s="177">
        <v>0</v>
      </c>
      <c r="CZ218" s="146">
        <v>0</v>
      </c>
    </row>
    <row r="219" spans="1:104" x14ac:dyDescent="0.25">
      <c r="A219" s="171">
        <v>66</v>
      </c>
      <c r="B219" s="172" t="s">
        <v>331</v>
      </c>
      <c r="C219" s="173" t="s">
        <v>332</v>
      </c>
      <c r="D219" s="174" t="s">
        <v>123</v>
      </c>
      <c r="E219" s="175">
        <v>287.49157500000001</v>
      </c>
      <c r="F219" s="175">
        <v>0</v>
      </c>
      <c r="G219" s="176">
        <f t="shared" si="0"/>
        <v>0</v>
      </c>
      <c r="O219" s="170">
        <v>2</v>
      </c>
      <c r="AA219" s="146">
        <v>8</v>
      </c>
      <c r="AB219" s="146">
        <v>0</v>
      </c>
      <c r="AC219" s="146">
        <v>3</v>
      </c>
      <c r="AZ219" s="146">
        <v>1</v>
      </c>
      <c r="BA219" s="146">
        <f t="shared" si="1"/>
        <v>0</v>
      </c>
      <c r="BB219" s="146">
        <f t="shared" si="2"/>
        <v>0</v>
      </c>
      <c r="BC219" s="146">
        <f t="shared" si="3"/>
        <v>0</v>
      </c>
      <c r="BD219" s="146">
        <f t="shared" si="4"/>
        <v>0</v>
      </c>
      <c r="BE219" s="146">
        <f t="shared" si="5"/>
        <v>0</v>
      </c>
      <c r="CA219" s="177">
        <v>8</v>
      </c>
      <c r="CB219" s="177">
        <v>0</v>
      </c>
      <c r="CZ219" s="146">
        <v>0</v>
      </c>
    </row>
    <row r="220" spans="1:104" x14ac:dyDescent="0.25">
      <c r="A220" s="171">
        <v>67</v>
      </c>
      <c r="B220" s="172" t="s">
        <v>333</v>
      </c>
      <c r="C220" s="173" t="s">
        <v>334</v>
      </c>
      <c r="D220" s="174" t="s">
        <v>123</v>
      </c>
      <c r="E220" s="175">
        <v>20.5351125</v>
      </c>
      <c r="F220" s="175">
        <v>0</v>
      </c>
      <c r="G220" s="176">
        <f t="shared" si="0"/>
        <v>0</v>
      </c>
      <c r="O220" s="170">
        <v>2</v>
      </c>
      <c r="AA220" s="146">
        <v>8</v>
      </c>
      <c r="AB220" s="146">
        <v>0</v>
      </c>
      <c r="AC220" s="146">
        <v>3</v>
      </c>
      <c r="AZ220" s="146">
        <v>1</v>
      </c>
      <c r="BA220" s="146">
        <f t="shared" si="1"/>
        <v>0</v>
      </c>
      <c r="BB220" s="146">
        <f t="shared" si="2"/>
        <v>0</v>
      </c>
      <c r="BC220" s="146">
        <f t="shared" si="3"/>
        <v>0</v>
      </c>
      <c r="BD220" s="146">
        <f t="shared" si="4"/>
        <v>0</v>
      </c>
      <c r="BE220" s="146">
        <f t="shared" si="5"/>
        <v>0</v>
      </c>
      <c r="CA220" s="177">
        <v>8</v>
      </c>
      <c r="CB220" s="177">
        <v>0</v>
      </c>
      <c r="CZ220" s="146">
        <v>0</v>
      </c>
    </row>
    <row r="221" spans="1:104" x14ac:dyDescent="0.25">
      <c r="A221" s="171">
        <v>68</v>
      </c>
      <c r="B221" s="172" t="s">
        <v>335</v>
      </c>
      <c r="C221" s="173" t="s">
        <v>336</v>
      </c>
      <c r="D221" s="174" t="s">
        <v>123</v>
      </c>
      <c r="E221" s="175">
        <v>102.6755625</v>
      </c>
      <c r="F221" s="175">
        <v>0</v>
      </c>
      <c r="G221" s="176">
        <f t="shared" si="0"/>
        <v>0</v>
      </c>
      <c r="O221" s="170">
        <v>2</v>
      </c>
      <c r="AA221" s="146">
        <v>8</v>
      </c>
      <c r="AB221" s="146">
        <v>0</v>
      </c>
      <c r="AC221" s="146">
        <v>3</v>
      </c>
      <c r="AZ221" s="146">
        <v>1</v>
      </c>
      <c r="BA221" s="146">
        <f t="shared" si="1"/>
        <v>0</v>
      </c>
      <c r="BB221" s="146">
        <f t="shared" si="2"/>
        <v>0</v>
      </c>
      <c r="BC221" s="146">
        <f t="shared" si="3"/>
        <v>0</v>
      </c>
      <c r="BD221" s="146">
        <f t="shared" si="4"/>
        <v>0</v>
      </c>
      <c r="BE221" s="146">
        <f t="shared" si="5"/>
        <v>0</v>
      </c>
      <c r="CA221" s="177">
        <v>8</v>
      </c>
      <c r="CB221" s="177">
        <v>0</v>
      </c>
      <c r="CZ221" s="146">
        <v>0</v>
      </c>
    </row>
    <row r="222" spans="1:104" x14ac:dyDescent="0.25">
      <c r="A222" s="171">
        <v>69</v>
      </c>
      <c r="B222" s="172" t="s">
        <v>337</v>
      </c>
      <c r="C222" s="173" t="s">
        <v>338</v>
      </c>
      <c r="D222" s="174" t="s">
        <v>123</v>
      </c>
      <c r="E222" s="175">
        <v>20.5351125</v>
      </c>
      <c r="F222" s="175">
        <v>0</v>
      </c>
      <c r="G222" s="176">
        <f t="shared" si="0"/>
        <v>0</v>
      </c>
      <c r="O222" s="170">
        <v>2</v>
      </c>
      <c r="AA222" s="146">
        <v>8</v>
      </c>
      <c r="AB222" s="146">
        <v>0</v>
      </c>
      <c r="AC222" s="146">
        <v>3</v>
      </c>
      <c r="AZ222" s="146">
        <v>1</v>
      </c>
      <c r="BA222" s="146">
        <f t="shared" si="1"/>
        <v>0</v>
      </c>
      <c r="BB222" s="146">
        <f t="shared" si="2"/>
        <v>0</v>
      </c>
      <c r="BC222" s="146">
        <f t="shared" si="3"/>
        <v>0</v>
      </c>
      <c r="BD222" s="146">
        <f t="shared" si="4"/>
        <v>0</v>
      </c>
      <c r="BE222" s="146">
        <f t="shared" si="5"/>
        <v>0</v>
      </c>
      <c r="CA222" s="177">
        <v>8</v>
      </c>
      <c r="CB222" s="177">
        <v>0</v>
      </c>
      <c r="CZ222" s="146">
        <v>0</v>
      </c>
    </row>
    <row r="223" spans="1:104" x14ac:dyDescent="0.25">
      <c r="A223" s="171">
        <v>70</v>
      </c>
      <c r="B223" s="172" t="s">
        <v>339</v>
      </c>
      <c r="C223" s="173" t="s">
        <v>340</v>
      </c>
      <c r="D223" s="174" t="s">
        <v>123</v>
      </c>
      <c r="E223" s="175">
        <v>20.5351125</v>
      </c>
      <c r="F223" s="175">
        <v>0</v>
      </c>
      <c r="G223" s="176">
        <f t="shared" si="0"/>
        <v>0</v>
      </c>
      <c r="O223" s="170">
        <v>2</v>
      </c>
      <c r="AA223" s="146">
        <v>8</v>
      </c>
      <c r="AB223" s="146">
        <v>0</v>
      </c>
      <c r="AC223" s="146">
        <v>3</v>
      </c>
      <c r="AZ223" s="146">
        <v>1</v>
      </c>
      <c r="BA223" s="146">
        <f t="shared" si="1"/>
        <v>0</v>
      </c>
      <c r="BB223" s="146">
        <f t="shared" si="2"/>
        <v>0</v>
      </c>
      <c r="BC223" s="146">
        <f t="shared" si="3"/>
        <v>0</v>
      </c>
      <c r="BD223" s="146">
        <f t="shared" si="4"/>
        <v>0</v>
      </c>
      <c r="BE223" s="146">
        <f t="shared" si="5"/>
        <v>0</v>
      </c>
      <c r="CA223" s="177">
        <v>8</v>
      </c>
      <c r="CB223" s="177">
        <v>0</v>
      </c>
      <c r="CZ223" s="146">
        <v>0</v>
      </c>
    </row>
    <row r="224" spans="1:104" x14ac:dyDescent="0.25">
      <c r="A224" s="185"/>
      <c r="B224" s="186" t="s">
        <v>74</v>
      </c>
      <c r="C224" s="187" t="str">
        <f>CONCATENATE(B215," ",C215)</f>
        <v>D96 Přesuny suti a vybouraných hmot</v>
      </c>
      <c r="D224" s="188"/>
      <c r="E224" s="189"/>
      <c r="F224" s="190"/>
      <c r="G224" s="191">
        <f>SUM(G215:G223)</f>
        <v>0</v>
      </c>
      <c r="O224" s="170">
        <v>4</v>
      </c>
      <c r="BA224" s="192">
        <f>SUM(BA215:BA223)</f>
        <v>0</v>
      </c>
      <c r="BB224" s="192">
        <f>SUM(BB215:BB223)</f>
        <v>0</v>
      </c>
      <c r="BC224" s="192">
        <f>SUM(BC215:BC223)</f>
        <v>0</v>
      </c>
      <c r="BD224" s="192">
        <f>SUM(BD215:BD223)</f>
        <v>0</v>
      </c>
      <c r="BE224" s="192">
        <f>SUM(BE215:BE223)</f>
        <v>0</v>
      </c>
    </row>
    <row r="225" spans="5:5" x14ac:dyDescent="0.25">
      <c r="E225" s="146"/>
    </row>
    <row r="226" spans="5:5" x14ac:dyDescent="0.25">
      <c r="E226" s="146"/>
    </row>
    <row r="227" spans="5:5" x14ac:dyDescent="0.25">
      <c r="E227" s="146"/>
    </row>
    <row r="228" spans="5:5" x14ac:dyDescent="0.25">
      <c r="E228" s="146"/>
    </row>
    <row r="229" spans="5:5" x14ac:dyDescent="0.25">
      <c r="E229" s="146"/>
    </row>
    <row r="230" spans="5:5" x14ac:dyDescent="0.25">
      <c r="E230" s="146"/>
    </row>
    <row r="231" spans="5:5" x14ac:dyDescent="0.25">
      <c r="E231" s="146"/>
    </row>
    <row r="232" spans="5:5" x14ac:dyDescent="0.25">
      <c r="E232" s="146"/>
    </row>
    <row r="233" spans="5:5" x14ac:dyDescent="0.25">
      <c r="E233" s="146"/>
    </row>
    <row r="234" spans="5:5" x14ac:dyDescent="0.25">
      <c r="E234" s="146"/>
    </row>
    <row r="235" spans="5:5" x14ac:dyDescent="0.25">
      <c r="E235" s="146"/>
    </row>
    <row r="236" spans="5:5" x14ac:dyDescent="0.25">
      <c r="E236" s="146"/>
    </row>
    <row r="237" spans="5:5" x14ac:dyDescent="0.25">
      <c r="E237" s="146"/>
    </row>
    <row r="238" spans="5:5" x14ac:dyDescent="0.25">
      <c r="E238" s="146"/>
    </row>
    <row r="239" spans="5:5" x14ac:dyDescent="0.25">
      <c r="E239" s="146"/>
    </row>
    <row r="240" spans="5:5" x14ac:dyDescent="0.25">
      <c r="E240" s="146"/>
    </row>
    <row r="241" spans="1:7" x14ac:dyDescent="0.25">
      <c r="E241" s="146"/>
    </row>
    <row r="242" spans="1:7" x14ac:dyDescent="0.25">
      <c r="E242" s="146"/>
    </row>
    <row r="243" spans="1:7" x14ac:dyDescent="0.25">
      <c r="E243" s="146"/>
    </row>
    <row r="244" spans="1:7" x14ac:dyDescent="0.25">
      <c r="E244" s="146"/>
    </row>
    <row r="245" spans="1:7" x14ac:dyDescent="0.25">
      <c r="E245" s="146"/>
    </row>
    <row r="246" spans="1:7" x14ac:dyDescent="0.25">
      <c r="E246" s="146"/>
    </row>
    <row r="247" spans="1:7" x14ac:dyDescent="0.25">
      <c r="E247" s="146"/>
    </row>
    <row r="248" spans="1:7" x14ac:dyDescent="0.25">
      <c r="A248" s="193"/>
      <c r="B248" s="193"/>
      <c r="C248" s="193"/>
      <c r="D248" s="193"/>
      <c r="E248" s="193"/>
      <c r="F248" s="193"/>
      <c r="G248" s="193"/>
    </row>
    <row r="249" spans="1:7" x14ac:dyDescent="0.25">
      <c r="A249" s="193"/>
      <c r="B249" s="193"/>
      <c r="C249" s="193"/>
      <c r="D249" s="193"/>
      <c r="E249" s="193"/>
      <c r="F249" s="193"/>
      <c r="G249" s="193"/>
    </row>
    <row r="250" spans="1:7" x14ac:dyDescent="0.25">
      <c r="A250" s="193"/>
      <c r="B250" s="193"/>
      <c r="C250" s="193"/>
      <c r="D250" s="193"/>
      <c r="E250" s="193"/>
      <c r="F250" s="193"/>
      <c r="G250" s="193"/>
    </row>
    <row r="251" spans="1:7" x14ac:dyDescent="0.25">
      <c r="A251" s="193"/>
      <c r="B251" s="193"/>
      <c r="C251" s="193"/>
      <c r="D251" s="193"/>
      <c r="E251" s="193"/>
      <c r="F251" s="193"/>
      <c r="G251" s="193"/>
    </row>
    <row r="252" spans="1:7" x14ac:dyDescent="0.25">
      <c r="E252" s="146"/>
    </row>
    <row r="253" spans="1:7" x14ac:dyDescent="0.25">
      <c r="E253" s="146"/>
    </row>
    <row r="254" spans="1:7" x14ac:dyDescent="0.25">
      <c r="E254" s="146"/>
    </row>
    <row r="255" spans="1:7" x14ac:dyDescent="0.25">
      <c r="E255" s="146"/>
    </row>
    <row r="256" spans="1:7" x14ac:dyDescent="0.25">
      <c r="E256" s="146"/>
    </row>
    <row r="257" spans="5:5" x14ac:dyDescent="0.25">
      <c r="E257" s="146"/>
    </row>
    <row r="258" spans="5:5" x14ac:dyDescent="0.25">
      <c r="E258" s="146"/>
    </row>
    <row r="259" spans="5:5" x14ac:dyDescent="0.25">
      <c r="E259" s="146"/>
    </row>
    <row r="260" spans="5:5" x14ac:dyDescent="0.25">
      <c r="E260" s="146"/>
    </row>
    <row r="261" spans="5:5" x14ac:dyDescent="0.25">
      <c r="E261" s="146"/>
    </row>
    <row r="262" spans="5:5" x14ac:dyDescent="0.25">
      <c r="E262" s="146"/>
    </row>
    <row r="263" spans="5:5" x14ac:dyDescent="0.25">
      <c r="E263" s="146"/>
    </row>
    <row r="264" spans="5:5" x14ac:dyDescent="0.25">
      <c r="E264" s="146"/>
    </row>
    <row r="265" spans="5:5" x14ac:dyDescent="0.25">
      <c r="E265" s="146"/>
    </row>
    <row r="266" spans="5:5" x14ac:dyDescent="0.25">
      <c r="E266" s="146"/>
    </row>
    <row r="267" spans="5:5" x14ac:dyDescent="0.25">
      <c r="E267" s="146"/>
    </row>
    <row r="268" spans="5:5" x14ac:dyDescent="0.25">
      <c r="E268" s="146"/>
    </row>
    <row r="269" spans="5:5" x14ac:dyDescent="0.25">
      <c r="E269" s="146"/>
    </row>
    <row r="270" spans="5:5" x14ac:dyDescent="0.25">
      <c r="E270" s="146"/>
    </row>
    <row r="271" spans="5:5" x14ac:dyDescent="0.25">
      <c r="E271" s="146"/>
    </row>
    <row r="272" spans="5:5" x14ac:dyDescent="0.25">
      <c r="E272" s="146"/>
    </row>
    <row r="273" spans="1:7" x14ac:dyDescent="0.25">
      <c r="E273" s="146"/>
    </row>
    <row r="274" spans="1:7" x14ac:dyDescent="0.25">
      <c r="E274" s="146"/>
    </row>
    <row r="275" spans="1:7" x14ac:dyDescent="0.25">
      <c r="E275" s="146"/>
    </row>
    <row r="276" spans="1:7" x14ac:dyDescent="0.25">
      <c r="E276" s="146"/>
    </row>
    <row r="277" spans="1:7" x14ac:dyDescent="0.25">
      <c r="E277" s="146"/>
    </row>
    <row r="278" spans="1:7" x14ac:dyDescent="0.25">
      <c r="E278" s="146"/>
    </row>
    <row r="279" spans="1:7" x14ac:dyDescent="0.25">
      <c r="E279" s="146"/>
    </row>
    <row r="280" spans="1:7" x14ac:dyDescent="0.25">
      <c r="E280" s="146"/>
    </row>
    <row r="281" spans="1:7" x14ac:dyDescent="0.25">
      <c r="E281" s="146"/>
    </row>
    <row r="282" spans="1:7" x14ac:dyDescent="0.25">
      <c r="E282" s="146"/>
    </row>
    <row r="283" spans="1:7" x14ac:dyDescent="0.25">
      <c r="A283" s="194"/>
      <c r="B283" s="194"/>
    </row>
    <row r="284" spans="1:7" x14ac:dyDescent="0.25">
      <c r="A284" s="193"/>
      <c r="B284" s="193"/>
      <c r="C284" s="196"/>
      <c r="D284" s="196"/>
      <c r="E284" s="197"/>
      <c r="F284" s="196"/>
      <c r="G284" s="198"/>
    </row>
    <row r="285" spans="1:7" x14ac:dyDescent="0.25">
      <c r="A285" s="199"/>
      <c r="B285" s="199"/>
      <c r="C285" s="193"/>
      <c r="D285" s="193"/>
      <c r="E285" s="200"/>
      <c r="F285" s="193"/>
      <c r="G285" s="193"/>
    </row>
    <row r="286" spans="1:7" x14ac:dyDescent="0.25">
      <c r="A286" s="193"/>
      <c r="B286" s="193"/>
      <c r="C286" s="193"/>
      <c r="D286" s="193"/>
      <c r="E286" s="200"/>
      <c r="F286" s="193"/>
      <c r="G286" s="193"/>
    </row>
    <row r="287" spans="1:7" x14ac:dyDescent="0.25">
      <c r="A287" s="193"/>
      <c r="B287" s="193"/>
      <c r="C287" s="193"/>
      <c r="D287" s="193"/>
      <c r="E287" s="200"/>
      <c r="F287" s="193"/>
      <c r="G287" s="193"/>
    </row>
    <row r="288" spans="1:7" x14ac:dyDescent="0.25">
      <c r="A288" s="193"/>
      <c r="B288" s="193"/>
      <c r="C288" s="193"/>
      <c r="D288" s="193"/>
      <c r="E288" s="200"/>
      <c r="F288" s="193"/>
      <c r="G288" s="193"/>
    </row>
    <row r="289" spans="1:7" x14ac:dyDescent="0.25">
      <c r="A289" s="193"/>
      <c r="B289" s="193"/>
      <c r="C289" s="193"/>
      <c r="D289" s="193"/>
      <c r="E289" s="200"/>
      <c r="F289" s="193"/>
      <c r="G289" s="193"/>
    </row>
    <row r="290" spans="1:7" x14ac:dyDescent="0.25">
      <c r="A290" s="193"/>
      <c r="B290" s="193"/>
      <c r="C290" s="193"/>
      <c r="D290" s="193"/>
      <c r="E290" s="200"/>
      <c r="F290" s="193"/>
      <c r="G290" s="193"/>
    </row>
    <row r="291" spans="1:7" x14ac:dyDescent="0.25">
      <c r="A291" s="193"/>
      <c r="B291" s="193"/>
      <c r="C291" s="193"/>
      <c r="D291" s="193"/>
      <c r="E291" s="200"/>
      <c r="F291" s="193"/>
      <c r="G291" s="193"/>
    </row>
    <row r="292" spans="1:7" x14ac:dyDescent="0.25">
      <c r="A292" s="193"/>
      <c r="B292" s="193"/>
      <c r="C292" s="193"/>
      <c r="D292" s="193"/>
      <c r="E292" s="200"/>
      <c r="F292" s="193"/>
      <c r="G292" s="193"/>
    </row>
    <row r="293" spans="1:7" x14ac:dyDescent="0.25">
      <c r="A293" s="193"/>
      <c r="B293" s="193"/>
      <c r="C293" s="193"/>
      <c r="D293" s="193"/>
      <c r="E293" s="200"/>
      <c r="F293" s="193"/>
      <c r="G293" s="193"/>
    </row>
    <row r="294" spans="1:7" x14ac:dyDescent="0.25">
      <c r="A294" s="193"/>
      <c r="B294" s="193"/>
      <c r="C294" s="193"/>
      <c r="D294" s="193"/>
      <c r="E294" s="200"/>
      <c r="F294" s="193"/>
      <c r="G294" s="193"/>
    </row>
    <row r="295" spans="1:7" x14ac:dyDescent="0.25">
      <c r="A295" s="193"/>
      <c r="B295" s="193"/>
      <c r="C295" s="193"/>
      <c r="D295" s="193"/>
      <c r="E295" s="200"/>
      <c r="F295" s="193"/>
      <c r="G295" s="193"/>
    </row>
    <row r="296" spans="1:7" x14ac:dyDescent="0.25">
      <c r="A296" s="193"/>
      <c r="B296" s="193"/>
      <c r="C296" s="193"/>
      <c r="D296" s="193"/>
      <c r="E296" s="200"/>
      <c r="F296" s="193"/>
      <c r="G296" s="193"/>
    </row>
    <row r="297" spans="1:7" x14ac:dyDescent="0.25">
      <c r="A297" s="193"/>
      <c r="B297" s="193"/>
      <c r="C297" s="193"/>
      <c r="D297" s="193"/>
      <c r="E297" s="200"/>
      <c r="F297" s="193"/>
      <c r="G297" s="193"/>
    </row>
  </sheetData>
  <mergeCells count="116">
    <mergeCell ref="A1:G1"/>
    <mergeCell ref="A3:B3"/>
    <mergeCell ref="A4:B4"/>
    <mergeCell ref="E4:G4"/>
    <mergeCell ref="C10:D10"/>
    <mergeCell ref="C12:D12"/>
    <mergeCell ref="C13:D13"/>
    <mergeCell ref="C14:D14"/>
    <mergeCell ref="C46:D46"/>
    <mergeCell ref="C47:D47"/>
    <mergeCell ref="C49:D49"/>
    <mergeCell ref="C50:D50"/>
    <mergeCell ref="C51:D51"/>
    <mergeCell ref="C53:D53"/>
    <mergeCell ref="C33:D33"/>
    <mergeCell ref="C36:G36"/>
    <mergeCell ref="C15:D15"/>
    <mergeCell ref="C19:G19"/>
    <mergeCell ref="C20:D20"/>
    <mergeCell ref="C21:D21"/>
    <mergeCell ref="C24:D24"/>
    <mergeCell ref="C65:D65"/>
    <mergeCell ref="C66:D66"/>
    <mergeCell ref="C68:D68"/>
    <mergeCell ref="C69:D69"/>
    <mergeCell ref="C70:D70"/>
    <mergeCell ref="C57:G57"/>
    <mergeCell ref="C59:D59"/>
    <mergeCell ref="C60:D60"/>
    <mergeCell ref="C61:D61"/>
    <mergeCell ref="C63:D63"/>
    <mergeCell ref="C64:D64"/>
    <mergeCell ref="C94:D94"/>
    <mergeCell ref="C95:D95"/>
    <mergeCell ref="C76:D76"/>
    <mergeCell ref="C78:D78"/>
    <mergeCell ref="C79:D79"/>
    <mergeCell ref="C80:D80"/>
    <mergeCell ref="C82:D82"/>
    <mergeCell ref="C83:D83"/>
    <mergeCell ref="C84:D84"/>
    <mergeCell ref="C85:D85"/>
    <mergeCell ref="C86:D86"/>
    <mergeCell ref="C112:G112"/>
    <mergeCell ref="C113:G113"/>
    <mergeCell ref="C114:G114"/>
    <mergeCell ref="C115:D115"/>
    <mergeCell ref="C103:G103"/>
    <mergeCell ref="C104:D104"/>
    <mergeCell ref="C106:G106"/>
    <mergeCell ref="C107:D107"/>
    <mergeCell ref="C109:G109"/>
    <mergeCell ref="C110:D110"/>
    <mergeCell ref="C132:G132"/>
    <mergeCell ref="C133:D133"/>
    <mergeCell ref="C135:G135"/>
    <mergeCell ref="C136:G136"/>
    <mergeCell ref="C137:G137"/>
    <mergeCell ref="C138:G138"/>
    <mergeCell ref="C124:G124"/>
    <mergeCell ref="C125:G125"/>
    <mergeCell ref="C126:G126"/>
    <mergeCell ref="C127:G127"/>
    <mergeCell ref="C128:G128"/>
    <mergeCell ref="C129:G129"/>
    <mergeCell ref="C130:G130"/>
    <mergeCell ref="C131:G131"/>
    <mergeCell ref="C146:G146"/>
    <mergeCell ref="C147:G147"/>
    <mergeCell ref="C148:G148"/>
    <mergeCell ref="C149:G149"/>
    <mergeCell ref="C150:G150"/>
    <mergeCell ref="C151:G151"/>
    <mergeCell ref="C139:G139"/>
    <mergeCell ref="C140:G140"/>
    <mergeCell ref="C141:G141"/>
    <mergeCell ref="C142:G142"/>
    <mergeCell ref="C143:D143"/>
    <mergeCell ref="C145:G145"/>
    <mergeCell ref="C159:G159"/>
    <mergeCell ref="C160:G160"/>
    <mergeCell ref="C161:G161"/>
    <mergeCell ref="C162:G162"/>
    <mergeCell ref="C163:G163"/>
    <mergeCell ref="C164:G164"/>
    <mergeCell ref="C152:G152"/>
    <mergeCell ref="C153:D153"/>
    <mergeCell ref="C155:G155"/>
    <mergeCell ref="C156:G156"/>
    <mergeCell ref="C157:G157"/>
    <mergeCell ref="C158:G158"/>
    <mergeCell ref="C172:G172"/>
    <mergeCell ref="C173:G173"/>
    <mergeCell ref="C174:G174"/>
    <mergeCell ref="C175:G175"/>
    <mergeCell ref="C176:G176"/>
    <mergeCell ref="C177:G177"/>
    <mergeCell ref="C165:G165"/>
    <mergeCell ref="C166:G166"/>
    <mergeCell ref="C167:G167"/>
    <mergeCell ref="C168:D168"/>
    <mergeCell ref="C170:G170"/>
    <mergeCell ref="C171:G171"/>
    <mergeCell ref="C200:G200"/>
    <mergeCell ref="C203:G203"/>
    <mergeCell ref="C204:D204"/>
    <mergeCell ref="C209:D209"/>
    <mergeCell ref="C188:D188"/>
    <mergeCell ref="C193:D193"/>
    <mergeCell ref="C194:D194"/>
    <mergeCell ref="C178:G178"/>
    <mergeCell ref="C179:G179"/>
    <mergeCell ref="C180:G180"/>
    <mergeCell ref="C181:G181"/>
    <mergeCell ref="C182:G182"/>
    <mergeCell ref="C183:D18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dcterms:created xsi:type="dcterms:W3CDTF">2017-03-03T09:33:59Z</dcterms:created>
  <dcterms:modified xsi:type="dcterms:W3CDTF">2017-03-25T09:22:00Z</dcterms:modified>
</cp:coreProperties>
</file>