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15" windowWidth="27495" windowHeight="11955"/>
  </bookViews>
  <sheets>
    <sheet name="Rekapitulace stavby" sheetId="1" r:id="rId1"/>
    <sheet name="1700303 - Zpevněné odstav..." sheetId="2" r:id="rId2"/>
    <sheet name="1700309 - Zpevněné odstav..." sheetId="3" r:id="rId3"/>
    <sheet name="1700311 - Zpevněné odstav..." sheetId="4" r:id="rId4"/>
    <sheet name="1700312 - Zpevněné odstav..." sheetId="5" r:id="rId5"/>
    <sheet name="1700313 - Zpevněné odstav..." sheetId="6" r:id="rId6"/>
    <sheet name="1700314 - Zpevněné odstav..." sheetId="7" r:id="rId7"/>
    <sheet name="Pokyny pro vyplnění" sheetId="8" r:id="rId8"/>
  </sheets>
  <definedNames>
    <definedName name="_xlnm._FilterDatabase" localSheetId="1" hidden="1">'1700303 - Zpevněné odstav...'!$C$81:$K$151</definedName>
    <definedName name="_xlnm._FilterDatabase" localSheetId="2" hidden="1">'1700309 - Zpevněné odstav...'!$C$80:$K$142</definedName>
    <definedName name="_xlnm._FilterDatabase" localSheetId="3" hidden="1">'1700311 - Zpevněné odstav...'!$C$82:$K$194</definedName>
    <definedName name="_xlnm._FilterDatabase" localSheetId="4" hidden="1">'1700312 - Zpevněné odstav...'!$C$81:$K$160</definedName>
    <definedName name="_xlnm._FilterDatabase" localSheetId="5" hidden="1">'1700313 - Zpevněné odstav...'!$C$81:$K$152</definedName>
    <definedName name="_xlnm._FilterDatabase" localSheetId="6" hidden="1">'1700314 - Zpevněné odstav...'!$C$80:$K$142</definedName>
    <definedName name="_xlnm.Print_Titles" localSheetId="1">'1700303 - Zpevněné odstav...'!$81:$81</definedName>
    <definedName name="_xlnm.Print_Titles" localSheetId="2">'1700309 - Zpevněné odstav...'!$80:$80</definedName>
    <definedName name="_xlnm.Print_Titles" localSheetId="3">'1700311 - Zpevněné odstav...'!$82:$82</definedName>
    <definedName name="_xlnm.Print_Titles" localSheetId="4">'1700312 - Zpevněné odstav...'!$81:$81</definedName>
    <definedName name="_xlnm.Print_Titles" localSheetId="5">'1700313 - Zpevněné odstav...'!$81:$81</definedName>
    <definedName name="_xlnm.Print_Titles" localSheetId="6">'1700314 - Zpevněné odstav...'!$80:$80</definedName>
    <definedName name="_xlnm.Print_Titles" localSheetId="0">'Rekapitulace stavby'!$49:$49</definedName>
    <definedName name="_xlnm.Print_Area" localSheetId="1">'1700303 - Zpevněné odstav...'!$C$4:$J$36,'1700303 - Zpevněné odstav...'!$C$42:$J$63,'1700303 - Zpevněné odstav...'!$C$69:$K$151</definedName>
    <definedName name="_xlnm.Print_Area" localSheetId="2">'1700309 - Zpevněné odstav...'!$C$4:$J$36,'1700309 - Zpevněné odstav...'!$C$42:$J$62,'1700309 - Zpevněné odstav...'!$C$68:$K$142</definedName>
    <definedName name="_xlnm.Print_Area" localSheetId="3">'1700311 - Zpevněné odstav...'!$C$4:$J$36,'1700311 - Zpevněné odstav...'!$C$42:$J$64,'1700311 - Zpevněné odstav...'!$C$70:$K$194</definedName>
    <definedName name="_xlnm.Print_Area" localSheetId="4">'1700312 - Zpevněné odstav...'!$C$4:$J$36,'1700312 - Zpevněné odstav...'!$C$42:$J$63,'1700312 - Zpevněné odstav...'!$C$69:$K$160</definedName>
    <definedName name="_xlnm.Print_Area" localSheetId="5">'1700313 - Zpevněné odstav...'!$C$4:$J$36,'1700313 - Zpevněné odstav...'!$C$42:$J$63,'1700313 - Zpevněné odstav...'!$C$69:$K$152</definedName>
    <definedName name="_xlnm.Print_Area" localSheetId="6">'1700314 - Zpevněné odstav...'!$C$4:$J$36,'1700314 - Zpevněné odstav...'!$C$42:$J$62,'1700314 - Zpevněné odstav...'!$C$68:$K$142</definedName>
    <definedName name="_xlnm.Print_Area" localSheetId="7">'Pokyny pro vyplnění'!$B$2:$K$69,'Pokyny pro vyplnění'!$B$72:$K$116,'Pokyny pro vyplnění'!$B$119:$K$188,'Pokyny pro vyplnění'!$B$196:$K$216</definedName>
    <definedName name="_xlnm.Print_Area" localSheetId="0">'Rekapitulace stavby'!$D$4:$AO$33,'Rekapitulace stavby'!$C$39:$AQ$58</definedName>
  </definedNames>
  <calcPr calcId="145621"/>
</workbook>
</file>

<file path=xl/calcChain.xml><?xml version="1.0" encoding="utf-8"?>
<calcChain xmlns="http://schemas.openxmlformats.org/spreadsheetml/2006/main">
  <c r="AY57" i="1" l="1"/>
  <c r="AX57" i="1"/>
  <c r="BI142" i="7"/>
  <c r="BH142" i="7"/>
  <c r="BG142" i="7"/>
  <c r="BF142" i="7"/>
  <c r="T142" i="7"/>
  <c r="T141" i="7" s="1"/>
  <c r="R142" i="7"/>
  <c r="R141" i="7" s="1"/>
  <c r="P142" i="7"/>
  <c r="P141" i="7" s="1"/>
  <c r="BK142" i="7"/>
  <c r="BK141" i="7" s="1"/>
  <c r="J141" i="7" s="1"/>
  <c r="J61" i="7" s="1"/>
  <c r="J142" i="7"/>
  <c r="BE142" i="7"/>
  <c r="BI139" i="7"/>
  <c r="BH139" i="7"/>
  <c r="BG139" i="7"/>
  <c r="BF139" i="7"/>
  <c r="T139" i="7"/>
  <c r="R139" i="7"/>
  <c r="P139" i="7"/>
  <c r="BK139" i="7"/>
  <c r="J139" i="7"/>
  <c r="BE139" i="7" s="1"/>
  <c r="BI136" i="7"/>
  <c r="BH136" i="7"/>
  <c r="BG136" i="7"/>
  <c r="BF136" i="7"/>
  <c r="T136" i="7"/>
  <c r="T135" i="7" s="1"/>
  <c r="R136" i="7"/>
  <c r="R135" i="7" s="1"/>
  <c r="P136" i="7"/>
  <c r="P135" i="7" s="1"/>
  <c r="BK136" i="7"/>
  <c r="BK135" i="7" s="1"/>
  <c r="J135" i="7" s="1"/>
  <c r="J60" i="7" s="1"/>
  <c r="J136" i="7"/>
  <c r="BE136" i="7"/>
  <c r="BI132" i="7"/>
  <c r="BH132" i="7"/>
  <c r="BG132" i="7"/>
  <c r="BF132" i="7"/>
  <c r="T132" i="7"/>
  <c r="R132" i="7"/>
  <c r="P132" i="7"/>
  <c r="BK132" i="7"/>
  <c r="J132" i="7"/>
  <c r="BE132" i="7" s="1"/>
  <c r="BI130" i="7"/>
  <c r="BH130" i="7"/>
  <c r="BG130" i="7"/>
  <c r="BF130" i="7"/>
  <c r="T130" i="7"/>
  <c r="R130" i="7"/>
  <c r="P130" i="7"/>
  <c r="BK130" i="7"/>
  <c r="J130" i="7"/>
  <c r="BE130" i="7"/>
  <c r="BI126" i="7"/>
  <c r="BH126" i="7"/>
  <c r="BG126" i="7"/>
  <c r="BF126" i="7"/>
  <c r="T126" i="7"/>
  <c r="R126" i="7"/>
  <c r="P126" i="7"/>
  <c r="BK126" i="7"/>
  <c r="J126" i="7"/>
  <c r="BE126" i="7"/>
  <c r="BI124" i="7"/>
  <c r="BH124" i="7"/>
  <c r="BG124" i="7"/>
  <c r="BF124" i="7"/>
  <c r="T124" i="7"/>
  <c r="R124" i="7"/>
  <c r="P124" i="7"/>
  <c r="BK124" i="7"/>
  <c r="J124" i="7"/>
  <c r="BE124" i="7"/>
  <c r="BI122" i="7"/>
  <c r="BH122" i="7"/>
  <c r="BG122" i="7"/>
  <c r="BF122" i="7"/>
  <c r="T122" i="7"/>
  <c r="R122" i="7"/>
  <c r="P122" i="7"/>
  <c r="BK122" i="7"/>
  <c r="J122" i="7"/>
  <c r="BE122" i="7"/>
  <c r="BI120" i="7"/>
  <c r="BH120" i="7"/>
  <c r="BG120" i="7"/>
  <c r="BF120" i="7"/>
  <c r="T120" i="7"/>
  <c r="R120" i="7"/>
  <c r="P120" i="7"/>
  <c r="BK120" i="7"/>
  <c r="J120" i="7"/>
  <c r="BE120" i="7"/>
  <c r="BI118" i="7"/>
  <c r="BH118" i="7"/>
  <c r="BG118" i="7"/>
  <c r="BF118" i="7"/>
  <c r="T118" i="7"/>
  <c r="R118" i="7"/>
  <c r="P118" i="7"/>
  <c r="BK118" i="7"/>
  <c r="J118" i="7"/>
  <c r="BE118" i="7"/>
  <c r="BI116" i="7"/>
  <c r="BH116" i="7"/>
  <c r="BG116" i="7"/>
  <c r="BF116" i="7"/>
  <c r="T116" i="7"/>
  <c r="T115" i="7"/>
  <c r="R116" i="7"/>
  <c r="R115" i="7"/>
  <c r="P116" i="7"/>
  <c r="P115" i="7"/>
  <c r="BK116" i="7"/>
  <c r="BK115" i="7"/>
  <c r="J115" i="7" s="1"/>
  <c r="J59" i="7" s="1"/>
  <c r="J116" i="7"/>
  <c r="BE116" i="7" s="1"/>
  <c r="BI113" i="7"/>
  <c r="BH113" i="7"/>
  <c r="BG113" i="7"/>
  <c r="BF113" i="7"/>
  <c r="T113" i="7"/>
  <c r="R113" i="7"/>
  <c r="P113" i="7"/>
  <c r="BK113" i="7"/>
  <c r="J113" i="7"/>
  <c r="BE113" i="7"/>
  <c r="BI110" i="7"/>
  <c r="BH110" i="7"/>
  <c r="BG110" i="7"/>
  <c r="BF110" i="7"/>
  <c r="T110" i="7"/>
  <c r="R110" i="7"/>
  <c r="P110" i="7"/>
  <c r="BK110" i="7"/>
  <c r="J110" i="7"/>
  <c r="BE110" i="7"/>
  <c r="BI108" i="7"/>
  <c r="BH108" i="7"/>
  <c r="BG108" i="7"/>
  <c r="BF108" i="7"/>
  <c r="T108" i="7"/>
  <c r="R108" i="7"/>
  <c r="P108" i="7"/>
  <c r="BK108" i="7"/>
  <c r="J108" i="7"/>
  <c r="BE108" i="7"/>
  <c r="BI105" i="7"/>
  <c r="BH105" i="7"/>
  <c r="BG105" i="7"/>
  <c r="BF105" i="7"/>
  <c r="T105" i="7"/>
  <c r="R105" i="7"/>
  <c r="P105" i="7"/>
  <c r="BK105" i="7"/>
  <c r="J105" i="7"/>
  <c r="BE105" i="7"/>
  <c r="BI103" i="7"/>
  <c r="BH103" i="7"/>
  <c r="BG103" i="7"/>
  <c r="BF103" i="7"/>
  <c r="T103" i="7"/>
  <c r="R103" i="7"/>
  <c r="P103" i="7"/>
  <c r="BK103" i="7"/>
  <c r="J103" i="7"/>
  <c r="BE103" i="7"/>
  <c r="BI101" i="7"/>
  <c r="BH101" i="7"/>
  <c r="BG101" i="7"/>
  <c r="BF101" i="7"/>
  <c r="T101" i="7"/>
  <c r="R101" i="7"/>
  <c r="P101" i="7"/>
  <c r="BK101" i="7"/>
  <c r="J101" i="7"/>
  <c r="BE101" i="7"/>
  <c r="BI99" i="7"/>
  <c r="BH99" i="7"/>
  <c r="BG99" i="7"/>
  <c r="BF99" i="7"/>
  <c r="T99" i="7"/>
  <c r="R99" i="7"/>
  <c r="P99" i="7"/>
  <c r="BK99" i="7"/>
  <c r="J99" i="7"/>
  <c r="BE99" i="7"/>
  <c r="BI97" i="7"/>
  <c r="BH97" i="7"/>
  <c r="BG97" i="7"/>
  <c r="BF97" i="7"/>
  <c r="T97" i="7"/>
  <c r="R97" i="7"/>
  <c r="P97" i="7"/>
  <c r="BK97" i="7"/>
  <c r="J97" i="7"/>
  <c r="BE97" i="7"/>
  <c r="BI94" i="7"/>
  <c r="BH94" i="7"/>
  <c r="BG94" i="7"/>
  <c r="BF94" i="7"/>
  <c r="T94" i="7"/>
  <c r="R94" i="7"/>
  <c r="P94" i="7"/>
  <c r="BK94" i="7"/>
  <c r="J94" i="7"/>
  <c r="BE94" i="7"/>
  <c r="BI90" i="7"/>
  <c r="BH90" i="7"/>
  <c r="BG90" i="7"/>
  <c r="BF90" i="7"/>
  <c r="T90" i="7"/>
  <c r="R90" i="7"/>
  <c r="P90" i="7"/>
  <c r="BK90" i="7"/>
  <c r="J90" i="7"/>
  <c r="BE90" i="7"/>
  <c r="BI88" i="7"/>
  <c r="BH88" i="7"/>
  <c r="BG88" i="7"/>
  <c r="BF88" i="7"/>
  <c r="T88" i="7"/>
  <c r="R88" i="7"/>
  <c r="P88" i="7"/>
  <c r="BK88" i="7"/>
  <c r="J88" i="7"/>
  <c r="BE88" i="7"/>
  <c r="BI86" i="7"/>
  <c r="BH86" i="7"/>
  <c r="BG86" i="7"/>
  <c r="BF86" i="7"/>
  <c r="T86" i="7"/>
  <c r="R86" i="7"/>
  <c r="P86" i="7"/>
  <c r="BK86" i="7"/>
  <c r="J86" i="7"/>
  <c r="BE86" i="7"/>
  <c r="BI84" i="7"/>
  <c r="F34" i="7"/>
  <c r="BD57" i="1" s="1"/>
  <c r="BH84" i="7"/>
  <c r="F33" i="7" s="1"/>
  <c r="BC57" i="1" s="1"/>
  <c r="BG84" i="7"/>
  <c r="F32" i="7"/>
  <c r="BB57" i="1" s="1"/>
  <c r="BF84" i="7"/>
  <c r="J31" i="7" s="1"/>
  <c r="AW57" i="1" s="1"/>
  <c r="T84" i="7"/>
  <c r="T83" i="7"/>
  <c r="T82" i="7" s="1"/>
  <c r="T81" i="7" s="1"/>
  <c r="R84" i="7"/>
  <c r="R83" i="7"/>
  <c r="R82" i="7" s="1"/>
  <c r="R81" i="7" s="1"/>
  <c r="P84" i="7"/>
  <c r="P83" i="7"/>
  <c r="P82" i="7" s="1"/>
  <c r="P81" i="7" s="1"/>
  <c r="AU57" i="1" s="1"/>
  <c r="BK84" i="7"/>
  <c r="BK83" i="7" s="1"/>
  <c r="J84" i="7"/>
  <c r="BE84" i="7" s="1"/>
  <c r="F77" i="7"/>
  <c r="F75" i="7"/>
  <c r="E73" i="7"/>
  <c r="F51" i="7"/>
  <c r="F49" i="7"/>
  <c r="E47" i="7"/>
  <c r="J21" i="7"/>
  <c r="E21" i="7"/>
  <c r="J77" i="7" s="1"/>
  <c r="J51" i="7"/>
  <c r="J20" i="7"/>
  <c r="J18" i="7"/>
  <c r="E18" i="7"/>
  <c r="F78" i="7"/>
  <c r="F52" i="7"/>
  <c r="J17" i="7"/>
  <c r="J12" i="7"/>
  <c r="J75" i="7"/>
  <c r="J49" i="7"/>
  <c r="E7" i="7"/>
  <c r="E71" i="7" s="1"/>
  <c r="E45" i="7"/>
  <c r="AY56" i="1"/>
  <c r="AX56" i="1"/>
  <c r="BI152" i="6"/>
  <c r="BH152" i="6"/>
  <c r="BG152" i="6"/>
  <c r="BF152" i="6"/>
  <c r="T152" i="6"/>
  <c r="T151" i="6"/>
  <c r="R152" i="6"/>
  <c r="R151" i="6"/>
  <c r="P152" i="6"/>
  <c r="P151" i="6"/>
  <c r="BK152" i="6"/>
  <c r="BK151" i="6"/>
  <c r="J151" i="6" s="1"/>
  <c r="J62" i="6" s="1"/>
  <c r="J152" i="6"/>
  <c r="BE152" i="6" s="1"/>
  <c r="BI149" i="6"/>
  <c r="BH149" i="6"/>
  <c r="BG149" i="6"/>
  <c r="BF149" i="6"/>
  <c r="T149" i="6"/>
  <c r="R149" i="6"/>
  <c r="P149" i="6"/>
  <c r="BK149" i="6"/>
  <c r="J149" i="6"/>
  <c r="BE149" i="6"/>
  <c r="BI146" i="6"/>
  <c r="BH146" i="6"/>
  <c r="BG146" i="6"/>
  <c r="BF146" i="6"/>
  <c r="T146" i="6"/>
  <c r="T145" i="6"/>
  <c r="R146" i="6"/>
  <c r="R145" i="6"/>
  <c r="P146" i="6"/>
  <c r="P145" i="6"/>
  <c r="BK146" i="6"/>
  <c r="BK145" i="6"/>
  <c r="J145" i="6"/>
  <c r="J146" i="6"/>
  <c r="BE146" i="6"/>
  <c r="J61" i="6"/>
  <c r="BI144" i="6"/>
  <c r="BH144" i="6"/>
  <c r="BG144" i="6"/>
  <c r="BF144" i="6"/>
  <c r="T144" i="6"/>
  <c r="R144" i="6"/>
  <c r="P144" i="6"/>
  <c r="BK144" i="6"/>
  <c r="J144" i="6"/>
  <c r="BE144" i="6"/>
  <c r="BI143" i="6"/>
  <c r="BH143" i="6"/>
  <c r="BG143" i="6"/>
  <c r="BF143" i="6"/>
  <c r="T143" i="6"/>
  <c r="R143" i="6"/>
  <c r="P143" i="6"/>
  <c r="BK143" i="6"/>
  <c r="J143" i="6"/>
  <c r="BE143" i="6"/>
  <c r="BI141" i="6"/>
  <c r="BH141" i="6"/>
  <c r="BG141" i="6"/>
  <c r="BF141" i="6"/>
  <c r="T141" i="6"/>
  <c r="T140" i="6"/>
  <c r="R141" i="6"/>
  <c r="R140" i="6"/>
  <c r="P141" i="6"/>
  <c r="P140" i="6"/>
  <c r="BK141" i="6"/>
  <c r="BK140" i="6"/>
  <c r="J140" i="6" s="1"/>
  <c r="J60" i="6" s="1"/>
  <c r="J141" i="6"/>
  <c r="BE141" i="6"/>
  <c r="BI137" i="6"/>
  <c r="BH137" i="6"/>
  <c r="BG137" i="6"/>
  <c r="BF137" i="6"/>
  <c r="T137" i="6"/>
  <c r="R137" i="6"/>
  <c r="P137" i="6"/>
  <c r="BK137" i="6"/>
  <c r="J137" i="6"/>
  <c r="BE137" i="6"/>
  <c r="BI135" i="6"/>
  <c r="BH135" i="6"/>
  <c r="BG135" i="6"/>
  <c r="BF135" i="6"/>
  <c r="T135" i="6"/>
  <c r="R135" i="6"/>
  <c r="P135" i="6"/>
  <c r="BK135" i="6"/>
  <c r="J135" i="6"/>
  <c r="BE135" i="6"/>
  <c r="BI131" i="6"/>
  <c r="BH131" i="6"/>
  <c r="BG131" i="6"/>
  <c r="BF131" i="6"/>
  <c r="T131" i="6"/>
  <c r="R131" i="6"/>
  <c r="P131" i="6"/>
  <c r="BK131" i="6"/>
  <c r="J131" i="6"/>
  <c r="BE131" i="6"/>
  <c r="BI129" i="6"/>
  <c r="BH129" i="6"/>
  <c r="BG129" i="6"/>
  <c r="BF129" i="6"/>
  <c r="T129" i="6"/>
  <c r="R129" i="6"/>
  <c r="P129" i="6"/>
  <c r="BK129" i="6"/>
  <c r="J129" i="6"/>
  <c r="BE129" i="6"/>
  <c r="BI127" i="6"/>
  <c r="BH127" i="6"/>
  <c r="BG127" i="6"/>
  <c r="BF127" i="6"/>
  <c r="T127" i="6"/>
  <c r="R127" i="6"/>
  <c r="P127" i="6"/>
  <c r="BK127" i="6"/>
  <c r="J127" i="6"/>
  <c r="BE127" i="6"/>
  <c r="BI125" i="6"/>
  <c r="BH125" i="6"/>
  <c r="BG125" i="6"/>
  <c r="BF125" i="6"/>
  <c r="T125" i="6"/>
  <c r="R125" i="6"/>
  <c r="P125" i="6"/>
  <c r="BK125" i="6"/>
  <c r="J125" i="6"/>
  <c r="BE125" i="6"/>
  <c r="BI123" i="6"/>
  <c r="BH123" i="6"/>
  <c r="BG123" i="6"/>
  <c r="BF123" i="6"/>
  <c r="T123" i="6"/>
  <c r="R123" i="6"/>
  <c r="P123" i="6"/>
  <c r="BK123" i="6"/>
  <c r="J123" i="6"/>
  <c r="BE123" i="6"/>
  <c r="BI121" i="6"/>
  <c r="BH121" i="6"/>
  <c r="BG121" i="6"/>
  <c r="BF121" i="6"/>
  <c r="T121" i="6"/>
  <c r="T120" i="6"/>
  <c r="R121" i="6"/>
  <c r="R120" i="6"/>
  <c r="P121" i="6"/>
  <c r="P120" i="6"/>
  <c r="BK121" i="6"/>
  <c r="BK120" i="6"/>
  <c r="J120" i="6" s="1"/>
  <c r="J59" i="6" s="1"/>
  <c r="J121" i="6"/>
  <c r="BE121" i="6" s="1"/>
  <c r="BI118" i="6"/>
  <c r="BH118" i="6"/>
  <c r="BG118" i="6"/>
  <c r="BF118" i="6"/>
  <c r="T118" i="6"/>
  <c r="R118" i="6"/>
  <c r="P118" i="6"/>
  <c r="BK118" i="6"/>
  <c r="J118" i="6"/>
  <c r="BE118" i="6"/>
  <c r="BI115" i="6"/>
  <c r="BH115" i="6"/>
  <c r="BG115" i="6"/>
  <c r="BF115" i="6"/>
  <c r="T115" i="6"/>
  <c r="R115" i="6"/>
  <c r="P115" i="6"/>
  <c r="BK115" i="6"/>
  <c r="J115" i="6"/>
  <c r="BE115" i="6"/>
  <c r="BI113" i="6"/>
  <c r="BH113" i="6"/>
  <c r="BG113" i="6"/>
  <c r="BF113" i="6"/>
  <c r="T113" i="6"/>
  <c r="R113" i="6"/>
  <c r="P113" i="6"/>
  <c r="BK113" i="6"/>
  <c r="J113" i="6"/>
  <c r="BE113" i="6"/>
  <c r="BI110" i="6"/>
  <c r="BH110" i="6"/>
  <c r="BG110" i="6"/>
  <c r="BF110" i="6"/>
  <c r="T110" i="6"/>
  <c r="R110" i="6"/>
  <c r="P110" i="6"/>
  <c r="BK110" i="6"/>
  <c r="J110" i="6"/>
  <c r="BE110" i="6"/>
  <c r="BI108" i="6"/>
  <c r="BH108" i="6"/>
  <c r="BG108" i="6"/>
  <c r="BF108" i="6"/>
  <c r="T108" i="6"/>
  <c r="R108" i="6"/>
  <c r="P108" i="6"/>
  <c r="BK108" i="6"/>
  <c r="J108" i="6"/>
  <c r="BE108" i="6"/>
  <c r="BI106" i="6"/>
  <c r="BH106" i="6"/>
  <c r="BG106" i="6"/>
  <c r="BF106" i="6"/>
  <c r="T106" i="6"/>
  <c r="R106" i="6"/>
  <c r="P106" i="6"/>
  <c r="BK106" i="6"/>
  <c r="J106" i="6"/>
  <c r="BE106" i="6"/>
  <c r="BI104" i="6"/>
  <c r="BH104" i="6"/>
  <c r="BG104" i="6"/>
  <c r="BF104" i="6"/>
  <c r="T104" i="6"/>
  <c r="R104" i="6"/>
  <c r="P104" i="6"/>
  <c r="BK104" i="6"/>
  <c r="J104" i="6"/>
  <c r="BE104" i="6"/>
  <c r="BI102" i="6"/>
  <c r="BH102" i="6"/>
  <c r="BG102" i="6"/>
  <c r="BF102" i="6"/>
  <c r="T102" i="6"/>
  <c r="R102" i="6"/>
  <c r="P102" i="6"/>
  <c r="BK102" i="6"/>
  <c r="J102" i="6"/>
  <c r="BE102" i="6"/>
  <c r="BI99" i="6"/>
  <c r="BH99" i="6"/>
  <c r="BG99" i="6"/>
  <c r="BF99" i="6"/>
  <c r="T99" i="6"/>
  <c r="R99" i="6"/>
  <c r="P99" i="6"/>
  <c r="BK99" i="6"/>
  <c r="J99" i="6"/>
  <c r="BE99" i="6"/>
  <c r="BI95" i="6"/>
  <c r="BH95" i="6"/>
  <c r="BG95" i="6"/>
  <c r="BF95" i="6"/>
  <c r="T95" i="6"/>
  <c r="R95" i="6"/>
  <c r="P95" i="6"/>
  <c r="BK95" i="6"/>
  <c r="J95" i="6"/>
  <c r="BE95" i="6"/>
  <c r="BI93" i="6"/>
  <c r="BH93" i="6"/>
  <c r="BG93" i="6"/>
  <c r="BF93" i="6"/>
  <c r="T93" i="6"/>
  <c r="R93" i="6"/>
  <c r="P93" i="6"/>
  <c r="BK93" i="6"/>
  <c r="J93" i="6"/>
  <c r="BE93" i="6"/>
  <c r="BI91" i="6"/>
  <c r="BH91" i="6"/>
  <c r="BG91" i="6"/>
  <c r="BF91" i="6"/>
  <c r="T91" i="6"/>
  <c r="R91" i="6"/>
  <c r="P91" i="6"/>
  <c r="BK91" i="6"/>
  <c r="J91" i="6"/>
  <c r="BE91" i="6"/>
  <c r="BI89" i="6"/>
  <c r="BH89" i="6"/>
  <c r="BG89" i="6"/>
  <c r="BF89" i="6"/>
  <c r="T89" i="6"/>
  <c r="R89" i="6"/>
  <c r="P89" i="6"/>
  <c r="BK89" i="6"/>
  <c r="J89" i="6"/>
  <c r="BE89" i="6"/>
  <c r="BI87" i="6"/>
  <c r="BH87" i="6"/>
  <c r="BG87" i="6"/>
  <c r="BF87" i="6"/>
  <c r="T87" i="6"/>
  <c r="R87" i="6"/>
  <c r="P87" i="6"/>
  <c r="BK87" i="6"/>
  <c r="J87" i="6"/>
  <c r="BE87" i="6"/>
  <c r="BI85" i="6"/>
  <c r="F34" i="6"/>
  <c r="BD56" i="1" s="1"/>
  <c r="BH85" i="6"/>
  <c r="F33" i="6" s="1"/>
  <c r="BC56" i="1" s="1"/>
  <c r="BG85" i="6"/>
  <c r="F32" i="6"/>
  <c r="BB56" i="1" s="1"/>
  <c r="BF85" i="6"/>
  <c r="J31" i="6" s="1"/>
  <c r="AW56" i="1" s="1"/>
  <c r="T85" i="6"/>
  <c r="T84" i="6"/>
  <c r="T83" i="6" s="1"/>
  <c r="T82" i="6" s="1"/>
  <c r="R85" i="6"/>
  <c r="R84" i="6"/>
  <c r="R83" i="6" s="1"/>
  <c r="R82" i="6" s="1"/>
  <c r="P85" i="6"/>
  <c r="P84" i="6"/>
  <c r="P83" i="6" s="1"/>
  <c r="P82" i="6" s="1"/>
  <c r="AU56" i="1" s="1"/>
  <c r="BK85" i="6"/>
  <c r="BK84" i="6" s="1"/>
  <c r="J85" i="6"/>
  <c r="BE85" i="6" s="1"/>
  <c r="F78" i="6"/>
  <c r="F76" i="6"/>
  <c r="E74" i="6"/>
  <c r="F51" i="6"/>
  <c r="F49" i="6"/>
  <c r="E47" i="6"/>
  <c r="J21" i="6"/>
  <c r="E21" i="6"/>
  <c r="J78" i="6" s="1"/>
  <c r="J51" i="6"/>
  <c r="J20" i="6"/>
  <c r="J18" i="6"/>
  <c r="E18" i="6"/>
  <c r="F79" i="6"/>
  <c r="F52" i="6"/>
  <c r="J17" i="6"/>
  <c r="J12" i="6"/>
  <c r="J76" i="6"/>
  <c r="J49" i="6"/>
  <c r="E7" i="6"/>
  <c r="E72" i="6" s="1"/>
  <c r="E45" i="6"/>
  <c r="AY55" i="1"/>
  <c r="AX55" i="1"/>
  <c r="BI160" i="5"/>
  <c r="BH160" i="5"/>
  <c r="BG160" i="5"/>
  <c r="BF160" i="5"/>
  <c r="T160" i="5"/>
  <c r="T159" i="5"/>
  <c r="R160" i="5"/>
  <c r="R159" i="5"/>
  <c r="P160" i="5"/>
  <c r="P159" i="5"/>
  <c r="BK160" i="5"/>
  <c r="BK159" i="5"/>
  <c r="J159" i="5" s="1"/>
  <c r="J62" i="5" s="1"/>
  <c r="J160" i="5"/>
  <c r="BE160" i="5" s="1"/>
  <c r="BI157" i="5"/>
  <c r="BH157" i="5"/>
  <c r="BG157" i="5"/>
  <c r="BF157" i="5"/>
  <c r="T157" i="5"/>
  <c r="T156" i="5"/>
  <c r="R157" i="5"/>
  <c r="R156" i="5"/>
  <c r="P157" i="5"/>
  <c r="P156" i="5"/>
  <c r="BK157" i="5"/>
  <c r="BK156" i="5"/>
  <c r="J156" i="5" s="1"/>
  <c r="J61" i="5" s="1"/>
  <c r="J157" i="5"/>
  <c r="BE157" i="5" s="1"/>
  <c r="BI155" i="5"/>
  <c r="BH155" i="5"/>
  <c r="BG155" i="5"/>
  <c r="BF155" i="5"/>
  <c r="T155" i="5"/>
  <c r="R155" i="5"/>
  <c r="P155" i="5"/>
  <c r="BK155" i="5"/>
  <c r="J155" i="5"/>
  <c r="BE155" i="5"/>
  <c r="BI153" i="5"/>
  <c r="BH153" i="5"/>
  <c r="BG153" i="5"/>
  <c r="BF153" i="5"/>
  <c r="T153" i="5"/>
  <c r="R153" i="5"/>
  <c r="P153" i="5"/>
  <c r="BK153" i="5"/>
  <c r="J153" i="5"/>
  <c r="BE153" i="5"/>
  <c r="BI151" i="5"/>
  <c r="BH151" i="5"/>
  <c r="BG151" i="5"/>
  <c r="BF151" i="5"/>
  <c r="T151" i="5"/>
  <c r="R151" i="5"/>
  <c r="P151" i="5"/>
  <c r="BK151" i="5"/>
  <c r="J151" i="5"/>
  <c r="BE151" i="5"/>
  <c r="BI147" i="5"/>
  <c r="BH147" i="5"/>
  <c r="BG147" i="5"/>
  <c r="BF147" i="5"/>
  <c r="T147" i="5"/>
  <c r="R147" i="5"/>
  <c r="P147" i="5"/>
  <c r="BK147" i="5"/>
  <c r="J147" i="5"/>
  <c r="BE147" i="5"/>
  <c r="BI146" i="5"/>
  <c r="BH146" i="5"/>
  <c r="BG146" i="5"/>
  <c r="BF146" i="5"/>
  <c r="T146" i="5"/>
  <c r="T145" i="5"/>
  <c r="R146" i="5"/>
  <c r="R145" i="5"/>
  <c r="P146" i="5"/>
  <c r="P145" i="5"/>
  <c r="BK146" i="5"/>
  <c r="BK145" i="5"/>
  <c r="J145" i="5" s="1"/>
  <c r="J60" i="5" s="1"/>
  <c r="J146" i="5"/>
  <c r="BE146" i="5" s="1"/>
  <c r="BI142" i="5"/>
  <c r="BH142" i="5"/>
  <c r="BG142" i="5"/>
  <c r="BF142" i="5"/>
  <c r="T142" i="5"/>
  <c r="R142" i="5"/>
  <c r="P142" i="5"/>
  <c r="BK142" i="5"/>
  <c r="J142" i="5"/>
  <c r="BE142" i="5"/>
  <c r="BI140" i="5"/>
  <c r="BH140" i="5"/>
  <c r="BG140" i="5"/>
  <c r="BF140" i="5"/>
  <c r="T140" i="5"/>
  <c r="R140" i="5"/>
  <c r="P140" i="5"/>
  <c r="BK140" i="5"/>
  <c r="J140" i="5"/>
  <c r="BE140" i="5"/>
  <c r="BI136" i="5"/>
  <c r="BH136" i="5"/>
  <c r="BG136" i="5"/>
  <c r="BF136" i="5"/>
  <c r="T136" i="5"/>
  <c r="R136" i="5"/>
  <c r="P136" i="5"/>
  <c r="BK136" i="5"/>
  <c r="J136" i="5"/>
  <c r="BE136" i="5"/>
  <c r="BI134" i="5"/>
  <c r="BH134" i="5"/>
  <c r="BG134" i="5"/>
  <c r="BF134" i="5"/>
  <c r="T134" i="5"/>
  <c r="R134" i="5"/>
  <c r="P134" i="5"/>
  <c r="BK134" i="5"/>
  <c r="J134" i="5"/>
  <c r="BE134" i="5"/>
  <c r="BI132" i="5"/>
  <c r="BH132" i="5"/>
  <c r="BG132" i="5"/>
  <c r="BF132" i="5"/>
  <c r="T132" i="5"/>
  <c r="R132" i="5"/>
  <c r="P132" i="5"/>
  <c r="BK132" i="5"/>
  <c r="J132" i="5"/>
  <c r="BE132" i="5"/>
  <c r="BI130" i="5"/>
  <c r="BH130" i="5"/>
  <c r="BG130" i="5"/>
  <c r="BF130" i="5"/>
  <c r="T130" i="5"/>
  <c r="R130" i="5"/>
  <c r="P130" i="5"/>
  <c r="BK130" i="5"/>
  <c r="J130" i="5"/>
  <c r="BE130" i="5"/>
  <c r="BI128" i="5"/>
  <c r="BH128" i="5"/>
  <c r="BG128" i="5"/>
  <c r="BF128" i="5"/>
  <c r="T128" i="5"/>
  <c r="R128" i="5"/>
  <c r="P128" i="5"/>
  <c r="BK128" i="5"/>
  <c r="J128" i="5"/>
  <c r="BE128" i="5"/>
  <c r="BI126" i="5"/>
  <c r="BH126" i="5"/>
  <c r="BG126" i="5"/>
  <c r="BF126" i="5"/>
  <c r="T126" i="5"/>
  <c r="T125" i="5"/>
  <c r="R126" i="5"/>
  <c r="R125" i="5"/>
  <c r="P126" i="5"/>
  <c r="P125" i="5"/>
  <c r="BK126" i="5"/>
  <c r="BK125" i="5"/>
  <c r="J125" i="5" s="1"/>
  <c r="J59" i="5" s="1"/>
  <c r="J126" i="5"/>
  <c r="BE126" i="5" s="1"/>
  <c r="BI123" i="5"/>
  <c r="BH123" i="5"/>
  <c r="BG123" i="5"/>
  <c r="BF123" i="5"/>
  <c r="T123" i="5"/>
  <c r="R123" i="5"/>
  <c r="P123" i="5"/>
  <c r="BK123" i="5"/>
  <c r="J123" i="5"/>
  <c r="BE123" i="5"/>
  <c r="BI120" i="5"/>
  <c r="BH120" i="5"/>
  <c r="BG120" i="5"/>
  <c r="BF120" i="5"/>
  <c r="T120" i="5"/>
  <c r="R120" i="5"/>
  <c r="P120" i="5"/>
  <c r="BK120" i="5"/>
  <c r="J120" i="5"/>
  <c r="BE120" i="5"/>
  <c r="BI118" i="5"/>
  <c r="BH118" i="5"/>
  <c r="BG118" i="5"/>
  <c r="BF118" i="5"/>
  <c r="T118" i="5"/>
  <c r="R118" i="5"/>
  <c r="P118" i="5"/>
  <c r="BK118" i="5"/>
  <c r="J118" i="5"/>
  <c r="BE118" i="5"/>
  <c r="BI115" i="5"/>
  <c r="BH115" i="5"/>
  <c r="BG115" i="5"/>
  <c r="BF115" i="5"/>
  <c r="T115" i="5"/>
  <c r="R115" i="5"/>
  <c r="P115" i="5"/>
  <c r="BK115" i="5"/>
  <c r="J115" i="5"/>
  <c r="BE115" i="5"/>
  <c r="BI112" i="5"/>
  <c r="BH112" i="5"/>
  <c r="BG112" i="5"/>
  <c r="BF112" i="5"/>
  <c r="T112" i="5"/>
  <c r="R112" i="5"/>
  <c r="P112" i="5"/>
  <c r="BK112" i="5"/>
  <c r="J112" i="5"/>
  <c r="BE112" i="5"/>
  <c r="BI110" i="5"/>
  <c r="BH110" i="5"/>
  <c r="BG110" i="5"/>
  <c r="BF110" i="5"/>
  <c r="T110" i="5"/>
  <c r="R110" i="5"/>
  <c r="P110" i="5"/>
  <c r="BK110" i="5"/>
  <c r="J110" i="5"/>
  <c r="BE110" i="5"/>
  <c r="BI107" i="5"/>
  <c r="BH107" i="5"/>
  <c r="BG107" i="5"/>
  <c r="BF107" i="5"/>
  <c r="T107" i="5"/>
  <c r="R107" i="5"/>
  <c r="P107" i="5"/>
  <c r="BK107" i="5"/>
  <c r="J107" i="5"/>
  <c r="BE107" i="5"/>
  <c r="BI104" i="5"/>
  <c r="BH104" i="5"/>
  <c r="BG104" i="5"/>
  <c r="BF104" i="5"/>
  <c r="T104" i="5"/>
  <c r="R104" i="5"/>
  <c r="P104" i="5"/>
  <c r="BK104" i="5"/>
  <c r="J104" i="5"/>
  <c r="BE104" i="5"/>
  <c r="BI103" i="5"/>
  <c r="BH103" i="5"/>
  <c r="BG103" i="5"/>
  <c r="BF103" i="5"/>
  <c r="T103" i="5"/>
  <c r="R103" i="5"/>
  <c r="P103" i="5"/>
  <c r="BK103" i="5"/>
  <c r="J103" i="5"/>
  <c r="BE103" i="5"/>
  <c r="BI100" i="5"/>
  <c r="BH100" i="5"/>
  <c r="BG100" i="5"/>
  <c r="BF100" i="5"/>
  <c r="T100" i="5"/>
  <c r="R100" i="5"/>
  <c r="P100" i="5"/>
  <c r="BK100" i="5"/>
  <c r="J100" i="5"/>
  <c r="BE100" i="5"/>
  <c r="BI97" i="5"/>
  <c r="BH97" i="5"/>
  <c r="BG97" i="5"/>
  <c r="BF97" i="5"/>
  <c r="T97" i="5"/>
  <c r="R97" i="5"/>
  <c r="P97" i="5"/>
  <c r="BK97" i="5"/>
  <c r="J97" i="5"/>
  <c r="BE97" i="5"/>
  <c r="BI94" i="5"/>
  <c r="BH94" i="5"/>
  <c r="BG94" i="5"/>
  <c r="BF94" i="5"/>
  <c r="T94" i="5"/>
  <c r="R94" i="5"/>
  <c r="P94" i="5"/>
  <c r="BK94" i="5"/>
  <c r="J94" i="5"/>
  <c r="BE94" i="5"/>
  <c r="BI91" i="5"/>
  <c r="BH91" i="5"/>
  <c r="BG91" i="5"/>
  <c r="BF91" i="5"/>
  <c r="T91" i="5"/>
  <c r="R91" i="5"/>
  <c r="P91" i="5"/>
  <c r="BK91" i="5"/>
  <c r="J91" i="5"/>
  <c r="BE91" i="5"/>
  <c r="BI89" i="5"/>
  <c r="BH89" i="5"/>
  <c r="BG89" i="5"/>
  <c r="BF89" i="5"/>
  <c r="T89" i="5"/>
  <c r="R89" i="5"/>
  <c r="P89" i="5"/>
  <c r="BK89" i="5"/>
  <c r="J89" i="5"/>
  <c r="BE89" i="5"/>
  <c r="BI87" i="5"/>
  <c r="BH87" i="5"/>
  <c r="BG87" i="5"/>
  <c r="BF87" i="5"/>
  <c r="T87" i="5"/>
  <c r="R87" i="5"/>
  <c r="P87" i="5"/>
  <c r="BK87" i="5"/>
  <c r="J87" i="5"/>
  <c r="BE87" i="5"/>
  <c r="BI85" i="5"/>
  <c r="F34" i="5"/>
  <c r="BD55" i="1" s="1"/>
  <c r="BH85" i="5"/>
  <c r="F33" i="5" s="1"/>
  <c r="BC55" i="1" s="1"/>
  <c r="BG85" i="5"/>
  <c r="F32" i="5"/>
  <c r="BB55" i="1" s="1"/>
  <c r="BF85" i="5"/>
  <c r="J31" i="5" s="1"/>
  <c r="AW55" i="1" s="1"/>
  <c r="T85" i="5"/>
  <c r="T84" i="5"/>
  <c r="T83" i="5" s="1"/>
  <c r="T82" i="5" s="1"/>
  <c r="R85" i="5"/>
  <c r="R84" i="5"/>
  <c r="R83" i="5" s="1"/>
  <c r="R82" i="5" s="1"/>
  <c r="P85" i="5"/>
  <c r="P84" i="5"/>
  <c r="P83" i="5" s="1"/>
  <c r="P82" i="5" s="1"/>
  <c r="AU55" i="1" s="1"/>
  <c r="BK85" i="5"/>
  <c r="BK84" i="5" s="1"/>
  <c r="J85" i="5"/>
  <c r="BE85" i="5" s="1"/>
  <c r="F78" i="5"/>
  <c r="F76" i="5"/>
  <c r="E74" i="5"/>
  <c r="F51" i="5"/>
  <c r="F49" i="5"/>
  <c r="E47" i="5"/>
  <c r="J21" i="5"/>
  <c r="E21" i="5"/>
  <c r="J78" i="5" s="1"/>
  <c r="J51" i="5"/>
  <c r="J20" i="5"/>
  <c r="J18" i="5"/>
  <c r="E18" i="5"/>
  <c r="F79" i="5"/>
  <c r="F52" i="5"/>
  <c r="J17" i="5"/>
  <c r="J12" i="5"/>
  <c r="J76" i="5"/>
  <c r="J49" i="5"/>
  <c r="E7" i="5"/>
  <c r="E72" i="5" s="1"/>
  <c r="E45" i="5"/>
  <c r="AY54" i="1"/>
  <c r="AX54" i="1"/>
  <c r="BI194" i="4"/>
  <c r="BH194" i="4"/>
  <c r="BG194" i="4"/>
  <c r="BF194" i="4"/>
  <c r="T194" i="4"/>
  <c r="T193" i="4"/>
  <c r="R194" i="4"/>
  <c r="R193" i="4"/>
  <c r="P194" i="4"/>
  <c r="P193" i="4"/>
  <c r="BK194" i="4"/>
  <c r="BK193" i="4"/>
  <c r="J193" i="4" s="1"/>
  <c r="J63" i="4" s="1"/>
  <c r="J194" i="4"/>
  <c r="BE194" i="4" s="1"/>
  <c r="BI191" i="4"/>
  <c r="BH191" i="4"/>
  <c r="BG191" i="4"/>
  <c r="BF191" i="4"/>
  <c r="T191" i="4"/>
  <c r="R191" i="4"/>
  <c r="P191" i="4"/>
  <c r="BK191" i="4"/>
  <c r="J191" i="4"/>
  <c r="BE191" i="4"/>
  <c r="BI188" i="4"/>
  <c r="BH188" i="4"/>
  <c r="BG188" i="4"/>
  <c r="BF188" i="4"/>
  <c r="T188" i="4"/>
  <c r="R188" i="4"/>
  <c r="P188" i="4"/>
  <c r="BK188" i="4"/>
  <c r="J188" i="4"/>
  <c r="BE188" i="4"/>
  <c r="BI186" i="4"/>
  <c r="BH186" i="4"/>
  <c r="BG186" i="4"/>
  <c r="BF186" i="4"/>
  <c r="T186" i="4"/>
  <c r="R186" i="4"/>
  <c r="P186" i="4"/>
  <c r="BK186" i="4"/>
  <c r="J186" i="4"/>
  <c r="BE186" i="4"/>
  <c r="BI184" i="4"/>
  <c r="BH184" i="4"/>
  <c r="BG184" i="4"/>
  <c r="BF184" i="4"/>
  <c r="T184" i="4"/>
  <c r="T183" i="4"/>
  <c r="R184" i="4"/>
  <c r="R183" i="4"/>
  <c r="P184" i="4"/>
  <c r="P183" i="4"/>
  <c r="BK184" i="4"/>
  <c r="BK183" i="4"/>
  <c r="J183" i="4" s="1"/>
  <c r="J62" i="4" s="1"/>
  <c r="J184" i="4"/>
  <c r="BE184" i="4" s="1"/>
  <c r="BI182" i="4"/>
  <c r="BH182" i="4"/>
  <c r="BG182" i="4"/>
  <c r="BF182" i="4"/>
  <c r="T182" i="4"/>
  <c r="R182" i="4"/>
  <c r="P182" i="4"/>
  <c r="BK182" i="4"/>
  <c r="J182" i="4"/>
  <c r="BE182" i="4"/>
  <c r="BI180" i="4"/>
  <c r="BH180" i="4"/>
  <c r="BG180" i="4"/>
  <c r="BF180" i="4"/>
  <c r="T180" i="4"/>
  <c r="R180" i="4"/>
  <c r="P180" i="4"/>
  <c r="BK180" i="4"/>
  <c r="J180" i="4"/>
  <c r="BE180" i="4"/>
  <c r="BI178" i="4"/>
  <c r="BH178" i="4"/>
  <c r="BG178" i="4"/>
  <c r="BF178" i="4"/>
  <c r="T178" i="4"/>
  <c r="R178" i="4"/>
  <c r="P178" i="4"/>
  <c r="BK178" i="4"/>
  <c r="J178" i="4"/>
  <c r="BE178" i="4"/>
  <c r="BI176" i="4"/>
  <c r="BH176" i="4"/>
  <c r="BG176" i="4"/>
  <c r="BF176" i="4"/>
  <c r="T176" i="4"/>
  <c r="R176" i="4"/>
  <c r="P176" i="4"/>
  <c r="BK176" i="4"/>
  <c r="J176" i="4"/>
  <c r="BE176" i="4"/>
  <c r="BI172" i="4"/>
  <c r="BH172" i="4"/>
  <c r="BG172" i="4"/>
  <c r="BF172" i="4"/>
  <c r="T172" i="4"/>
  <c r="R172" i="4"/>
  <c r="P172" i="4"/>
  <c r="BK172" i="4"/>
  <c r="J172" i="4"/>
  <c r="BE172" i="4"/>
  <c r="BI170" i="4"/>
  <c r="BH170" i="4"/>
  <c r="BG170" i="4"/>
  <c r="BF170" i="4"/>
  <c r="T170" i="4"/>
  <c r="R170" i="4"/>
  <c r="P170" i="4"/>
  <c r="BK170" i="4"/>
  <c r="J170" i="4"/>
  <c r="BE170" i="4"/>
  <c r="BI167" i="4"/>
  <c r="BH167" i="4"/>
  <c r="BG167" i="4"/>
  <c r="BF167" i="4"/>
  <c r="T167" i="4"/>
  <c r="R167" i="4"/>
  <c r="P167" i="4"/>
  <c r="BK167" i="4"/>
  <c r="J167" i="4"/>
  <c r="BE167" i="4"/>
  <c r="BI164" i="4"/>
  <c r="BH164" i="4"/>
  <c r="BG164" i="4"/>
  <c r="BF164" i="4"/>
  <c r="T164" i="4"/>
  <c r="R164" i="4"/>
  <c r="P164" i="4"/>
  <c r="BK164" i="4"/>
  <c r="J164" i="4"/>
  <c r="BE164" i="4"/>
  <c r="BI162" i="4"/>
  <c r="BH162" i="4"/>
  <c r="BG162" i="4"/>
  <c r="BF162" i="4"/>
  <c r="T162" i="4"/>
  <c r="R162" i="4"/>
  <c r="P162" i="4"/>
  <c r="BK162" i="4"/>
  <c r="J162" i="4"/>
  <c r="BE162" i="4"/>
  <c r="BI160" i="4"/>
  <c r="BH160" i="4"/>
  <c r="BG160" i="4"/>
  <c r="BF160" i="4"/>
  <c r="T160" i="4"/>
  <c r="T159" i="4"/>
  <c r="R160" i="4"/>
  <c r="R159" i="4"/>
  <c r="P160" i="4"/>
  <c r="P159" i="4"/>
  <c r="BK160" i="4"/>
  <c r="BK159" i="4"/>
  <c r="J159" i="4" s="1"/>
  <c r="J61" i="4" s="1"/>
  <c r="J160" i="4"/>
  <c r="BE160" i="4" s="1"/>
  <c r="BI157" i="4"/>
  <c r="BH157" i="4"/>
  <c r="BG157" i="4"/>
  <c r="BF157" i="4"/>
  <c r="T157" i="4"/>
  <c r="R157" i="4"/>
  <c r="P157" i="4"/>
  <c r="BK157" i="4"/>
  <c r="J157" i="4"/>
  <c r="BE157" i="4"/>
  <c r="BI156" i="4"/>
  <c r="BH156" i="4"/>
  <c r="BG156" i="4"/>
  <c r="BF156" i="4"/>
  <c r="T156" i="4"/>
  <c r="R156" i="4"/>
  <c r="P156" i="4"/>
  <c r="BK156" i="4"/>
  <c r="J156" i="4"/>
  <c r="BE156" i="4"/>
  <c r="BI152" i="4"/>
  <c r="BH152" i="4"/>
  <c r="BG152" i="4"/>
  <c r="BF152" i="4"/>
  <c r="T152" i="4"/>
  <c r="R152" i="4"/>
  <c r="P152" i="4"/>
  <c r="BK152" i="4"/>
  <c r="J152" i="4"/>
  <c r="BE152" i="4"/>
  <c r="BI151" i="4"/>
  <c r="BH151" i="4"/>
  <c r="BG151" i="4"/>
  <c r="BF151" i="4"/>
  <c r="T151" i="4"/>
  <c r="R151" i="4"/>
  <c r="P151" i="4"/>
  <c r="BK151" i="4"/>
  <c r="J151" i="4"/>
  <c r="BE151" i="4"/>
  <c r="BI149" i="4"/>
  <c r="BH149" i="4"/>
  <c r="BG149" i="4"/>
  <c r="BF149" i="4"/>
  <c r="T149" i="4"/>
  <c r="R149" i="4"/>
  <c r="P149" i="4"/>
  <c r="BK149" i="4"/>
  <c r="J149" i="4"/>
  <c r="BE149" i="4"/>
  <c r="BI147" i="4"/>
  <c r="BH147" i="4"/>
  <c r="BG147" i="4"/>
  <c r="BF147" i="4"/>
  <c r="T147" i="4"/>
  <c r="R147" i="4"/>
  <c r="P147" i="4"/>
  <c r="BK147" i="4"/>
  <c r="J147" i="4"/>
  <c r="BE147" i="4"/>
  <c r="BI145" i="4"/>
  <c r="BH145" i="4"/>
  <c r="BG145" i="4"/>
  <c r="BF145" i="4"/>
  <c r="T145" i="4"/>
  <c r="R145" i="4"/>
  <c r="P145" i="4"/>
  <c r="BK145" i="4"/>
  <c r="J145" i="4"/>
  <c r="BE145" i="4"/>
  <c r="BI143" i="4"/>
  <c r="BH143" i="4"/>
  <c r="BG143" i="4"/>
  <c r="BF143" i="4"/>
  <c r="T143" i="4"/>
  <c r="T142" i="4"/>
  <c r="R143" i="4"/>
  <c r="R142" i="4"/>
  <c r="P143" i="4"/>
  <c r="P142" i="4"/>
  <c r="BK143" i="4"/>
  <c r="BK142" i="4"/>
  <c r="J142" i="4" s="1"/>
  <c r="J143" i="4"/>
  <c r="BE143" i="4" s="1"/>
  <c r="J60" i="4"/>
  <c r="BI141" i="4"/>
  <c r="BH141" i="4"/>
  <c r="BG141" i="4"/>
  <c r="BF141" i="4"/>
  <c r="T141" i="4"/>
  <c r="R141" i="4"/>
  <c r="P141" i="4"/>
  <c r="BK141" i="4"/>
  <c r="J141" i="4"/>
  <c r="BE141" i="4"/>
  <c r="BI138" i="4"/>
  <c r="BH138" i="4"/>
  <c r="BG138" i="4"/>
  <c r="BF138" i="4"/>
  <c r="T138" i="4"/>
  <c r="R138" i="4"/>
  <c r="P138" i="4"/>
  <c r="BK138" i="4"/>
  <c r="J138" i="4"/>
  <c r="BE138" i="4"/>
  <c r="BI137" i="4"/>
  <c r="BH137" i="4"/>
  <c r="BG137" i="4"/>
  <c r="BF137" i="4"/>
  <c r="T137" i="4"/>
  <c r="R137" i="4"/>
  <c r="P137" i="4"/>
  <c r="BK137" i="4"/>
  <c r="J137" i="4"/>
  <c r="BE137" i="4"/>
  <c r="BI136" i="4"/>
  <c r="BH136" i="4"/>
  <c r="BG136" i="4"/>
  <c r="BF136" i="4"/>
  <c r="T136" i="4"/>
  <c r="R136" i="4"/>
  <c r="P136" i="4"/>
  <c r="BK136" i="4"/>
  <c r="J136" i="4"/>
  <c r="BE136" i="4"/>
  <c r="BI135" i="4"/>
  <c r="BH135" i="4"/>
  <c r="BG135" i="4"/>
  <c r="BF135" i="4"/>
  <c r="T135" i="4"/>
  <c r="R135" i="4"/>
  <c r="P135" i="4"/>
  <c r="BK135" i="4"/>
  <c r="J135" i="4"/>
  <c r="BE135" i="4"/>
  <c r="BI133" i="4"/>
  <c r="BH133" i="4"/>
  <c r="BG133" i="4"/>
  <c r="BF133" i="4"/>
  <c r="T133" i="4"/>
  <c r="T132" i="4"/>
  <c r="R133" i="4"/>
  <c r="R132" i="4"/>
  <c r="P133" i="4"/>
  <c r="P132" i="4"/>
  <c r="BK133" i="4"/>
  <c r="BK132" i="4"/>
  <c r="J132" i="4" s="1"/>
  <c r="J59" i="4" s="1"/>
  <c r="J133" i="4"/>
  <c r="BE133" i="4" s="1"/>
  <c r="BI130" i="4"/>
  <c r="BH130" i="4"/>
  <c r="BG130" i="4"/>
  <c r="BF130" i="4"/>
  <c r="T130" i="4"/>
  <c r="R130" i="4"/>
  <c r="P130" i="4"/>
  <c r="BK130" i="4"/>
  <c r="J130" i="4"/>
  <c r="BE130" i="4"/>
  <c r="BI127" i="4"/>
  <c r="BH127" i="4"/>
  <c r="BG127" i="4"/>
  <c r="BF127" i="4"/>
  <c r="T127" i="4"/>
  <c r="R127" i="4"/>
  <c r="P127" i="4"/>
  <c r="BK127" i="4"/>
  <c r="J127" i="4"/>
  <c r="BE127" i="4"/>
  <c r="BI125" i="4"/>
  <c r="BH125" i="4"/>
  <c r="BG125" i="4"/>
  <c r="BF125" i="4"/>
  <c r="T125" i="4"/>
  <c r="R125" i="4"/>
  <c r="P125" i="4"/>
  <c r="BK125" i="4"/>
  <c r="J125" i="4"/>
  <c r="BE125" i="4"/>
  <c r="BI123" i="4"/>
  <c r="BH123" i="4"/>
  <c r="BG123" i="4"/>
  <c r="BF123" i="4"/>
  <c r="T123" i="4"/>
  <c r="R123" i="4"/>
  <c r="P123" i="4"/>
  <c r="BK123" i="4"/>
  <c r="J123" i="4"/>
  <c r="BE123" i="4"/>
  <c r="BI120" i="4"/>
  <c r="BH120" i="4"/>
  <c r="BG120" i="4"/>
  <c r="BF120" i="4"/>
  <c r="T120" i="4"/>
  <c r="R120" i="4"/>
  <c r="P120" i="4"/>
  <c r="BK120" i="4"/>
  <c r="J120" i="4"/>
  <c r="BE120" i="4"/>
  <c r="BI118" i="4"/>
  <c r="BH118" i="4"/>
  <c r="BG118" i="4"/>
  <c r="BF118" i="4"/>
  <c r="T118" i="4"/>
  <c r="R118" i="4"/>
  <c r="P118" i="4"/>
  <c r="BK118" i="4"/>
  <c r="J118" i="4"/>
  <c r="BE118" i="4"/>
  <c r="BI115" i="4"/>
  <c r="BH115" i="4"/>
  <c r="BG115" i="4"/>
  <c r="BF115" i="4"/>
  <c r="T115" i="4"/>
  <c r="R115" i="4"/>
  <c r="P115" i="4"/>
  <c r="BK115" i="4"/>
  <c r="J115" i="4"/>
  <c r="BE115" i="4"/>
  <c r="BI113" i="4"/>
  <c r="BH113" i="4"/>
  <c r="BG113" i="4"/>
  <c r="BF113" i="4"/>
  <c r="T113" i="4"/>
  <c r="R113" i="4"/>
  <c r="P113" i="4"/>
  <c r="BK113" i="4"/>
  <c r="J113" i="4"/>
  <c r="BE113" i="4"/>
  <c r="BI111" i="4"/>
  <c r="BH111" i="4"/>
  <c r="BG111" i="4"/>
  <c r="BF111" i="4"/>
  <c r="T111" i="4"/>
  <c r="R111" i="4"/>
  <c r="P111" i="4"/>
  <c r="BK111" i="4"/>
  <c r="J111" i="4"/>
  <c r="BE111" i="4"/>
  <c r="BI108" i="4"/>
  <c r="BH108" i="4"/>
  <c r="BG108" i="4"/>
  <c r="BF108" i="4"/>
  <c r="T108" i="4"/>
  <c r="R108" i="4"/>
  <c r="P108" i="4"/>
  <c r="BK108" i="4"/>
  <c r="J108" i="4"/>
  <c r="BE108" i="4"/>
  <c r="BI106" i="4"/>
  <c r="BH106" i="4"/>
  <c r="BG106" i="4"/>
  <c r="BF106" i="4"/>
  <c r="T106" i="4"/>
  <c r="R106" i="4"/>
  <c r="P106" i="4"/>
  <c r="BK106" i="4"/>
  <c r="J106" i="4"/>
  <c r="BE106" i="4"/>
  <c r="BI103" i="4"/>
  <c r="BH103" i="4"/>
  <c r="BG103" i="4"/>
  <c r="BF103" i="4"/>
  <c r="T103" i="4"/>
  <c r="R103" i="4"/>
  <c r="P103" i="4"/>
  <c r="BK103" i="4"/>
  <c r="J103" i="4"/>
  <c r="BE103" i="4"/>
  <c r="BI99" i="4"/>
  <c r="BH99" i="4"/>
  <c r="BG99" i="4"/>
  <c r="BF99" i="4"/>
  <c r="T99" i="4"/>
  <c r="R99" i="4"/>
  <c r="P99" i="4"/>
  <c r="BK99" i="4"/>
  <c r="J99" i="4"/>
  <c r="BE99" i="4"/>
  <c r="BI97" i="4"/>
  <c r="BH97" i="4"/>
  <c r="BG97" i="4"/>
  <c r="BF97" i="4"/>
  <c r="T97" i="4"/>
  <c r="R97" i="4"/>
  <c r="P97" i="4"/>
  <c r="BK97" i="4"/>
  <c r="J97" i="4"/>
  <c r="BE97" i="4"/>
  <c r="BI95" i="4"/>
  <c r="BH95" i="4"/>
  <c r="BG95" i="4"/>
  <c r="BF95" i="4"/>
  <c r="T95" i="4"/>
  <c r="R95" i="4"/>
  <c r="P95" i="4"/>
  <c r="BK95" i="4"/>
  <c r="J95" i="4"/>
  <c r="BE95" i="4"/>
  <c r="BI91" i="4"/>
  <c r="BH91" i="4"/>
  <c r="BG91" i="4"/>
  <c r="BF91" i="4"/>
  <c r="T91" i="4"/>
  <c r="R91" i="4"/>
  <c r="P91" i="4"/>
  <c r="BK91" i="4"/>
  <c r="J91" i="4"/>
  <c r="BE91" i="4"/>
  <c r="BI89" i="4"/>
  <c r="BH89" i="4"/>
  <c r="BG89" i="4"/>
  <c r="BF89" i="4"/>
  <c r="T89" i="4"/>
  <c r="R89" i="4"/>
  <c r="P89" i="4"/>
  <c r="BK89" i="4"/>
  <c r="J89" i="4"/>
  <c r="BE89" i="4"/>
  <c r="BI86" i="4"/>
  <c r="F34" i="4"/>
  <c r="BD54" i="1" s="1"/>
  <c r="BH86" i="4"/>
  <c r="F33" i="4" s="1"/>
  <c r="BC54" i="1" s="1"/>
  <c r="BG86" i="4"/>
  <c r="F32" i="4"/>
  <c r="BB54" i="1" s="1"/>
  <c r="BF86" i="4"/>
  <c r="J31" i="4" s="1"/>
  <c r="AW54" i="1" s="1"/>
  <c r="T86" i="4"/>
  <c r="T85" i="4"/>
  <c r="T84" i="4" s="1"/>
  <c r="T83" i="4" s="1"/>
  <c r="R86" i="4"/>
  <c r="R85" i="4"/>
  <c r="R84" i="4" s="1"/>
  <c r="R83" i="4" s="1"/>
  <c r="P86" i="4"/>
  <c r="P85" i="4"/>
  <c r="P84" i="4" s="1"/>
  <c r="P83" i="4" s="1"/>
  <c r="AU54" i="1" s="1"/>
  <c r="BK86" i="4"/>
  <c r="BK85" i="4" s="1"/>
  <c r="J86" i="4"/>
  <c r="BE86" i="4" s="1"/>
  <c r="F79" i="4"/>
  <c r="F77" i="4"/>
  <c r="E75" i="4"/>
  <c r="F51" i="4"/>
  <c r="F49" i="4"/>
  <c r="E47" i="4"/>
  <c r="J21" i="4"/>
  <c r="E21" i="4"/>
  <c r="J79" i="4" s="1"/>
  <c r="J51" i="4"/>
  <c r="J20" i="4"/>
  <c r="J18" i="4"/>
  <c r="E18" i="4"/>
  <c r="F80" i="4"/>
  <c r="F52" i="4"/>
  <c r="J17" i="4"/>
  <c r="J12" i="4"/>
  <c r="J77" i="4"/>
  <c r="J49" i="4"/>
  <c r="E7" i="4"/>
  <c r="E73" i="4" s="1"/>
  <c r="E45" i="4"/>
  <c r="AY53" i="1"/>
  <c r="AX53" i="1"/>
  <c r="BI142" i="3"/>
  <c r="BH142" i="3"/>
  <c r="BG142" i="3"/>
  <c r="BF142" i="3"/>
  <c r="T142" i="3"/>
  <c r="T141" i="3"/>
  <c r="R142" i="3"/>
  <c r="R141" i="3"/>
  <c r="P142" i="3"/>
  <c r="P141" i="3"/>
  <c r="BK142" i="3"/>
  <c r="BK141" i="3"/>
  <c r="J141" i="3" s="1"/>
  <c r="J61" i="3" s="1"/>
  <c r="J142" i="3"/>
  <c r="BE142" i="3" s="1"/>
  <c r="BI139" i="3"/>
  <c r="BH139" i="3"/>
  <c r="BG139" i="3"/>
  <c r="BF139" i="3"/>
  <c r="T139" i="3"/>
  <c r="R139" i="3"/>
  <c r="P139" i="3"/>
  <c r="BK139" i="3"/>
  <c r="J139" i="3"/>
  <c r="BE139" i="3"/>
  <c r="BI137" i="3"/>
  <c r="BH137" i="3"/>
  <c r="BG137" i="3"/>
  <c r="BF137" i="3"/>
  <c r="T137" i="3"/>
  <c r="R137" i="3"/>
  <c r="P137" i="3"/>
  <c r="BK137" i="3"/>
  <c r="J137" i="3"/>
  <c r="BE137" i="3"/>
  <c r="BI136" i="3"/>
  <c r="BH136" i="3"/>
  <c r="BG136" i="3"/>
  <c r="BF136" i="3"/>
  <c r="T136" i="3"/>
  <c r="R136" i="3"/>
  <c r="P136" i="3"/>
  <c r="BK136" i="3"/>
  <c r="J136" i="3"/>
  <c r="BE136" i="3"/>
  <c r="BI134" i="3"/>
  <c r="BH134" i="3"/>
  <c r="BG134" i="3"/>
  <c r="BF134" i="3"/>
  <c r="T134" i="3"/>
  <c r="T133" i="3"/>
  <c r="R134" i="3"/>
  <c r="R133" i="3"/>
  <c r="P134" i="3"/>
  <c r="P133" i="3"/>
  <c r="BK134" i="3"/>
  <c r="BK133" i="3"/>
  <c r="J133" i="3" s="1"/>
  <c r="J60" i="3" s="1"/>
  <c r="J134" i="3"/>
  <c r="BE134" i="3" s="1"/>
  <c r="BI130" i="3"/>
  <c r="BH130" i="3"/>
  <c r="BG130" i="3"/>
  <c r="BF130" i="3"/>
  <c r="T130" i="3"/>
  <c r="R130" i="3"/>
  <c r="P130" i="3"/>
  <c r="BK130" i="3"/>
  <c r="J130" i="3"/>
  <c r="BE130" i="3"/>
  <c r="BI128" i="3"/>
  <c r="BH128" i="3"/>
  <c r="BG128" i="3"/>
  <c r="BF128" i="3"/>
  <c r="T128" i="3"/>
  <c r="R128" i="3"/>
  <c r="P128" i="3"/>
  <c r="BK128" i="3"/>
  <c r="J128" i="3"/>
  <c r="BE128" i="3"/>
  <c r="BI124" i="3"/>
  <c r="BH124" i="3"/>
  <c r="BG124" i="3"/>
  <c r="BF124" i="3"/>
  <c r="T124" i="3"/>
  <c r="R124" i="3"/>
  <c r="P124" i="3"/>
  <c r="BK124" i="3"/>
  <c r="J124" i="3"/>
  <c r="BE124" i="3"/>
  <c r="BI122" i="3"/>
  <c r="BH122" i="3"/>
  <c r="BG122" i="3"/>
  <c r="BF122" i="3"/>
  <c r="T122" i="3"/>
  <c r="R122" i="3"/>
  <c r="P122" i="3"/>
  <c r="BK122" i="3"/>
  <c r="J122" i="3"/>
  <c r="BE122" i="3"/>
  <c r="BI120" i="3"/>
  <c r="BH120" i="3"/>
  <c r="BG120" i="3"/>
  <c r="BF120" i="3"/>
  <c r="T120" i="3"/>
  <c r="R120" i="3"/>
  <c r="P120" i="3"/>
  <c r="BK120" i="3"/>
  <c r="J120" i="3"/>
  <c r="BE120" i="3"/>
  <c r="BI118" i="3"/>
  <c r="BH118" i="3"/>
  <c r="BG118" i="3"/>
  <c r="BF118" i="3"/>
  <c r="T118" i="3"/>
  <c r="R118" i="3"/>
  <c r="P118" i="3"/>
  <c r="BK118" i="3"/>
  <c r="J118" i="3"/>
  <c r="BE118" i="3"/>
  <c r="BI116" i="3"/>
  <c r="BH116" i="3"/>
  <c r="BG116" i="3"/>
  <c r="BF116" i="3"/>
  <c r="T116" i="3"/>
  <c r="R116" i="3"/>
  <c r="P116" i="3"/>
  <c r="BK116" i="3"/>
  <c r="J116" i="3"/>
  <c r="BE116" i="3"/>
  <c r="BI114" i="3"/>
  <c r="BH114" i="3"/>
  <c r="BG114" i="3"/>
  <c r="BF114" i="3"/>
  <c r="T114" i="3"/>
  <c r="T113" i="3"/>
  <c r="R114" i="3"/>
  <c r="R113" i="3"/>
  <c r="P114" i="3"/>
  <c r="P113" i="3"/>
  <c r="BK114" i="3"/>
  <c r="BK113" i="3"/>
  <c r="J113" i="3" s="1"/>
  <c r="J59" i="3" s="1"/>
  <c r="J114" i="3"/>
  <c r="BE114" i="3" s="1"/>
  <c r="BI111" i="3"/>
  <c r="BH111" i="3"/>
  <c r="BG111" i="3"/>
  <c r="BF111" i="3"/>
  <c r="T111" i="3"/>
  <c r="R111" i="3"/>
  <c r="P111" i="3"/>
  <c r="BK111" i="3"/>
  <c r="J111" i="3"/>
  <c r="BE111" i="3"/>
  <c r="BI108" i="3"/>
  <c r="BH108" i="3"/>
  <c r="BG108" i="3"/>
  <c r="BF108" i="3"/>
  <c r="T108" i="3"/>
  <c r="R108" i="3"/>
  <c r="P108" i="3"/>
  <c r="BK108" i="3"/>
  <c r="J108" i="3"/>
  <c r="BE108" i="3"/>
  <c r="BI106" i="3"/>
  <c r="BH106" i="3"/>
  <c r="BG106" i="3"/>
  <c r="BF106" i="3"/>
  <c r="T106" i="3"/>
  <c r="R106" i="3"/>
  <c r="P106" i="3"/>
  <c r="BK106" i="3"/>
  <c r="J106" i="3"/>
  <c r="BE106" i="3"/>
  <c r="BI103" i="3"/>
  <c r="BH103" i="3"/>
  <c r="BG103" i="3"/>
  <c r="BF103" i="3"/>
  <c r="T103" i="3"/>
  <c r="R103" i="3"/>
  <c r="P103" i="3"/>
  <c r="BK103" i="3"/>
  <c r="J103" i="3"/>
  <c r="BE103" i="3"/>
  <c r="BI101" i="3"/>
  <c r="BH101" i="3"/>
  <c r="BG101" i="3"/>
  <c r="BF101" i="3"/>
  <c r="T101" i="3"/>
  <c r="R101" i="3"/>
  <c r="P101" i="3"/>
  <c r="BK101" i="3"/>
  <c r="J101" i="3"/>
  <c r="BE101" i="3"/>
  <c r="BI99" i="3"/>
  <c r="BH99" i="3"/>
  <c r="BG99" i="3"/>
  <c r="BF99" i="3"/>
  <c r="T99" i="3"/>
  <c r="R99" i="3"/>
  <c r="P99" i="3"/>
  <c r="BK99" i="3"/>
  <c r="J99" i="3"/>
  <c r="BE99" i="3"/>
  <c r="BI97" i="3"/>
  <c r="BH97" i="3"/>
  <c r="BG97" i="3"/>
  <c r="BF97" i="3"/>
  <c r="T97" i="3"/>
  <c r="R97" i="3"/>
  <c r="P97" i="3"/>
  <c r="BK97" i="3"/>
  <c r="J97" i="3"/>
  <c r="BE97" i="3"/>
  <c r="BI95" i="3"/>
  <c r="BH95" i="3"/>
  <c r="BG95" i="3"/>
  <c r="BF95" i="3"/>
  <c r="T95" i="3"/>
  <c r="R95" i="3"/>
  <c r="P95" i="3"/>
  <c r="BK95" i="3"/>
  <c r="J95" i="3"/>
  <c r="BE95" i="3"/>
  <c r="BI92" i="3"/>
  <c r="BH92" i="3"/>
  <c r="BG92" i="3"/>
  <c r="BF92" i="3"/>
  <c r="T92" i="3"/>
  <c r="R92" i="3"/>
  <c r="P92" i="3"/>
  <c r="BK92" i="3"/>
  <c r="J92" i="3"/>
  <c r="BE92" i="3"/>
  <c r="BI88" i="3"/>
  <c r="BH88" i="3"/>
  <c r="BG88" i="3"/>
  <c r="BF88" i="3"/>
  <c r="T88" i="3"/>
  <c r="R88" i="3"/>
  <c r="P88" i="3"/>
  <c r="BK88" i="3"/>
  <c r="J88" i="3"/>
  <c r="BE88" i="3"/>
  <c r="BI86" i="3"/>
  <c r="BH86" i="3"/>
  <c r="BG86" i="3"/>
  <c r="BF86" i="3"/>
  <c r="T86" i="3"/>
  <c r="R86" i="3"/>
  <c r="P86" i="3"/>
  <c r="BK86" i="3"/>
  <c r="J86" i="3"/>
  <c r="BE86" i="3"/>
  <c r="BI84" i="3"/>
  <c r="F34" i="3"/>
  <c r="BD53" i="1" s="1"/>
  <c r="BH84" i="3"/>
  <c r="F33" i="3" s="1"/>
  <c r="BC53" i="1" s="1"/>
  <c r="BG84" i="3"/>
  <c r="F32" i="3"/>
  <c r="BB53" i="1" s="1"/>
  <c r="BF84" i="3"/>
  <c r="J31" i="3" s="1"/>
  <c r="AW53" i="1" s="1"/>
  <c r="T84" i="3"/>
  <c r="T83" i="3"/>
  <c r="T82" i="3" s="1"/>
  <c r="T81" i="3" s="1"/>
  <c r="R84" i="3"/>
  <c r="R83" i="3"/>
  <c r="R82" i="3" s="1"/>
  <c r="R81" i="3" s="1"/>
  <c r="P84" i="3"/>
  <c r="P83" i="3"/>
  <c r="P82" i="3" s="1"/>
  <c r="P81" i="3" s="1"/>
  <c r="AU53" i="1" s="1"/>
  <c r="BK84" i="3"/>
  <c r="BK83" i="3" s="1"/>
  <c r="J84" i="3"/>
  <c r="BE84" i="3" s="1"/>
  <c r="F77" i="3"/>
  <c r="F75" i="3"/>
  <c r="E73" i="3"/>
  <c r="F51" i="3"/>
  <c r="F49" i="3"/>
  <c r="E47" i="3"/>
  <c r="J21" i="3"/>
  <c r="E21" i="3"/>
  <c r="J77" i="3" s="1"/>
  <c r="J51" i="3"/>
  <c r="J20" i="3"/>
  <c r="J18" i="3"/>
  <c r="E18" i="3"/>
  <c r="F78" i="3"/>
  <c r="F52" i="3"/>
  <c r="J17" i="3"/>
  <c r="J12" i="3"/>
  <c r="J75" i="3"/>
  <c r="J49" i="3"/>
  <c r="E7" i="3"/>
  <c r="E71" i="3" s="1"/>
  <c r="E45" i="3"/>
  <c r="AY52" i="1"/>
  <c r="AX52" i="1"/>
  <c r="BI151" i="2"/>
  <c r="BH151" i="2"/>
  <c r="BG151" i="2"/>
  <c r="BF151" i="2"/>
  <c r="T151" i="2"/>
  <c r="T150" i="2"/>
  <c r="R151" i="2"/>
  <c r="R150" i="2"/>
  <c r="P151" i="2"/>
  <c r="P150" i="2"/>
  <c r="BK151" i="2"/>
  <c r="BK150" i="2"/>
  <c r="J150" i="2" s="1"/>
  <c r="J62" i="2" s="1"/>
  <c r="J151" i="2"/>
  <c r="BE151" i="2" s="1"/>
  <c r="BI149" i="2"/>
  <c r="BH149" i="2"/>
  <c r="BG149" i="2"/>
  <c r="BF149" i="2"/>
  <c r="T149" i="2"/>
  <c r="R149" i="2"/>
  <c r="P149" i="2"/>
  <c r="BK149" i="2"/>
  <c r="J149" i="2"/>
  <c r="BE149" i="2"/>
  <c r="BI148" i="2"/>
  <c r="BH148" i="2"/>
  <c r="BG148" i="2"/>
  <c r="BF148" i="2"/>
  <c r="T148" i="2"/>
  <c r="R148" i="2"/>
  <c r="P148" i="2"/>
  <c r="BK148" i="2"/>
  <c r="J148" i="2"/>
  <c r="BE148" i="2"/>
  <c r="BI146" i="2"/>
  <c r="BH146" i="2"/>
  <c r="BG146" i="2"/>
  <c r="BF146" i="2"/>
  <c r="T146" i="2"/>
  <c r="R146" i="2"/>
  <c r="P146" i="2"/>
  <c r="BK146" i="2"/>
  <c r="J146" i="2"/>
  <c r="BE146" i="2"/>
  <c r="BI145" i="2"/>
  <c r="BH145" i="2"/>
  <c r="BG145" i="2"/>
  <c r="BF145" i="2"/>
  <c r="T145" i="2"/>
  <c r="T144" i="2"/>
  <c r="R145" i="2"/>
  <c r="R144" i="2"/>
  <c r="P145" i="2"/>
  <c r="P144" i="2"/>
  <c r="BK145" i="2"/>
  <c r="BK144" i="2"/>
  <c r="J144" i="2" s="1"/>
  <c r="J61" i="2" s="1"/>
  <c r="J145" i="2"/>
  <c r="BE145" i="2" s="1"/>
  <c r="BI142" i="2"/>
  <c r="BH142" i="2"/>
  <c r="BG142" i="2"/>
  <c r="BF142" i="2"/>
  <c r="T142" i="2"/>
  <c r="R142" i="2"/>
  <c r="P142" i="2"/>
  <c r="BK142" i="2"/>
  <c r="J142" i="2"/>
  <c r="BE142" i="2"/>
  <c r="BI140" i="2"/>
  <c r="BH140" i="2"/>
  <c r="BG140" i="2"/>
  <c r="BF140" i="2"/>
  <c r="T140" i="2"/>
  <c r="R140" i="2"/>
  <c r="P140" i="2"/>
  <c r="BK140" i="2"/>
  <c r="J140" i="2"/>
  <c r="BE140" i="2"/>
  <c r="BI137" i="2"/>
  <c r="BH137" i="2"/>
  <c r="BG137" i="2"/>
  <c r="BF137" i="2"/>
  <c r="T137" i="2"/>
  <c r="T136" i="2"/>
  <c r="R137" i="2"/>
  <c r="R136" i="2"/>
  <c r="P137" i="2"/>
  <c r="P136" i="2"/>
  <c r="BK137" i="2"/>
  <c r="BK136" i="2"/>
  <c r="J136" i="2" s="1"/>
  <c r="J60" i="2" s="1"/>
  <c r="J137" i="2"/>
  <c r="BE137" i="2" s="1"/>
  <c r="BI133" i="2"/>
  <c r="BH133" i="2"/>
  <c r="BG133" i="2"/>
  <c r="BF133" i="2"/>
  <c r="T133" i="2"/>
  <c r="R133" i="2"/>
  <c r="P133" i="2"/>
  <c r="BK133" i="2"/>
  <c r="J133" i="2"/>
  <c r="BE133" i="2"/>
  <c r="BI131" i="2"/>
  <c r="BH131" i="2"/>
  <c r="BG131" i="2"/>
  <c r="BF131" i="2"/>
  <c r="T131" i="2"/>
  <c r="R131" i="2"/>
  <c r="P131" i="2"/>
  <c r="BK131" i="2"/>
  <c r="J131" i="2"/>
  <c r="BE131" i="2"/>
  <c r="BI127" i="2"/>
  <c r="BH127" i="2"/>
  <c r="BG127" i="2"/>
  <c r="BF127" i="2"/>
  <c r="T127" i="2"/>
  <c r="R127" i="2"/>
  <c r="P127" i="2"/>
  <c r="BK127" i="2"/>
  <c r="J127" i="2"/>
  <c r="BE127" i="2"/>
  <c r="BI125" i="2"/>
  <c r="BH125" i="2"/>
  <c r="BG125" i="2"/>
  <c r="BF125" i="2"/>
  <c r="T125" i="2"/>
  <c r="R125" i="2"/>
  <c r="P125" i="2"/>
  <c r="BK125" i="2"/>
  <c r="J125" i="2"/>
  <c r="BE125" i="2"/>
  <c r="BI123" i="2"/>
  <c r="BH123" i="2"/>
  <c r="BG123" i="2"/>
  <c r="BF123" i="2"/>
  <c r="T123" i="2"/>
  <c r="R123" i="2"/>
  <c r="P123" i="2"/>
  <c r="BK123" i="2"/>
  <c r="J123" i="2"/>
  <c r="BE123" i="2"/>
  <c r="BI121" i="2"/>
  <c r="BH121" i="2"/>
  <c r="BG121" i="2"/>
  <c r="BF121" i="2"/>
  <c r="T121" i="2"/>
  <c r="R121" i="2"/>
  <c r="P121" i="2"/>
  <c r="BK121" i="2"/>
  <c r="J121" i="2"/>
  <c r="BE121" i="2"/>
  <c r="BI119" i="2"/>
  <c r="BH119" i="2"/>
  <c r="BG119" i="2"/>
  <c r="BF119" i="2"/>
  <c r="T119" i="2"/>
  <c r="R119" i="2"/>
  <c r="P119" i="2"/>
  <c r="BK119" i="2"/>
  <c r="J119" i="2"/>
  <c r="BE119" i="2"/>
  <c r="BI117" i="2"/>
  <c r="BH117" i="2"/>
  <c r="BG117" i="2"/>
  <c r="BF117" i="2"/>
  <c r="T117" i="2"/>
  <c r="T116" i="2"/>
  <c r="R117" i="2"/>
  <c r="R116" i="2"/>
  <c r="P117" i="2"/>
  <c r="P116" i="2"/>
  <c r="BK117" i="2"/>
  <c r="BK116" i="2"/>
  <c r="J116" i="2" s="1"/>
  <c r="J59" i="2" s="1"/>
  <c r="J117" i="2"/>
  <c r="BE117" i="2" s="1"/>
  <c r="BI114" i="2"/>
  <c r="BH114" i="2"/>
  <c r="BG114" i="2"/>
  <c r="BF114" i="2"/>
  <c r="T114" i="2"/>
  <c r="R114" i="2"/>
  <c r="P114" i="2"/>
  <c r="BK114" i="2"/>
  <c r="J114" i="2"/>
  <c r="BE114" i="2"/>
  <c r="BI111" i="2"/>
  <c r="BH111" i="2"/>
  <c r="BG111" i="2"/>
  <c r="BF111" i="2"/>
  <c r="T111" i="2"/>
  <c r="R111" i="2"/>
  <c r="P111" i="2"/>
  <c r="BK111" i="2"/>
  <c r="J111" i="2"/>
  <c r="BE111" i="2"/>
  <c r="BI109" i="2"/>
  <c r="BH109" i="2"/>
  <c r="BG109" i="2"/>
  <c r="BF109" i="2"/>
  <c r="T109" i="2"/>
  <c r="R109" i="2"/>
  <c r="P109" i="2"/>
  <c r="BK109" i="2"/>
  <c r="J109" i="2"/>
  <c r="BE109" i="2"/>
  <c r="BI106" i="2"/>
  <c r="BH106" i="2"/>
  <c r="BG106" i="2"/>
  <c r="BF106" i="2"/>
  <c r="T106" i="2"/>
  <c r="R106" i="2"/>
  <c r="P106" i="2"/>
  <c r="BK106" i="2"/>
  <c r="J106" i="2"/>
  <c r="BE106" i="2"/>
  <c r="BI104" i="2"/>
  <c r="BH104" i="2"/>
  <c r="BG104" i="2"/>
  <c r="BF104" i="2"/>
  <c r="T104" i="2"/>
  <c r="R104" i="2"/>
  <c r="P104" i="2"/>
  <c r="BK104" i="2"/>
  <c r="J104" i="2"/>
  <c r="BE104" i="2"/>
  <c r="BI102" i="2"/>
  <c r="BH102" i="2"/>
  <c r="BG102" i="2"/>
  <c r="BF102" i="2"/>
  <c r="T102" i="2"/>
  <c r="R102" i="2"/>
  <c r="P102" i="2"/>
  <c r="BK102" i="2"/>
  <c r="J102" i="2"/>
  <c r="BE102" i="2"/>
  <c r="BI100" i="2"/>
  <c r="BH100" i="2"/>
  <c r="BG100" i="2"/>
  <c r="BF100" i="2"/>
  <c r="T100" i="2"/>
  <c r="R100" i="2"/>
  <c r="P100" i="2"/>
  <c r="BK100" i="2"/>
  <c r="J100" i="2"/>
  <c r="BE100" i="2"/>
  <c r="BI98" i="2"/>
  <c r="BH98" i="2"/>
  <c r="BG98" i="2"/>
  <c r="BF98" i="2"/>
  <c r="T98" i="2"/>
  <c r="R98" i="2"/>
  <c r="P98" i="2"/>
  <c r="BK98" i="2"/>
  <c r="J98" i="2"/>
  <c r="BE98" i="2"/>
  <c r="BI95" i="2"/>
  <c r="BH95" i="2"/>
  <c r="BG95" i="2"/>
  <c r="BF95" i="2"/>
  <c r="T95" i="2"/>
  <c r="R95" i="2"/>
  <c r="P95" i="2"/>
  <c r="BK95" i="2"/>
  <c r="J95" i="2"/>
  <c r="BE95" i="2"/>
  <c r="BI91" i="2"/>
  <c r="BH91" i="2"/>
  <c r="BG91" i="2"/>
  <c r="BF91" i="2"/>
  <c r="T91" i="2"/>
  <c r="R91" i="2"/>
  <c r="P91" i="2"/>
  <c r="BK91" i="2"/>
  <c r="J91" i="2"/>
  <c r="BE91" i="2"/>
  <c r="BI89" i="2"/>
  <c r="BH89" i="2"/>
  <c r="BG89" i="2"/>
  <c r="BF89" i="2"/>
  <c r="T89" i="2"/>
  <c r="R89" i="2"/>
  <c r="P89" i="2"/>
  <c r="BK89" i="2"/>
  <c r="J89" i="2"/>
  <c r="BE89" i="2"/>
  <c r="BI87" i="2"/>
  <c r="BH87" i="2"/>
  <c r="BG87" i="2"/>
  <c r="BF87" i="2"/>
  <c r="T87" i="2"/>
  <c r="R87" i="2"/>
  <c r="P87" i="2"/>
  <c r="BK87" i="2"/>
  <c r="J87" i="2"/>
  <c r="BE87" i="2"/>
  <c r="BI85" i="2"/>
  <c r="F34" i="2"/>
  <c r="BD52" i="1" s="1"/>
  <c r="BH85" i="2"/>
  <c r="F33" i="2" s="1"/>
  <c r="BC52" i="1" s="1"/>
  <c r="BC51" i="1" s="1"/>
  <c r="BG85" i="2"/>
  <c r="F32" i="2"/>
  <c r="BB52" i="1" s="1"/>
  <c r="BB51" i="1" s="1"/>
  <c r="BF85" i="2"/>
  <c r="J31" i="2" s="1"/>
  <c r="AW52" i="1" s="1"/>
  <c r="T85" i="2"/>
  <c r="T84" i="2"/>
  <c r="T83" i="2" s="1"/>
  <c r="T82" i="2" s="1"/>
  <c r="R85" i="2"/>
  <c r="R84" i="2"/>
  <c r="R83" i="2" s="1"/>
  <c r="R82" i="2" s="1"/>
  <c r="P85" i="2"/>
  <c r="P84" i="2"/>
  <c r="P83" i="2" s="1"/>
  <c r="P82" i="2" s="1"/>
  <c r="AU52" i="1" s="1"/>
  <c r="BK85" i="2"/>
  <c r="BK84" i="2" s="1"/>
  <c r="J85" i="2"/>
  <c r="BE85" i="2" s="1"/>
  <c r="F78" i="2"/>
  <c r="F76" i="2"/>
  <c r="E74" i="2"/>
  <c r="F51" i="2"/>
  <c r="F49" i="2"/>
  <c r="E47" i="2"/>
  <c r="J21" i="2"/>
  <c r="E21" i="2"/>
  <c r="J78" i="2" s="1"/>
  <c r="J51" i="2"/>
  <c r="J20" i="2"/>
  <c r="J18" i="2"/>
  <c r="E18" i="2"/>
  <c r="F79" i="2"/>
  <c r="F52" i="2"/>
  <c r="J17" i="2"/>
  <c r="J12" i="2"/>
  <c r="J76" i="2"/>
  <c r="J49" i="2"/>
  <c r="E7" i="2"/>
  <c r="E72" i="2" s="1"/>
  <c r="E45" i="2"/>
  <c r="AS51" i="1"/>
  <c r="L47" i="1"/>
  <c r="AM46" i="1"/>
  <c r="L46" i="1"/>
  <c r="AM44" i="1"/>
  <c r="L44" i="1"/>
  <c r="L42" i="1"/>
  <c r="L41" i="1"/>
  <c r="BK83" i="2" l="1"/>
  <c r="J84" i="2"/>
  <c r="J58" i="2" s="1"/>
  <c r="W28" i="1"/>
  <c r="AX51" i="1"/>
  <c r="AY51" i="1"/>
  <c r="W29" i="1"/>
  <c r="BK82" i="3"/>
  <c r="J83" i="3"/>
  <c r="J58" i="3" s="1"/>
  <c r="J30" i="4"/>
  <c r="AV54" i="1" s="1"/>
  <c r="AT54" i="1" s="1"/>
  <c r="F30" i="4"/>
  <c r="AZ54" i="1" s="1"/>
  <c r="J30" i="2"/>
  <c r="AV52" i="1" s="1"/>
  <c r="AT52" i="1" s="1"/>
  <c r="F30" i="2"/>
  <c r="AZ52" i="1" s="1"/>
  <c r="AU51" i="1"/>
  <c r="BD51" i="1"/>
  <c r="W30" i="1" s="1"/>
  <c r="J30" i="3"/>
  <c r="AV53" i="1" s="1"/>
  <c r="AT53" i="1" s="1"/>
  <c r="F30" i="3"/>
  <c r="AZ53" i="1" s="1"/>
  <c r="BK84" i="4"/>
  <c r="J85" i="4"/>
  <c r="J58" i="4" s="1"/>
  <c r="BK83" i="5"/>
  <c r="J84" i="5"/>
  <c r="J58" i="5" s="1"/>
  <c r="BK83" i="6"/>
  <c r="J84" i="6"/>
  <c r="J58" i="6" s="1"/>
  <c r="BK82" i="7"/>
  <c r="J83" i="7"/>
  <c r="J58" i="7" s="1"/>
  <c r="F31" i="2"/>
  <c r="BA52" i="1" s="1"/>
  <c r="F31" i="3"/>
  <c r="BA53" i="1" s="1"/>
  <c r="F31" i="4"/>
  <c r="BA54" i="1" s="1"/>
  <c r="J30" i="5"/>
  <c r="AV55" i="1" s="1"/>
  <c r="AT55" i="1" s="1"/>
  <c r="F30" i="5"/>
  <c r="AZ55" i="1" s="1"/>
  <c r="J30" i="6"/>
  <c r="AV56" i="1" s="1"/>
  <c r="AT56" i="1" s="1"/>
  <c r="F30" i="6"/>
  <c r="AZ56" i="1" s="1"/>
  <c r="J30" i="7"/>
  <c r="AV57" i="1" s="1"/>
  <c r="AT57" i="1" s="1"/>
  <c r="F30" i="7"/>
  <c r="AZ57" i="1" s="1"/>
  <c r="F31" i="5"/>
  <c r="BA55" i="1" s="1"/>
  <c r="F31" i="6"/>
  <c r="BA56" i="1" s="1"/>
  <c r="F31" i="7"/>
  <c r="BA57" i="1" s="1"/>
  <c r="AZ51" i="1" l="1"/>
  <c r="BA51" i="1"/>
  <c r="BK81" i="7"/>
  <c r="J81" i="7" s="1"/>
  <c r="J82" i="7"/>
  <c r="J57" i="7" s="1"/>
  <c r="BK82" i="6"/>
  <c r="J82" i="6" s="1"/>
  <c r="J83" i="6"/>
  <c r="J57" i="6" s="1"/>
  <c r="BK82" i="5"/>
  <c r="J82" i="5" s="1"/>
  <c r="J83" i="5"/>
  <c r="J57" i="5" s="1"/>
  <c r="BK83" i="4"/>
  <c r="J83" i="4" s="1"/>
  <c r="J84" i="4"/>
  <c r="J57" i="4" s="1"/>
  <c r="BK81" i="3"/>
  <c r="J81" i="3" s="1"/>
  <c r="J82" i="3"/>
  <c r="J57" i="3" s="1"/>
  <c r="BK82" i="2"/>
  <c r="J82" i="2" s="1"/>
  <c r="J83" i="2"/>
  <c r="J57" i="2" s="1"/>
  <c r="J56" i="2" l="1"/>
  <c r="J27" i="2"/>
  <c r="J56" i="4"/>
  <c r="J27" i="4"/>
  <c r="AW51" i="1"/>
  <c r="AK27" i="1" s="1"/>
  <c r="W27" i="1"/>
  <c r="J56" i="3"/>
  <c r="J27" i="3"/>
  <c r="J56" i="5"/>
  <c r="J27" i="5"/>
  <c r="J56" i="6"/>
  <c r="J27" i="6"/>
  <c r="J56" i="7"/>
  <c r="J27" i="7"/>
  <c r="AV51" i="1"/>
  <c r="W26" i="1"/>
  <c r="AK26" i="1" l="1"/>
  <c r="AT51" i="1"/>
  <c r="AG57" i="1"/>
  <c r="AN57" i="1" s="1"/>
  <c r="J36" i="7"/>
  <c r="AG56" i="1"/>
  <c r="AN56" i="1" s="1"/>
  <c r="J36" i="6"/>
  <c r="AG55" i="1"/>
  <c r="AN55" i="1" s="1"/>
  <c r="J36" i="5"/>
  <c r="AG53" i="1"/>
  <c r="AN53" i="1" s="1"/>
  <c r="J36" i="3"/>
  <c r="AG54" i="1"/>
  <c r="AN54" i="1" s="1"/>
  <c r="J36" i="4"/>
  <c r="AG52" i="1"/>
  <c r="J36" i="2"/>
  <c r="AN52" i="1" l="1"/>
  <c r="AG51" i="1"/>
  <c r="AK23" i="1" l="1"/>
  <c r="AK32" i="1" s="1"/>
  <c r="AN51" i="1"/>
</calcChain>
</file>

<file path=xl/sharedStrings.xml><?xml version="1.0" encoding="utf-8"?>
<sst xmlns="http://schemas.openxmlformats.org/spreadsheetml/2006/main" count="6095" uniqueCount="863">
  <si>
    <t>Export VZ</t>
  </si>
  <si>
    <t>List obsahuje:</t>
  </si>
  <si>
    <t>1) Rekapitulace stavby</t>
  </si>
  <si>
    <t>2) Rekapitulace objektů stavby a soupisů prací</t>
  </si>
  <si>
    <t>3.0</t>
  </si>
  <si>
    <t>ZAMOK</t>
  </si>
  <si>
    <t>False</t>
  </si>
  <si>
    <t>{d7b40284-7d19-4361-aca4-2f4e8be808f9}</t>
  </si>
  <si>
    <t>0,01</t>
  </si>
  <si>
    <t>21</t>
  </si>
  <si>
    <t>15</t>
  </si>
  <si>
    <t>REKAPITULACE STAVBY</t>
  </si>
  <si>
    <t>v ---  níže se nacházejí doplnkové a pomocné údaje k sestavám  --- v</t>
  </si>
  <si>
    <t>Návod na vyplnění</t>
  </si>
  <si>
    <t>0,001</t>
  </si>
  <si>
    <t>Kód:</t>
  </si>
  <si>
    <t>17003</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</si>
  <si>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</si>
  <si>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</si>
  <si>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Zpevněné odstavné plochy ze zatravňovacích roštů - II.etapa</t>
  </si>
  <si>
    <t>KSO:</t>
  </si>
  <si>
    <t>822 55 91</t>
  </si>
  <si>
    <t>CC-CZ:</t>
  </si>
  <si>
    <t/>
  </si>
  <si>
    <t>Místo:</t>
  </si>
  <si>
    <t>Ostrava - Poruba</t>
  </si>
  <si>
    <t>Datum:</t>
  </si>
  <si>
    <t>2. 3. 2017</t>
  </si>
  <si>
    <t>CZ-CPV:</t>
  </si>
  <si>
    <t>45233251-3stav.práce</t>
  </si>
  <si>
    <t>Zadavatel:</t>
  </si>
  <si>
    <t>IČ:</t>
  </si>
  <si>
    <t>Úřad městského obvodu Poruba</t>
  </si>
  <si>
    <t>DIČ:</t>
  </si>
  <si>
    <t>Uchazeč:</t>
  </si>
  <si>
    <t>Vyplň údaj</t>
  </si>
  <si>
    <t>Projektant:</t>
  </si>
  <si>
    <t xml:space="preserve"> </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</si>
  <si>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</si>
  <si>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</si>
  <si>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</si>
  <si>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</si>
  <si>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</si>
  <si>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</si>
  <si>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</si>
  <si>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</si>
  <si>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</si>
  <si>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</si>
  <si>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</si>
  <si>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</si>
  <si>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</si>
  <si>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</si>
  <si>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</si>
  <si>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</si>
  <si>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</si>
  <si>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</si>
  <si>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</si>
  <si>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</si>
  <si>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</si>
  <si>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</si>
  <si>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</si>
  <si>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</si>
  <si>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</si>
  <si>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</si>
  <si>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</si>
  <si>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</si>
  <si>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</si>
  <si>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</si>
  <si>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</si>
  <si>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</si>
  <si>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</si>
  <si>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</si>
  <si>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</si>
  <si>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</si>
  <si>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</si>
  <si>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</si>
  <si>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</si>
  <si>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</si>
  <si>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</si>
  <si>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</si>
  <si>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1700303</t>
  </si>
  <si>
    <t>Zpevněné odstavné plochy ze zatravňovacích roštů - lokalita Žilinská</t>
  </si>
  <si>
    <t>STA</t>
  </si>
  <si>
    <t>1</t>
  </si>
  <si>
    <t>{cdbd1e8f-e579-428f-a945-6282e56e611b}</t>
  </si>
  <si>
    <t>2</t>
  </si>
  <si>
    <t>1700309</t>
  </si>
  <si>
    <t>Zpevněné odstavné plochy ze zatravňovacích roštů - lokalita Pokorného a+b</t>
  </si>
  <si>
    <t>{9425992b-3c70-4ec5-be82-490525df7282}</t>
  </si>
  <si>
    <t>1700311</t>
  </si>
  <si>
    <t>Zpevněné odstavné plochy ze zatravňovacích roštů - lokalita Opavská 1124</t>
  </si>
  <si>
    <t>{10418302-2b69-4966-8580-a5f80afc30f5}</t>
  </si>
  <si>
    <t>1700312</t>
  </si>
  <si>
    <t>Zpevněné odstavné plochy ze zatravňovacích roštů - lokalita Opavská 1125,1126</t>
  </si>
  <si>
    <t>{2e4fad81-ce4b-4ee8-a396-477263dce82e}</t>
  </si>
  <si>
    <t>1700313</t>
  </si>
  <si>
    <t>Zpevněné odstavné plochy ze zatravňovacích roštů - lokalita Bulharská III</t>
  </si>
  <si>
    <t>{a17a062a-479c-460b-a6b0-3a402cb7016f}</t>
  </si>
  <si>
    <t>1700314</t>
  </si>
  <si>
    <t>Zpevněné odstavné plochy ze zatravňovacích roštů - lokalita Rušná  Vltava II</t>
  </si>
  <si>
    <t>{4f8af1d2-5feb-4e4c-89bf-09e199050e6a}</t>
  </si>
  <si>
    <t>1) Krycí list soupisu</t>
  </si>
  <si>
    <t>2) Rekapitulace</t>
  </si>
  <si>
    <t>3) Soupis prací</t>
  </si>
  <si>
    <t>Zpět na list:</t>
  </si>
  <si>
    <t>Rekapitulace stavby</t>
  </si>
  <si>
    <t>KRYCÍ LIST SOUPISU</t>
  </si>
  <si>
    <t>Objekt:</t>
  </si>
  <si>
    <t>1700303 - Zpevněné odstavné plochy ze zatravňovacích roštů - lokalita Žilinská</t>
  </si>
  <si>
    <t>REKAPITULACE ČLENĚNÍ SOUPISU PRACÍ</t>
  </si>
  <si>
    <t>Kód dílu - Popis</t>
  </si>
  <si>
    <t>Cena celkem [CZK]</t>
  </si>
  <si>
    <t>Náklady soupisu celkem</t>
  </si>
  <si>
    <t>-1</t>
  </si>
  <si>
    <t>HSV - Práce a dodávky HSV</t>
  </si>
  <si>
    <t xml:space="preserve">    1 - Zemní práce</t>
  </si>
  <si>
    <t xml:space="preserve">    5 - Komunikace pozemní</t>
  </si>
  <si>
    <t xml:space="preserve">    9 - Ostatní konstrukce a práce, bourání</t>
  </si>
  <si>
    <t xml:space="preserve">    997 - Přesun sutě</t>
  </si>
  <si>
    <t xml:space="preserve">    998 - Přesun hmot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</si>
  <si>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</si>
  <si>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</si>
  <si>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</si>
  <si>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</si>
  <si>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</si>
  <si>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</si>
  <si>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</si>
  <si>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</si>
  <si>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</si>
  <si>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</si>
  <si>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</si>
  <si>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</si>
  <si>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</si>
  <si>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</si>
  <si>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</si>
  <si>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</si>
  <si>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</si>
  <si>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</si>
  <si>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</si>
  <si>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113201111</t>
  </si>
  <si>
    <t>Vytrhání obrub s vybouráním lože, s přemístěním hmot na skládku na vzdálenost do 3 m nebo s naložením na dopravní prostředek chodníkových ležatých</t>
  </si>
  <si>
    <t>m</t>
  </si>
  <si>
    <t>CS ÚRS 2016 01</t>
  </si>
  <si>
    <t>4</t>
  </si>
  <si>
    <t>-118594390</t>
  </si>
  <si>
    <t>VV</t>
  </si>
  <si>
    <t>27,5+7,5</t>
  </si>
  <si>
    <t>121101101</t>
  </si>
  <si>
    <t>Sejmutí ornice nebo lesní půdy s vodorovným přemístěním na hromady v místě upotřebení nebo na dočasné či trvalé skládky se složením, na vzdálenost do 50 m</t>
  </si>
  <si>
    <t>m3</t>
  </si>
  <si>
    <t>-152807669</t>
  </si>
  <si>
    <t>(2,5*4,5*14)*0,2</t>
  </si>
  <si>
    <t>3</t>
  </si>
  <si>
    <t>122202201</t>
  </si>
  <si>
    <t>Odkopávky a prokopávky nezapažené pro silnice s přemístěním výkopku v příčných profilech na vzdálenost do 15 m nebo s naložením na dopravní prostředek v hornině tř. 3 do 100 m3</t>
  </si>
  <si>
    <t>CS ÚRS 2015 01</t>
  </si>
  <si>
    <t>150270502</t>
  </si>
  <si>
    <t>(14*4,5*2,5)*(0,8-0,2)</t>
  </si>
  <si>
    <t>162601101</t>
  </si>
  <si>
    <t>Vodorovné přemístění výkopku nebo sypaniny po suchu na obvyklém dopravním prostředku, bez naložení výkopku, avšak se složením bez rozhrnutí z horniny tř. 1 až 4 na vzdálenost přes 3 000 do 4 000 m</t>
  </si>
  <si>
    <t>CS ÚRS 2017 01</t>
  </si>
  <si>
    <t>1511522478</t>
  </si>
  <si>
    <t>PSC</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</si>
  <si>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</si>
  <si>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ornice</t>
  </si>
  <si>
    <t>31,5-6,6</t>
  </si>
  <si>
    <t>5</t>
  </si>
  <si>
    <t>162701105</t>
  </si>
  <si>
    <t>Vodorovné přemístění výkopku nebo sypaniny po suchu na obvyklém dopravním prostředku, bez naložení výkopku, avšak se složením bez rozhrnutí z horniny tř. 1 až 4 na vzdálenost přes 9 000 do 10 000 m</t>
  </si>
  <si>
    <t>1829267882</t>
  </si>
  <si>
    <t>zemina</t>
  </si>
  <si>
    <t>94,5</t>
  </si>
  <si>
    <t>6</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</si>
  <si>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</si>
  <si>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</si>
  <si>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1201372405</t>
  </si>
  <si>
    <t>94,5*5</t>
  </si>
  <si>
    <t>7</t>
  </si>
  <si>
    <t>171201201</t>
  </si>
  <si>
    <t>Uložení sypaniny na skládky</t>
  </si>
  <si>
    <t>-1527428119</t>
  </si>
  <si>
    <t>31,5+94,5</t>
  </si>
  <si>
    <t>8</t>
  </si>
  <si>
    <t>171201211</t>
  </si>
  <si>
    <t>Uložení sypaniny poplatek za uložení sypaniny na skládce (skládkovné)</t>
  </si>
  <si>
    <t>t</t>
  </si>
  <si>
    <t>-1331495347</t>
  </si>
  <si>
    <t>94,5*1,7</t>
  </si>
  <si>
    <t>9</t>
  </si>
  <si>
    <t>180405111</t>
  </si>
  <si>
    <t>Založení trávníků ve vegetačních prefabrikátech výsevem semene v rovině nebo na svahu do 1:5</t>
  </si>
  <si>
    <t>m2</t>
  </si>
  <si>
    <t>-1107585440</t>
  </si>
  <si>
    <t>14*4,5*2,5</t>
  </si>
  <si>
    <t>10</t>
  </si>
  <si>
    <t>M</t>
  </si>
  <si>
    <t>005721000</t>
  </si>
  <si>
    <t>osiva pícnin směsi travní balení obvykle 25 kg jetelotráva intenzívní víceletá</t>
  </si>
  <si>
    <t>kg</t>
  </si>
  <si>
    <t>1955420906</t>
  </si>
  <si>
    <t>157,5</t>
  </si>
  <si>
    <t>157,5*0,015 'Přepočtené koeficientem množství</t>
  </si>
  <si>
    <t>11</t>
  </si>
  <si>
    <t>182911131</t>
  </si>
  <si>
    <t>Vyplnění otvorů zpevňovacích prefabrikátů ornicí nebo substrátem vrstvou tloušťky přes 100 do 150 mm pro výsadbu rostlin na svahu přes 1:2 do 1:1</t>
  </si>
  <si>
    <t>2018001389</t>
  </si>
  <si>
    <t>12</t>
  </si>
  <si>
    <t>103715000</t>
  </si>
  <si>
    <t>hnojiva humusová substrát pro trávníky A      VL</t>
  </si>
  <si>
    <t>-1501447687</t>
  </si>
  <si>
    <t>157,5*0,03 'Přepočtené koeficientem množství</t>
  </si>
  <si>
    <t>13</t>
  </si>
  <si>
    <t>583313510</t>
  </si>
  <si>
    <t>kamenivo přírodní těžené pro stavební účely  PTK  (drobné, hrubé, štěrkopísky) kamenivo těžené drobné D&lt;=2 mm (ČSN EN 13043 ) D&lt;=4 mm (ČSN EN 12620, ČSN EN 13139 ) d=0 mm, D&lt;=6,3 mm (ČSN EN 13242) frakce  0-4  Tovačov</t>
  </si>
  <si>
    <t>1211044746</t>
  </si>
  <si>
    <t>157,5*0,045 'Přepočtené koeficientem množství</t>
  </si>
  <si>
    <t>Komunikace pozemní</t>
  </si>
  <si>
    <t>14</t>
  </si>
  <si>
    <t>561121113</t>
  </si>
  <si>
    <t>Zřízení podkladu nebo ochranné vrstvy vozovky z mechanicky zpevněné zeminy MZ bez přidání pojiva nebo vylepšovacího materiálu, s rozprostřením, vlhčením, promísením a zhutněním, tloušťka po zhutnění 250 mm</t>
  </si>
  <si>
    <t>1133028409</t>
  </si>
  <si>
    <t xml:space="preserve"> PRC 1</t>
  </si>
  <si>
    <t>Dodání materiálu pro humusovou vrstvu - skladba dle PD</t>
  </si>
  <si>
    <t>-1752741715</t>
  </si>
  <si>
    <t>157,5*0,25*1,01</t>
  </si>
  <si>
    <t>16</t>
  </si>
  <si>
    <t>561121114</t>
  </si>
  <si>
    <t>Zřízení podkladu nebo ochranné vrstvy vozovky z mechanicky zpevněné zeminy MZ bez přidání pojiva nebo vylepšovacího materiálu, s rozprostřením, vlhčením, promísením a zhutněním, tloušťka po zhutnění 300 mm</t>
  </si>
  <si>
    <t>-1784269907</t>
  </si>
  <si>
    <t>17</t>
  </si>
  <si>
    <t>PRC 2</t>
  </si>
  <si>
    <t>Dodání materiálu pro spodní vrstvu - skladba dle PD</t>
  </si>
  <si>
    <t>-2054751669</t>
  </si>
  <si>
    <t>157,5*0,3*1,01</t>
  </si>
  <si>
    <t>18</t>
  </si>
  <si>
    <t>564861111</t>
  </si>
  <si>
    <t>Podklad ze štěrkodrti ŠD s rozprostřením a zhutněním, po zhutnění tl. 200 mm</t>
  </si>
  <si>
    <t>-1624248947</t>
  </si>
  <si>
    <t>19</t>
  </si>
  <si>
    <t>569903311</t>
  </si>
  <si>
    <t>Zřízení zemních krajnic z hornin jakékoliv třídy se zhutněním</t>
  </si>
  <si>
    <t>86957811</t>
  </si>
  <si>
    <t xml:space="preserve">Poznámka k souboru cen:_x000D_
1. Ceny jsou určeny pro jakoukoliv tloušťku krajnice. 2. V cenách nejsou započteny náklady na opatření zeminy a její přemístění k místu zabudování, které se oceňují podle ustanovení čl. 3111 Všeobecných podmínek části A 01 tohoto katalogu. </t>
  </si>
  <si>
    <t>kolem ploch</t>
  </si>
  <si>
    <t>(35,0+4,5*2)*0,5*0,3</t>
  </si>
  <si>
    <t>20</t>
  </si>
  <si>
    <t>593532111</t>
  </si>
  <si>
    <t>Kladení dlažby z plastových vegetačních tvárnic pozemních komunikací s vyrovnávací vrstvou z kameniva tl. do 20 mm a s vyplněním vegetačních otvorů se zámkem tl. přes 30 do 60 mm, pro plochy do 50 m2</t>
  </si>
  <si>
    <t>-1720658849</t>
  </si>
  <si>
    <t>562451410</t>
  </si>
  <si>
    <t>stavební části z ostatních plastů výrobky ze směsových plastů zatravňovací dlažba - plastový recyklát puruplast - černá E 50  33 x 33 x 5 cm    nosnost  350 t/m2</t>
  </si>
  <si>
    <t>-1928349879</t>
  </si>
  <si>
    <t>157,5*1,01 'Přepočtené koeficientem množství</t>
  </si>
  <si>
    <t>Ostatní konstrukce a práce, bourání</t>
  </si>
  <si>
    <t>22</t>
  </si>
  <si>
    <t>916241113</t>
  </si>
  <si>
    <t>Osazení obrubníku kamenného se zřízením lože, s vyplněním a zatřením spár cementovou maltou ležatého s boční opěrou z betonu prostého tř. C 12/15, do lože z betonu prostého téže značky</t>
  </si>
  <si>
    <t>659493264</t>
  </si>
  <si>
    <t>snížení obrubníků bez dodání-použity stávající obrubníky</t>
  </si>
  <si>
    <t>35,0</t>
  </si>
  <si>
    <t>23</t>
  </si>
  <si>
    <t>966006132</t>
  </si>
  <si>
    <t>Odstranění dopravních nebo orientačních značek se sloupkem s uložením hmot na vzdálenost do 20 m nebo s naložením na dopravní prostředek, se zásypem jam a jeho zhutněním s betonovou patkou</t>
  </si>
  <si>
    <t>kus</t>
  </si>
  <si>
    <t>-1903791194</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</si>
  <si>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</si>
  <si>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24</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</si>
  <si>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</si>
  <si>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</si>
  <si>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434917224</t>
  </si>
  <si>
    <t>997</t>
  </si>
  <si>
    <t>Přesun sutě</t>
  </si>
  <si>
    <t>25</t>
  </si>
  <si>
    <t>997221561</t>
  </si>
  <si>
    <t>Vodorovná doprava suti bez naložení, ale se složením a s hrubým urovnáním z kusových materiálů, na vzdálenost do 1 km</t>
  </si>
  <si>
    <t>-1037298607</t>
  </si>
  <si>
    <t>26</t>
  </si>
  <si>
    <t>997221569</t>
  </si>
  <si>
    <t>Vodorovná doprava suti bez naložení, ale se složením a s hrubým urovnáním Příplatek k ceně za každý další i započatý 1 km přes 1 km</t>
  </si>
  <si>
    <t>677829169</t>
  </si>
  <si>
    <t>8,132*14</t>
  </si>
  <si>
    <t>27</t>
  </si>
  <si>
    <t>997221612</t>
  </si>
  <si>
    <t>Nakládání na dopravní prostředky pro vodorovnou dopravu vybouraných hmot</t>
  </si>
  <si>
    <t>1396804453</t>
  </si>
  <si>
    <t>28</t>
  </si>
  <si>
    <t>997221815</t>
  </si>
  <si>
    <t>Poplatek za uložení stavebního odpadu na skládce (skládkovné) betonového</t>
  </si>
  <si>
    <t>1123553521</t>
  </si>
  <si>
    <t>998</t>
  </si>
  <si>
    <t>Přesun hmot</t>
  </si>
  <si>
    <t>29</t>
  </si>
  <si>
    <t>998223011</t>
  </si>
  <si>
    <t>Přesun hmot pro pozemní komunikace s krytem dlážděným dopravní vzdálenost do 200 m jakékoliv délky objektu</t>
  </si>
  <si>
    <t>-749129598</t>
  </si>
  <si>
    <t>1700309 - Zpevněné odstavné plochy ze zatravňovacích roštů - lokalita Pokorného a+b</t>
  </si>
  <si>
    <t xml:space="preserve">    8 - Trubní vedení</t>
  </si>
  <si>
    <t>1233253801</t>
  </si>
  <si>
    <t>(2,5*4,5*11+4,5*5,0*0,5)*0,2</t>
  </si>
  <si>
    <t>-527664228</t>
  </si>
  <si>
    <t>(13*4,5*2,5)*(0,8-0,2)</t>
  </si>
  <si>
    <t>162501102</t>
  </si>
  <si>
    <t>Vodorovné přemístění výkopku nebo sypaniny po suchu na obvyklém dopravním prostředku, bez naložení výkopku, avšak se složením bez rozhrnutí z horniny tř. 1 až 4 na vzdálenost přes 2 500 do 3 000 m</t>
  </si>
  <si>
    <t>1376681348</t>
  </si>
  <si>
    <t>27,0-8,925</t>
  </si>
  <si>
    <t>1656656050</t>
  </si>
  <si>
    <t>87,75</t>
  </si>
  <si>
    <t>1906214075</t>
  </si>
  <si>
    <t>87,75*5</t>
  </si>
  <si>
    <t>-1685829280</t>
  </si>
  <si>
    <t>27,0+87,75</t>
  </si>
  <si>
    <t>43410104</t>
  </si>
  <si>
    <t>87,75*1,7</t>
  </si>
  <si>
    <t>-1496223606</t>
  </si>
  <si>
    <t>13*4,5*2,5</t>
  </si>
  <si>
    <t>-328555642</t>
  </si>
  <si>
    <t>146,25</t>
  </si>
  <si>
    <t>146,25*0,015 'Přepočtené koeficientem množství</t>
  </si>
  <si>
    <t>429542919</t>
  </si>
  <si>
    <t>646208045</t>
  </si>
  <si>
    <t>146,25*0,03 'Přepočtené koeficientem množství</t>
  </si>
  <si>
    <t>326726937</t>
  </si>
  <si>
    <t>146,25*0,045 'Přepočtené koeficientem množství</t>
  </si>
  <si>
    <t>-544074306</t>
  </si>
  <si>
    <t>971523587</t>
  </si>
  <si>
    <t>146,25*0,25*1,01</t>
  </si>
  <si>
    <t>-1521926302</t>
  </si>
  <si>
    <t>651570341</t>
  </si>
  <si>
    <t>146,25*0,3*1,01</t>
  </si>
  <si>
    <t>731128461</t>
  </si>
  <si>
    <t>-1689522004</t>
  </si>
  <si>
    <t>(2,5*13+4,5*6)*0,5*0,3</t>
  </si>
  <si>
    <t>-608036294</t>
  </si>
  <si>
    <t>-1042931519</t>
  </si>
  <si>
    <t>146,25*1,01 'Přepočtené koeficientem množství</t>
  </si>
  <si>
    <t>Trubní vedení</t>
  </si>
  <si>
    <t>899203111</t>
  </si>
  <si>
    <t>Osazení mříží litinových včetně rámů a košů na bahno hmotnosti jednotlivě přes 100 do 150 kg</t>
  </si>
  <si>
    <t>579042192</t>
  </si>
  <si>
    <t xml:space="preserve">Poznámka k souboru cen:_x000D_
1. V cenách nejsou započteny náklady na dodání mříží, rámů a košů na bahno; tyto náklady se oceňují ve specifikaci. </t>
  </si>
  <si>
    <t>286619380</t>
  </si>
  <si>
    <t>mříž litinová 600/40T, 420X620 D400</t>
  </si>
  <si>
    <t>1994436122</t>
  </si>
  <si>
    <t>899232111</t>
  </si>
  <si>
    <t>Výšková úprava uličního vstupu nebo vpusti do 200 mm snížením mříže</t>
  </si>
  <si>
    <t>-842742416</t>
  </si>
  <si>
    <t xml:space="preserve">Poznámka k souboru cen:_x000D_
1. V cenách jsou započteny i náklady na: a) odbourání dosavadního krytu, podkladu, nadezdívky nebo prstence s odklizením vybouraných hmot do 3 m, b) zarovnání plochy nadezdívky cementovou maltou, c) podbetonování nebo podezdění rámu, d) odstranění a znovuosazení rámu, poklopu, mříže, krycího hrnce nebo hydrantu, e) úpravu a doplnění krytu popř. podkladu vozovky v místě provedené výškové úpravy. 2. V cenách nejsou započteny náklady na příp. nutné dodání nové mříže, rámu, poklopu nebo krycího hrnce. Jejich dodání se oceňuje ve specifikaci, ztratné se nestanoví. </t>
  </si>
  <si>
    <t>899332111</t>
  </si>
  <si>
    <t>Výšková úprava uličního vstupu nebo vpusti do 200 mm snížením poklopu</t>
  </si>
  <si>
    <t>-1575708410</t>
  </si>
  <si>
    <t>1973221051</t>
  </si>
  <si>
    <t>1700311 - Zpevněné odstavné plochy ze zatravňovacích roštů - lokalita Opavská 1124</t>
  </si>
  <si>
    <t xml:space="preserve">    3 - Svislé a kompletní konstrukce</t>
  </si>
  <si>
    <t>113106121</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</si>
  <si>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</si>
  <si>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-782129672</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</si>
  <si>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</si>
  <si>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3,9*3,6+4,5*2,5</t>
  </si>
  <si>
    <t>-1839758154</t>
  </si>
  <si>
    <t>10,0+5,0</t>
  </si>
  <si>
    <t>120901121</t>
  </si>
  <si>
    <t>Bourání konstrukcí v odkopávkách a prokopávkách, korytech vodotečí, melioračních kanálech - ručně s přemístěním suti na hromady na vzdálenost do 20 m nebo s naložením na dopravní prostředek z betonu prostého neprokládaného</t>
  </si>
  <si>
    <t>-140182643</t>
  </si>
  <si>
    <t xml:space="preserve">Poznámka k souboru cen:_x000D_
1. Ceny jsou určeny pouze pro bourání konstrukcí ze zdiva nebo z betonu ve výkopišti při provádění zemních prací, jsou-li zdiva nebo beton obklopeny horninou nebo sypaninou tak, že k nim není bez vykopávky přístup. 2. Ceny nelze použít pro bourání konstrukcí ze zdiva nebo betonu jako pro samostatnou stavební práci, i když jsou bourané konstrukce pod úrovní terénu, jako např. zdi, stropy a klenby v suterénu. 3. Vodorovné přemístění materiálu nad 20 m z rozbouraných konstrukcí ve výkopišti se oceňuje jako přemístění výkopku z hornin tř. 5 až 7 cenami souboru cen 162 . 0-1 . Vodorovné přemístění výkopku. 4. Svislé přemístění materiálu z rozbouraných konstrukcí ve výkopišti se oceňuje jako přemístění výkopku z hornin tř. 5 až 7 cenami souboru cen 161 10-11 Svislé přemístění výkopku. 5. Ceny nelze použít pro bourání konstrukcí pod vodou a) ze zdiva nebo z betonu prostého, zakazuje-li projekt použití trhavin; b) z betonu železového nebo předpjatého a ocelových konstrukcí; toto bourání se ocení individuálně. 6. Bourání konstrukce ze zdiva nebo z betonu prostého pod vodou se oceňuje cenou 127 40-1112 Vykopávka pod vodou v hornině tř. 5 s použitím trhavin. 7. Objem vybouraného materiálu pro přemístění se rovná objemu konstrukcí před rozbouráním. 8. Vzdálenost vodorovného přemístění se určuje od těžiště původní konstrukce do těžiště skládky. </t>
  </si>
  <si>
    <t>základové patky</t>
  </si>
  <si>
    <t>0,3*0,3*0,6*3</t>
  </si>
  <si>
    <t>-1026904121</t>
  </si>
  <si>
    <t>(27,5*2,5+(20,0+10,0)*6,5+35,0*5,0+(5,0+3,0)*0,5*4,5)*0,2</t>
  </si>
  <si>
    <t>-1838490459</t>
  </si>
  <si>
    <t>91,35*(0,8-0,2)</t>
  </si>
  <si>
    <t>133202011</t>
  </si>
  <si>
    <t>Hloubení zapažených i nezapažených šachet plocha výkopu do 20 m2 ručním nebo pneumatickým nářadím s případným nutným přemístěním výkopku ve výkopišti v horninách soudržných tř. 3, plocha výkopu do 4 m2</t>
  </si>
  <si>
    <t>2060157882</t>
  </si>
  <si>
    <t xml:space="preserve">Poznámka k souboru cen:_x000D_
1. V cenách jsou započteny i náklady na přehození výkopku na přilehlém terénu na vzdálenost do 5 m od hrany šachty nebo naložení na dopravní prostředek. 2. V cenách 10-2011 až 30-3012 jsou započteny i náklady na svislý přesun horniny po házečkách do 2 metrů. </t>
  </si>
  <si>
    <t>pro oplocení</t>
  </si>
  <si>
    <t>0,3*0,3*0,8*18</t>
  </si>
  <si>
    <t>162201102</t>
  </si>
  <si>
    <t>Vodorovné přemístění výkopku nebo sypaniny po suchu na obvyklém dopravním prostředku, bez naložení výkopku, avšak se složením bez rozhrnutí z horniny tř. 1 až 4 na vzdálenost přes 20 do 50 m</t>
  </si>
  <si>
    <t>1142853210</t>
  </si>
  <si>
    <t>91,35+54,81+1,296</t>
  </si>
  <si>
    <t>167101102</t>
  </si>
  <si>
    <t>Nakládání, skládání a překládání neulehlého výkopku nebo sypaniny nakládání, množství přes 100 m3, z hornin tř. 1 až 4</t>
  </si>
  <si>
    <t>471911958</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</si>
  <si>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</si>
  <si>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171101141</t>
  </si>
  <si>
    <t>Uložení sypaniny do násypů s rozprostřením sypaniny ve vrstvách a s hrubým urovnáním zhutněných s uzavřením povrchu násypu z jakýchkoliv hornin pro jakýkoliv způsob uložení, při průměrném množství násypu do 0,75 m3 na 1 m</t>
  </si>
  <si>
    <t>-729332812</t>
  </si>
  <si>
    <t xml:space="preserve">Poznámka k souboru cen:_x000D_
1. Ceny lze použít i pro sypaniny odebírané z hald, pro hlušinu apod. 2. Cenu 20-1101 lze použít i pro: a) rozprostření zbylého výkopu na místě po zásypu jam a rýh pro podzemní vedení a zářezů pro podzemní vedení; toto množství se určí v m3 uloženého výkopku, měřeného v rostlém stavu, b) uložení výkopku do násypů pod vodou. 3. Ceny lze použít i pro uložení sypaniny s předepsaným zhutněním na trvalé skládky, do koryt vodotečí a do prohlubní terénu. 4. Cenu 10-1131 lze použít i pro ukládání sypaniny z hornin nesoudržných i soudržných společně bez možnosti jejich roztřídění. 5. Ceny -1121 a -1131 lze použít jen tehdy, jestliže objem násypů, oceňovaných těmito cenami, měřený podle ustanovení čl. 3571 Všeobecných podmínek katalogu nepřesáhne 100 000 m3na objektu. Násypy, jejichž součet objemů přesáhne 100 000 m3 na objektu, se ocení individuálně. 6. Ceny jsou určeny pro míru zhutnění určenou projektem: a) pro ceny -1101 až -1105 v % výsledku zkoušky PS, b) pro ceny -1111 a -1112 relativní ulehlostí I(d), c) pro ceny -1121 a -1131 stanovením technologie. 7. Ceny nelze použít: a) pro uložení sypaniny do hrází; uložení netříděné sypaniny do hrází se oceňuje cenami souboru cen 171 uložení netříděných sypanin do hrází části A 03, případně cenovými normativy podle části A 31, b) pro uložení sypaniny do ochranných valů nebo těch jejich částí, jejichž šířka je menší než 3 m. Toto uložení se oceňuje cenami souboru cen 175 10-11 Obsyp objektů. 8. Cena 20-1101 neplatí pro uložení výkopku nebo ornice při vykopávkách pro podzemní vedení podél hrany výkopu, z něhož byl výkopek získán a to ani tehdy, jestliže se výkopek po vyhození z výkopiště na povrch území ještě dále přemísťuje na hromady . podél výkopu. 9. Horninami soudržnými se rozumějí takové horniny, u nichž zdrojem pevnosti jsou molekulární a chemické vazby mezi částicemi horniny. Jde o horniny, které jsou schopny plastických deformací. 10. Horninami nesoudržnými se rozumějí horniny, u nichž hlavním zdrojem pevnosti ve smyku je pouze tření mezi jednotlivými oddělenými pevnými částicemi horniny. 11. Horninami sypkými se rozumějí horniny III. skupiny podle ČSN 72 1002 se zrnem do 125 mm. Množství zrn velikosti přes 125 mm může být nejvýše 5 % objemu. 12. Horninami kamenitými se rozumějí nestmelené úlomkovité horniny skalní a sypké se zrny přes 125 mm. Množství zrn velikosti přes 125 mm musí být vyšší než 5 % objemu. 13.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14. Zajišťuje-li se předepsané zhutnění násypu přesypáním podle čl. 120 ČSN 73 3050, ocení se odstranění přesypané části cenami 122 . 0-71 Odkopávky nebo prokopávky při pozemkových úpravách </t>
  </si>
  <si>
    <t>54,81+1,296</t>
  </si>
  <si>
    <t>-1229610972</t>
  </si>
  <si>
    <t>27,5*2,5+(20,0+10,0)*6,5+35,0*5,0+(5,0+3,0)*0,5*4,5</t>
  </si>
  <si>
    <t>-1792443269</t>
  </si>
  <si>
    <t>456,75*0,015 'Přepočtené koeficientem množství</t>
  </si>
  <si>
    <t>181411132</t>
  </si>
  <si>
    <t>Založení trávníku na půdě předem připravené plochy do 1000 m2 výsevem včetně utažení parkového na svahu přes 1:5 do 1:2</t>
  </si>
  <si>
    <t>-652946776</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</si>
  <si>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</si>
  <si>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(27,5+2,5*2+20,0+10,0)*11,0</t>
  </si>
  <si>
    <t>005724100</t>
  </si>
  <si>
    <t>osivo směs travní parková</t>
  </si>
  <si>
    <t>1936379982</t>
  </si>
  <si>
    <t>687,5*0,015 'Přepočtené koeficientem množství</t>
  </si>
  <si>
    <t>182201101</t>
  </si>
  <si>
    <t>Svahování trvalých svahů do projektovaných profilů s potřebným přemístěním výkopku při svahování násypů v jakékoliv hornině</t>
  </si>
  <si>
    <t>888833606</t>
  </si>
  <si>
    <t xml:space="preserve">Poznámka k souboru cen:_x000D_
1. Ceny jsou určeny pro svahování všech nově zřizovaných ploch výkopů nebo násypů ve sklonu přes 1 : 5 a pro úpravu lavic (berem) šířky do 3 m přerušujících svahy, pod jakékoliv zpevnění ploch, pod humusování, drnování apod., pro úpravy dna a stěn silničních a železničních příkopů a pro úpravy dna šířky do 1 m melioračních kanálů a vodotečí. 2. Ceny nelze použít pro urovnání stěn příkopů při čištění; toto urovnání se oceňuje cenami souboru cen 938 90-2 . čištění příkopů komunikací v suchu nebo ve vodě A02 Zemní práce pro objekty oborů 821 až 828. 3. Úprava ploch vodorovných nebo ve sklonu do 1 : 5 s výjimkou ustanovení v poznámce č. 1 se oceňuje cenami souboru cen 181 *0-11 Úprava pláně vyrovnáním výškových rozdílů. </t>
  </si>
  <si>
    <t>687,5</t>
  </si>
  <si>
    <t>182301123</t>
  </si>
  <si>
    <t>Rozprostření a urovnání ornice ve svahu sklonu přes 1:5 při souvislé ploše do 500 m2, tl. vrstvy přes 150 do 200 mm</t>
  </si>
  <si>
    <t>-560581429</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</si>
  <si>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3,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</si>
  <si>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318330335</t>
  </si>
  <si>
    <t>301433001</t>
  </si>
  <si>
    <t>456,75</t>
  </si>
  <si>
    <t>456,75*0,03 'Přepočtené koeficientem množství</t>
  </si>
  <si>
    <t>-2122902342</t>
  </si>
  <si>
    <t>456,75*0,045 'Přepočtené koeficientem množství</t>
  </si>
  <si>
    <t>Svislé a kompletní konstrukce</t>
  </si>
  <si>
    <t>338171113</t>
  </si>
  <si>
    <t>Osazování sloupků a vzpěr plotových ocelových trubkových nebo profilovaných výšky do 2,00 m se zabetonováním (tř. C 25/30) do 0,08 m3 do připravených jamek</t>
  </si>
  <si>
    <t>-1552160463</t>
  </si>
  <si>
    <t xml:space="preserve">Poznámka k souboru cen:_x000D_
1. Ceny lze použít i pro zalití (zabetonování) vzpěr rohových sloupků. 2. V cenách nejsou započteny náklady na sloupky a vzpěry. Jejich dodání se oceňuje ve specifikaci. 3. Výškou sloupku se rozumí jeho délka před osazením. 4. Montáž pletiva se oceňuje cenami souboru cen 348 17 Osazení oplocení. 5. V cenách osazování do zemního vrutu je započten i štěrk fixující sloupek. </t>
  </si>
  <si>
    <t>553422520</t>
  </si>
  <si>
    <t>sloupek plotový průběžný pozinkovaný a komaxitový 2000/38x1,5 mm</t>
  </si>
  <si>
    <t>132137969</t>
  </si>
  <si>
    <t>553422600</t>
  </si>
  <si>
    <t>sloupek plotový koncový pozinkované a komaxitové 2000/48x1,5 mm</t>
  </si>
  <si>
    <t>65362383</t>
  </si>
  <si>
    <t>553422700</t>
  </si>
  <si>
    <t>vzpěra plotová 38x1,5 mm včetně krytky s uchem, 1500 mm</t>
  </si>
  <si>
    <t>-1601082938</t>
  </si>
  <si>
    <t>348501212</t>
  </si>
  <si>
    <t>Montáž dřevěného oplocení na sloupky v osové vzdálenosti do 4 m výšky přes 1 do 2 m z latí</t>
  </si>
  <si>
    <t>925757559</t>
  </si>
  <si>
    <t xml:space="preserve">Poznámka k souboru cen:_x000D_
1. V cenách nejsou započteny náklady na dodávku dřevěných prvků; tyto náklady se oceňují ve specifikaci. </t>
  </si>
  <si>
    <t>33,0</t>
  </si>
  <si>
    <t>553423520</t>
  </si>
  <si>
    <t>plotové pole plaňkové do 1500 mm</t>
  </si>
  <si>
    <t>-149432079</t>
  </si>
  <si>
    <t>237936494</t>
  </si>
  <si>
    <t>vlastní</t>
  </si>
  <si>
    <t>1717859870</t>
  </si>
  <si>
    <t>456,75*0,25*1,01</t>
  </si>
  <si>
    <t>104801582</t>
  </si>
  <si>
    <t>lastní</t>
  </si>
  <si>
    <t>271654918</t>
  </si>
  <si>
    <t>456,75*0,3*1,01</t>
  </si>
  <si>
    <t>-346859194</t>
  </si>
  <si>
    <t>30</t>
  </si>
  <si>
    <t>234146715</t>
  </si>
  <si>
    <t>(2,5+27,5+7,0+2,5+4,5+20,0+4,5*2+2,5+10,0+9,5+4,5)*0,5*0,3</t>
  </si>
  <si>
    <t>31</t>
  </si>
  <si>
    <t>-1971708249</t>
  </si>
  <si>
    <t>32</t>
  </si>
  <si>
    <t>1876580357</t>
  </si>
  <si>
    <t>456,75*1,01 'Přepočtené koeficientem množství</t>
  </si>
  <si>
    <t>33</t>
  </si>
  <si>
    <t>914111112</t>
  </si>
  <si>
    <t>Montáž svislé dopravní značky základní velikosti do 1 m2 páskováním na sloupy</t>
  </si>
  <si>
    <t>-647858684</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</si>
  <si>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</si>
  <si>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34</t>
  </si>
  <si>
    <t>914511111</t>
  </si>
  <si>
    <t>Montáž sloupku dopravních značek délky do 3,5 m do betonového základu</t>
  </si>
  <si>
    <t>-1403572519</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</si>
  <si>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</si>
  <si>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35</t>
  </si>
  <si>
    <t>87473309</t>
  </si>
  <si>
    <t>15,0</t>
  </si>
  <si>
    <t>36</t>
  </si>
  <si>
    <t>916331112</t>
  </si>
  <si>
    <t>Osazení zahradního obrubníku betonového s ložem tl. od 50 do 100 mm z betonu prostého tř. C 12/15 s boční opěrou z betonu prostého tř. C 12/15</t>
  </si>
  <si>
    <t>-1271172871</t>
  </si>
  <si>
    <t xml:space="preserve">Poznámka k souboru cen:_x000D_
1. V cenách jsou započteny i náklady na zalití a zatření spár cementovou maltou. 2. V cenách nejsou započteny náklady na dodání obrubníků; tyto se oceňují ve specifikaci. 3. Část lože přesahující tloušťku 100 mm lze ocenit cenou 916 99-1121 Lože pod obrubníky, krajníky nebo obruby z dlažebních kostek, katalogu 822-1. </t>
  </si>
  <si>
    <t>2,5*2+27,5+4,5*4+2,5*2+20,0+10,0+6,5</t>
  </si>
  <si>
    <t>37</t>
  </si>
  <si>
    <t>592172100</t>
  </si>
  <si>
    <t>obrubník betonový zahradní šedý 100 x 5 x 25 cm</t>
  </si>
  <si>
    <t>-383277056</t>
  </si>
  <si>
    <t>92*1,01 'Přepočtené koeficientem množství</t>
  </si>
  <si>
    <t>38</t>
  </si>
  <si>
    <t>935113211</t>
  </si>
  <si>
    <t>Osazení odvodňovacího žlabu s krycím roštem betonového šířky do 200 mm</t>
  </si>
  <si>
    <t>2045462551</t>
  </si>
  <si>
    <t xml:space="preserve">Poznámka k souboru cen:_x000D_
1. V cenách jsou započteny i náklady na předepsané obetonování a lože z betonu. 2. V cenách nejsou započteny náklady na odvodňovací žlab s příslušenstvím; tyto náklady se oceňují ve specifikaci. </t>
  </si>
  <si>
    <t>chráničky kabelů PODA a T mobile</t>
  </si>
  <si>
    <t>25,0+15,0</t>
  </si>
  <si>
    <t>39</t>
  </si>
  <si>
    <t>592131130</t>
  </si>
  <si>
    <t>žlab kabelový betonový 49,5x20x20 cm</t>
  </si>
  <si>
    <t>456698210</t>
  </si>
  <si>
    <t>80*1,01 'Přepočtené koeficientem množství</t>
  </si>
  <si>
    <t>40</t>
  </si>
  <si>
    <t>592132500</t>
  </si>
  <si>
    <t>deska kabelová betonová 50x20x3,5 cm</t>
  </si>
  <si>
    <t>149029760</t>
  </si>
  <si>
    <t>41</t>
  </si>
  <si>
    <t>946284215</t>
  </si>
  <si>
    <t>42</t>
  </si>
  <si>
    <t>-646831990</t>
  </si>
  <si>
    <t>43</t>
  </si>
  <si>
    <t>997221131</t>
  </si>
  <si>
    <t>Vodorovná doprava vybouraných hmot nošením s naložením a se složením na vzdálenost do 50 m</t>
  </si>
  <si>
    <t>788886793</t>
  </si>
  <si>
    <t xml:space="preserve">Poznámka k souboru cen:_x000D_
1. Ceny jsou určeny vodorovnou dopravu vybouraných hmot pro nepřístupné plochy, kam není možný příjezd dopravních prostředků – především pro vnitřní plochy objektů, např. dvorky, atria, terasy. </t>
  </si>
  <si>
    <t>44</t>
  </si>
  <si>
    <t>997221571</t>
  </si>
  <si>
    <t>Vodorovná doprava vybouraných hmot do 1 km</t>
  </si>
  <si>
    <t>-206491234</t>
  </si>
  <si>
    <t xml:space="preserve">Poznámka k souboru cen:_x000D_
1. Ceny nelze použít pro vodorovnou dopravu vybouraných hmot po železnici, po vodě nebo neobvyklými dopravními prostředky. 2. Je-li na dopravní dráze pro vodorovnou dopravu vybouraných hmot překážka, pro kterou je nutno vybourané hmoty překládat z jednoho dopravního prostředku na druhý, oceňuje se tato doprava v každém úseku samostatně. </t>
  </si>
  <si>
    <t>45</t>
  </si>
  <si>
    <t>997221579</t>
  </si>
  <si>
    <t>Vodorovná doprava vybouraných hmot bez naložení, ale se složením a s hrubým urovnáním na vzdálenost Příplatek k ceně za každý další i započatý 1 km přes 1 km</t>
  </si>
  <si>
    <t>-1981318979</t>
  </si>
  <si>
    <t>10,309*14</t>
  </si>
  <si>
    <t>46</t>
  </si>
  <si>
    <t>363798449</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</si>
  <si>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</si>
  <si>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47</t>
  </si>
  <si>
    <t>-1249614371</t>
  </si>
  <si>
    <t>1700312 - Zpevněné odstavné plochy ze zatravňovacích roštů - lokalita Opavská 1125,1126</t>
  </si>
  <si>
    <t>-542727043</t>
  </si>
  <si>
    <t>3,0+5,0+2,5+27,5+2,5+10,0+3,0</t>
  </si>
  <si>
    <t>266399338</t>
  </si>
  <si>
    <t>((10,0+27,5+12,5)*3,0+2,5*2,5*0,5*2)*0,2</t>
  </si>
  <si>
    <t>-2060250921</t>
  </si>
  <si>
    <t>((10,0+27,5+12,5)*3,0+2,5*2,5*0,5*2)*(0,8-0,2)</t>
  </si>
  <si>
    <t>-471846195</t>
  </si>
  <si>
    <t>31,25</t>
  </si>
  <si>
    <t>167101101</t>
  </si>
  <si>
    <t>Nakládání, skládání a překládání neulehlého výkopku nebo sypaniny nakládání, množství do 100 m3, z hornin tř. 1 až 4</t>
  </si>
  <si>
    <t>-1701608068</t>
  </si>
  <si>
    <t>-805420978</t>
  </si>
  <si>
    <t>93,75-10,05</t>
  </si>
  <si>
    <t>-1355071898</t>
  </si>
  <si>
    <t>meziskládka</t>
  </si>
  <si>
    <t>1028916258</t>
  </si>
  <si>
    <t>-231372677</t>
  </si>
  <si>
    <t>156,25</t>
  </si>
  <si>
    <t>156,25*0,015 'Přepočtené koeficientem množství</t>
  </si>
  <si>
    <t>271542175</t>
  </si>
  <si>
    <t>208,333</t>
  </si>
  <si>
    <t>1953518072</t>
  </si>
  <si>
    <t>208,333*0,015 'Přepočtené koeficientem množství</t>
  </si>
  <si>
    <t>1892784449</t>
  </si>
  <si>
    <t>208,33</t>
  </si>
  <si>
    <t>-670041301</t>
  </si>
  <si>
    <t>31,25/0,15</t>
  </si>
  <si>
    <t>-525763350</t>
  </si>
  <si>
    <t>(10,0+27,5+12,5)*3,0+2,5*2,5*0,5*2</t>
  </si>
  <si>
    <t>1289601595</t>
  </si>
  <si>
    <t>156,25*0,03 'Přepočtené koeficientem množství</t>
  </si>
  <si>
    <t>-1301862963</t>
  </si>
  <si>
    <t>156,25*0,045 'Přepočtené koeficientem množství</t>
  </si>
  <si>
    <t>1633954809</t>
  </si>
  <si>
    <t>-1267569292</t>
  </si>
  <si>
    <t>156,25*0,25*1,01</t>
  </si>
  <si>
    <t>1805196778</t>
  </si>
  <si>
    <t>-1843353404</t>
  </si>
  <si>
    <t>156,25*0,3*1,01</t>
  </si>
  <si>
    <t>1239677376</t>
  </si>
  <si>
    <t>-456648686</t>
  </si>
  <si>
    <t>(6,0+10,0+2,5*2+27,5+12,5+6,0)*0,5*0,3</t>
  </si>
  <si>
    <t>-2027467219</t>
  </si>
  <si>
    <t>63712094</t>
  </si>
  <si>
    <t>156,25*1,01 'Přepočtené koeficientem množství</t>
  </si>
  <si>
    <t>850124878</t>
  </si>
  <si>
    <t>-1376818764</t>
  </si>
  <si>
    <t>(3,0+5,0+2,5+27,5+2,5+10,0+3,0)*2</t>
  </si>
  <si>
    <t>-1264494974</t>
  </si>
  <si>
    <t>214*1,01 'Přepočtené koeficientem množství</t>
  </si>
  <si>
    <t>-326313730</t>
  </si>
  <si>
    <t>-195862254</t>
  </si>
  <si>
    <t>1094593711</t>
  </si>
  <si>
    <t>-888622316</t>
  </si>
  <si>
    <t>1700313 - Zpevněné odstavné plochy ze zatravňovacích roštů - lokalita Bulharská III</t>
  </si>
  <si>
    <t>111201101</t>
  </si>
  <si>
    <t>Odstranění křovin a stromů s odstraněním kořenů průměru kmene do 100 mm do sklonu terénu 1 : 5, při celkové ploše do 1 000 m2</t>
  </si>
  <si>
    <t>2130880131</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</si>
  <si>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</si>
  <si>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-1073190794</t>
  </si>
  <si>
    <t>7,5+15,0+2,5+5,0+12,5+2,5+5,0</t>
  </si>
  <si>
    <t>-122086869</t>
  </si>
  <si>
    <t>2,5*4,5*20*0,2</t>
  </si>
  <si>
    <t>-1220610938</t>
  </si>
  <si>
    <t>20*4,5*2,5*(0,8-0,2)</t>
  </si>
  <si>
    <t>162301501</t>
  </si>
  <si>
    <t>Vodorovné přemístění smýcených křovin do průměru kmene 100 mm na vzdálenost do 5 000 m</t>
  </si>
  <si>
    <t>-450382549</t>
  </si>
  <si>
    <t xml:space="preserve">Poznámka k souboru cen:_x000D_
1. Ceny nelze použít pro přemístění křovin do 50 m; toto přemístění je započteno v cenách souboru cen 111 20-11 Odstranění křovin a stromů s odstraněním kořenů této části a 111 20-32 Odstranění křovin a stromů s ponecháním kořenů části A 03 Zemní práce pro objekty oborů 831 až 833. 2. V cenách jsou započteny i náklady na složení křovin z dopravního prostředku do hromad na vykázaném místě. </t>
  </si>
  <si>
    <t>162601102</t>
  </si>
  <si>
    <t>Vodorovné přemístění výkopku nebo sypaniny po suchu na obvyklém dopravním prostředku, bez naložení výkopku, avšak se složením bez rozhrnutí z horniny tř. 1 až 4 na vzdálenost přes 4 000 do 5 000 m</t>
  </si>
  <si>
    <t>326595560</t>
  </si>
  <si>
    <t>45,0-9,6</t>
  </si>
  <si>
    <t>1648030408</t>
  </si>
  <si>
    <t>135,0</t>
  </si>
  <si>
    <t>301035518</t>
  </si>
  <si>
    <t>135,0*5</t>
  </si>
  <si>
    <t>-837088848</t>
  </si>
  <si>
    <t>35,4+135,0</t>
  </si>
  <si>
    <t>-134163279</t>
  </si>
  <si>
    <t>135,0*1,7</t>
  </si>
  <si>
    <t>-1809175233</t>
  </si>
  <si>
    <t>20*4,5*2,5</t>
  </si>
  <si>
    <t>265168630</t>
  </si>
  <si>
    <t>225,0</t>
  </si>
  <si>
    <t>225*0,015 'Přepočtené koeficientem množství</t>
  </si>
  <si>
    <t>338794574</t>
  </si>
  <si>
    <t>-2047971681</t>
  </si>
  <si>
    <t>225*0,03 'Přepočtené koeficientem množství</t>
  </si>
  <si>
    <t>2072257319</t>
  </si>
  <si>
    <t>225*0,045 'Přepočtené koeficientem množství</t>
  </si>
  <si>
    <t>643312286</t>
  </si>
  <si>
    <t>1809668419</t>
  </si>
  <si>
    <t>225,0*0,25*1,01</t>
  </si>
  <si>
    <t>1524679705</t>
  </si>
  <si>
    <t>-1331221358</t>
  </si>
  <si>
    <t>225,0*0,3*1,01</t>
  </si>
  <si>
    <t>1836163243</t>
  </si>
  <si>
    <t>1490518661</t>
  </si>
  <si>
    <t>(7,5+15,0+12,5+2,5*2+5,0*2+4,5*14)*0,5*0,3</t>
  </si>
  <si>
    <t>-263298058</t>
  </si>
  <si>
    <t>-1607078284</t>
  </si>
  <si>
    <t>225*1,01 'Přepočtené koeficientem množství</t>
  </si>
  <si>
    <t>899204111</t>
  </si>
  <si>
    <t>Osazení mříží litinových včetně rámů a košů na bahno hmotnosti jednotlivě přes 150 kg</t>
  </si>
  <si>
    <t>710443654</t>
  </si>
  <si>
    <t>-1755032700</t>
  </si>
  <si>
    <t>899204211</t>
  </si>
  <si>
    <t>Demontáž mříží litinových včetně rámů, hmotnosti jednotlivě přes 150 Kg</t>
  </si>
  <si>
    <t>-1892110737</t>
  </si>
  <si>
    <t>1365541737</t>
  </si>
  <si>
    <t>50,0</t>
  </si>
  <si>
    <t>-85493484</t>
  </si>
  <si>
    <t>-341604935</t>
  </si>
  <si>
    <t>1700314 - Zpevněné odstavné plochy ze zatravňovacích roštů - lokalita Rušná  Vltava II</t>
  </si>
  <si>
    <t>2019896403</t>
  </si>
  <si>
    <t>20,0+7,5</t>
  </si>
  <si>
    <t>342061362</t>
  </si>
  <si>
    <t>(2,5*4,5*11)*0,2</t>
  </si>
  <si>
    <t>-1662772086</t>
  </si>
  <si>
    <t>(11*4,5*2,5)*(0,8-0,2)</t>
  </si>
  <si>
    <t>162401102</t>
  </si>
  <si>
    <t>Vodorovné přemístění výkopku nebo sypaniny po suchu na obvyklém dopravním prostředku, bez naložení výkopku, avšak se složením bez rozhrnutí z horniny tř. 1 až 4 na vzdálenost přes 1 500 do 2 000 m</t>
  </si>
  <si>
    <t>-237025991</t>
  </si>
  <si>
    <t>24,75-6,825</t>
  </si>
  <si>
    <t>1454760378</t>
  </si>
  <si>
    <t>74,25</t>
  </si>
  <si>
    <t>1400013067</t>
  </si>
  <si>
    <t>74,25*5</t>
  </si>
  <si>
    <t>-232871417</t>
  </si>
  <si>
    <t>17,925+74,25</t>
  </si>
  <si>
    <t>315328208</t>
  </si>
  <si>
    <t>74,25*1,7</t>
  </si>
  <si>
    <t>-1948726130</t>
  </si>
  <si>
    <t>11*4,5*2,5</t>
  </si>
  <si>
    <t>1844566599</t>
  </si>
  <si>
    <t>123,75</t>
  </si>
  <si>
    <t>123,75*0,015 'Přepočtené koeficientem množství</t>
  </si>
  <si>
    <t>-526611462</t>
  </si>
  <si>
    <t>-61873360</t>
  </si>
  <si>
    <t>123,75*0,03 'Přepočtené koeficientem množství</t>
  </si>
  <si>
    <t>1039718643</t>
  </si>
  <si>
    <t>123,75*0,045 'Přepočtené koeficientem množství</t>
  </si>
  <si>
    <t>-747051475</t>
  </si>
  <si>
    <t>-585408835</t>
  </si>
  <si>
    <t>123,75*0,25*1,01</t>
  </si>
  <si>
    <t>638497194</t>
  </si>
  <si>
    <t>1064172778</t>
  </si>
  <si>
    <t>123,75*0,3*1,01</t>
  </si>
  <si>
    <t>-139530898</t>
  </si>
  <si>
    <t>-1014223194</t>
  </si>
  <si>
    <t>(20,0+4,5*2+7,5+4,5*2)*0,5*0,3</t>
  </si>
  <si>
    <t>-59827418</t>
  </si>
  <si>
    <t>-1208208497</t>
  </si>
  <si>
    <t>123,75*1,01 'Přepočtené koeficientem množství</t>
  </si>
  <si>
    <t>-135040940</t>
  </si>
  <si>
    <t>27,5</t>
  </si>
  <si>
    <t>515099577</t>
  </si>
  <si>
    <t>-2057854006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</si>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</sst>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5">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800080"/>
      <name val="Trebuchet MS"/>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3" fillId="0" borderId="0" applyNumberFormat="0" applyFill="0" applyBorder="0" applyAlignment="0" applyProtection="0"/>
  </cellStyleXfs>
  <cellXfs count="374">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0" fillId="0" borderId="0" xfId="0" applyAlignment="1" applyProtection="1">
      <alignment horizontal="center" vertical="center"/>
      <protection locked="0"/>
    </xf>
    <xf numFmtId="0" fontId="10" fillId="3" borderId="0" xfId="0" applyFont="1" applyFill="1" applyAlignment="1" applyProtection="1">
      <alignment horizontal="left" vertical="center"/>
    </xf>
    <xf numFmtId="0" fontId="11" fillId="3" borderId="0" xfId="0" applyFont="1" applyFill="1" applyAlignment="1" applyProtection="1">
      <alignment vertical="center"/>
    </xf>
    <xf numFmtId="0" fontId="12" fillId="3" borderId="0" xfId="0" applyFont="1" applyFill="1" applyAlignment="1" applyProtection="1">
      <alignment horizontal="left" vertical="center"/>
    </xf>
    <xf numFmtId="0" fontId="13" fillId="3" borderId="0" xfId="1" applyFont="1" applyFill="1" applyAlignment="1" applyProtection="1">
      <alignment vertical="center"/>
    </xf>
    <xf numFmtId="0" fontId="43" fillId="3" borderId="0" xfId="1" applyFill="1"/>
    <xf numFmtId="0" fontId="0" fillId="3" borderId="0" xfId="0" applyFill="1"/>
    <xf numFmtId="0" fontId="10" fillId="3" borderId="0" xfId="0" applyFont="1" applyFill="1" applyAlignment="1">
      <alignment horizontal="left"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4" fillId="0" borderId="0" xfId="0" applyFont="1" applyBorder="1" applyAlignment="1" applyProtection="1">
      <alignment horizontal="left" vertical="center"/>
    </xf>
    <xf numFmtId="0" fontId="0" fillId="0" borderId="6" xfId="0" applyBorder="1" applyProtection="1"/>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7"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0" fontId="2" fillId="0" borderId="0" xfId="0" applyFont="1" applyBorder="1" applyAlignment="1" applyProtection="1">
      <alignment horizontal="left" vertical="top"/>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19"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4"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7"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0"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7" fillId="0" borderId="20" xfId="0" applyFont="1" applyBorder="1" applyAlignment="1" applyProtection="1">
      <alignment horizontal="center" vertical="center" wrapText="1"/>
    </xf>
    <xf numFmtId="0" fontId="17" fillId="0" borderId="21" xfId="0" applyFont="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2" fillId="0" borderId="0" xfId="0" applyFont="1" applyAlignment="1" applyProtection="1">
      <alignment horizontal="left" vertical="center"/>
    </xf>
    <xf numFmtId="0" fontId="22" fillId="0" borderId="0" xfId="0" applyFont="1" applyAlignment="1" applyProtection="1">
      <alignment vertical="center"/>
    </xf>
    <xf numFmtId="0" fontId="3" fillId="0" borderId="0" xfId="0" applyFont="1" applyAlignment="1" applyProtection="1">
      <alignment horizontal="center" vertical="center"/>
    </xf>
    <xf numFmtId="4" fontId="21" fillId="0" borderId="18"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9" xfId="0" applyNumberFormat="1" applyFont="1" applyBorder="1" applyAlignment="1" applyProtection="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1" applyFont="1" applyAlignment="1">
      <alignment horizontal="center" vertical="center"/>
    </xf>
    <xf numFmtId="0" fontId="4" fillId="0" borderId="5"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4" fillId="0" borderId="5" xfId="0" applyFont="1" applyBorder="1" applyAlignment="1">
      <alignment vertical="center"/>
    </xf>
    <xf numFmtId="4" fontId="28" fillId="0" borderId="18"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9" xfId="0" applyNumberFormat="1" applyFont="1" applyBorder="1" applyAlignment="1" applyProtection="1">
      <alignment vertical="center"/>
    </xf>
    <xf numFmtId="0" fontId="4" fillId="0" borderId="0" xfId="0" applyFont="1" applyAlignment="1">
      <alignment horizontal="left" vertical="center"/>
    </xf>
    <xf numFmtId="4" fontId="28" fillId="0" borderId="23" xfId="0" applyNumberFormat="1" applyFont="1" applyBorder="1" applyAlignment="1" applyProtection="1">
      <alignment vertical="center"/>
    </xf>
    <xf numFmtId="4" fontId="28" fillId="0" borderId="24" xfId="0" applyNumberFormat="1" applyFont="1" applyBorder="1" applyAlignment="1" applyProtection="1">
      <alignment vertical="center"/>
    </xf>
    <xf numFmtId="166" fontId="28" fillId="0" borderId="24" xfId="0" applyNumberFormat="1" applyFont="1" applyBorder="1" applyAlignment="1" applyProtection="1">
      <alignment vertical="center"/>
    </xf>
    <xf numFmtId="4" fontId="28" fillId="0" borderId="25" xfId="0" applyNumberFormat="1" applyFont="1" applyBorder="1" applyAlignment="1" applyProtection="1">
      <alignment vertical="center"/>
    </xf>
    <xf numFmtId="0" fontId="0" fillId="0" borderId="0" xfId="0" applyProtection="1">
      <protection locked="0"/>
    </xf>
    <xf numFmtId="0" fontId="11" fillId="3" borderId="0" xfId="0" applyFont="1" applyFill="1" applyAlignment="1">
      <alignment vertical="center"/>
    </xf>
    <xf numFmtId="0" fontId="12" fillId="3" borderId="0" xfId="0" applyFont="1" applyFill="1" applyAlignment="1">
      <alignment horizontal="left" vertical="center"/>
    </xf>
    <xf numFmtId="0" fontId="29" fillId="3" borderId="0" xfId="1" applyFont="1" applyFill="1" applyAlignment="1">
      <alignment vertical="center"/>
    </xf>
    <xf numFmtId="0" fontId="11"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7"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19" fillId="0" borderId="0" xfId="0" applyFont="1" applyBorder="1" applyAlignment="1" applyProtection="1">
      <alignment horizontal="left" vertical="center"/>
    </xf>
    <xf numFmtId="4" fontId="22"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0"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7"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2" fillId="0" borderId="0" xfId="0" applyNumberFormat="1" applyFont="1" applyAlignment="1" applyProtection="1"/>
    <xf numFmtId="166" fontId="31" fillId="0" borderId="16" xfId="0" applyNumberFormat="1" applyFont="1" applyBorder="1" applyAlignment="1" applyProtection="1"/>
    <xf numFmtId="166" fontId="31" fillId="0" borderId="17" xfId="0" applyNumberFormat="1" applyFont="1" applyBorder="1" applyAlignment="1" applyProtection="1"/>
    <xf numFmtId="4" fontId="32"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pplyProtection="1">
      <alignment horizontal="left"/>
    </xf>
    <xf numFmtId="4" fontId="6" fillId="0" borderId="0" xfId="0" applyNumberFormat="1" applyFont="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33"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34" fillId="0" borderId="0" xfId="0" applyFont="1" applyAlignment="1" applyProtection="1">
      <alignment vertical="center" wrapText="1"/>
    </xf>
    <xf numFmtId="0" fontId="0" fillId="0" borderId="18"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35" fillId="0" borderId="28" xfId="0" applyFont="1" applyBorder="1" applyAlignment="1" applyProtection="1">
      <alignment horizontal="center" vertical="center"/>
    </xf>
    <xf numFmtId="49" fontId="35" fillId="0" borderId="28" xfId="0" applyNumberFormat="1" applyFont="1" applyBorder="1" applyAlignment="1" applyProtection="1">
      <alignment horizontal="left" vertical="center" wrapText="1"/>
    </xf>
    <xf numFmtId="0" fontId="35" fillId="0" borderId="28" xfId="0" applyFont="1" applyBorder="1" applyAlignment="1" applyProtection="1">
      <alignment horizontal="left" vertical="center" wrapText="1"/>
    </xf>
    <xf numFmtId="0" fontId="35" fillId="0" borderId="28" xfId="0" applyFont="1" applyBorder="1" applyAlignment="1" applyProtection="1">
      <alignment horizontal="center" vertical="center" wrapText="1"/>
    </xf>
    <xf numFmtId="167" fontId="35" fillId="0" borderId="28" xfId="0" applyNumberFormat="1" applyFont="1" applyBorder="1" applyAlignment="1" applyProtection="1">
      <alignment vertical="center"/>
    </xf>
    <xf numFmtId="4" fontId="35" fillId="4" borderId="28" xfId="0" applyNumberFormat="1" applyFont="1" applyFill="1" applyBorder="1" applyAlignment="1" applyProtection="1">
      <alignment vertical="center"/>
      <protection locked="0"/>
    </xf>
    <xf numFmtId="4" fontId="35" fillId="0" borderId="28" xfId="0" applyNumberFormat="1" applyFont="1" applyBorder="1" applyAlignment="1" applyProtection="1">
      <alignment vertical="center"/>
    </xf>
    <xf numFmtId="0" fontId="35" fillId="0" borderId="5" xfId="0" applyFont="1" applyBorder="1" applyAlignment="1">
      <alignment vertical="center"/>
    </xf>
    <xf numFmtId="0" fontId="35" fillId="4" borderId="28"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36" fillId="0" borderId="29" xfId="0" applyFont="1" applyBorder="1" applyAlignment="1" applyProtection="1">
      <alignment vertical="center" wrapText="1"/>
      <protection locked="0"/>
    </xf>
    <xf numFmtId="0" fontId="36" fillId="0" borderId="30" xfId="0" applyFont="1" applyBorder="1" applyAlignment="1" applyProtection="1">
      <alignment vertical="center" wrapText="1"/>
      <protection locked="0"/>
    </xf>
    <xf numFmtId="0" fontId="36" fillId="0" borderId="31" xfId="0" applyFont="1" applyBorder="1" applyAlignment="1" applyProtection="1">
      <alignment vertical="center" wrapText="1"/>
      <protection locked="0"/>
    </xf>
    <xf numFmtId="0" fontId="36" fillId="0" borderId="32" xfId="0" applyFont="1" applyBorder="1" applyAlignment="1" applyProtection="1">
      <alignment horizontal="center" vertical="center" wrapText="1"/>
      <protection locked="0"/>
    </xf>
    <xf numFmtId="0" fontId="36" fillId="0" borderId="33" xfId="0" applyFont="1" applyBorder="1" applyAlignment="1" applyProtection="1">
      <alignment horizontal="center" vertical="center" wrapText="1"/>
      <protection locked="0"/>
    </xf>
    <xf numFmtId="0" fontId="36" fillId="0" borderId="32" xfId="0" applyFont="1" applyBorder="1" applyAlignment="1" applyProtection="1">
      <alignment vertical="center" wrapText="1"/>
      <protection locked="0"/>
    </xf>
    <xf numFmtId="0" fontId="36" fillId="0" borderId="33"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9" fillId="0" borderId="32" xfId="0" applyFont="1" applyBorder="1" applyAlignment="1" applyProtection="1">
      <alignment vertical="center" wrapText="1"/>
      <protection locked="0"/>
    </xf>
    <xf numFmtId="0" fontId="39" fillId="0" borderId="1" xfId="0" applyFont="1" applyBorder="1" applyAlignment="1" applyProtection="1">
      <alignment vertical="center" wrapText="1"/>
      <protection locked="0"/>
    </xf>
    <xf numFmtId="0" fontId="39" fillId="0" borderId="1" xfId="0" applyFont="1" applyBorder="1" applyAlignment="1" applyProtection="1">
      <alignment vertical="center"/>
      <protection locked="0"/>
    </xf>
    <xf numFmtId="0" fontId="39" fillId="0" borderId="1" xfId="0" applyFont="1" applyBorder="1" applyAlignment="1" applyProtection="1">
      <alignment horizontal="left" vertical="center"/>
      <protection locked="0"/>
    </xf>
    <xf numFmtId="49" fontId="39" fillId="0" borderId="1" xfId="0" applyNumberFormat="1" applyFont="1" applyBorder="1" applyAlignment="1" applyProtection="1">
      <alignment vertical="center" wrapText="1"/>
      <protection locked="0"/>
    </xf>
    <xf numFmtId="0" fontId="36" fillId="0" borderId="35" xfId="0" applyFont="1" applyBorder="1" applyAlignment="1" applyProtection="1">
      <alignment vertical="center" wrapText="1"/>
      <protection locked="0"/>
    </xf>
    <xf numFmtId="0" fontId="40" fillId="0" borderId="34" xfId="0" applyFont="1" applyBorder="1" applyAlignment="1" applyProtection="1">
      <alignment vertical="center" wrapText="1"/>
      <protection locked="0"/>
    </xf>
    <xf numFmtId="0" fontId="36" fillId="0" borderId="36" xfId="0" applyFont="1" applyBorder="1" applyAlignment="1" applyProtection="1">
      <alignment vertical="center" wrapText="1"/>
      <protection locked="0"/>
    </xf>
    <xf numFmtId="0" fontId="36" fillId="0" borderId="1" xfId="0" applyFont="1" applyBorder="1" applyAlignment="1" applyProtection="1">
      <alignment vertical="top"/>
      <protection locked="0"/>
    </xf>
    <xf numFmtId="0" fontId="36" fillId="0" borderId="0" xfId="0" applyFont="1" applyAlignment="1" applyProtection="1">
      <alignment vertical="top"/>
      <protection locked="0"/>
    </xf>
    <xf numFmtId="0" fontId="36" fillId="0" borderId="29" xfId="0" applyFont="1" applyBorder="1" applyAlignment="1" applyProtection="1">
      <alignment horizontal="left" vertical="center"/>
      <protection locked="0"/>
    </xf>
    <xf numFmtId="0" fontId="36" fillId="0" borderId="30" xfId="0" applyFont="1" applyBorder="1" applyAlignment="1" applyProtection="1">
      <alignment horizontal="left" vertical="center"/>
      <protection locked="0"/>
    </xf>
    <xf numFmtId="0" fontId="36" fillId="0" borderId="31" xfId="0" applyFont="1" applyBorder="1" applyAlignment="1" applyProtection="1">
      <alignment horizontal="left" vertical="center"/>
      <protection locked="0"/>
    </xf>
    <xf numFmtId="0" fontId="36" fillId="0" borderId="32" xfId="0" applyFont="1" applyBorder="1" applyAlignment="1" applyProtection="1">
      <alignment horizontal="left" vertical="center"/>
      <protection locked="0"/>
    </xf>
    <xf numFmtId="0" fontId="36" fillId="0" borderId="33" xfId="0" applyFont="1" applyBorder="1" applyAlignment="1" applyProtection="1">
      <alignment horizontal="left" vertical="center"/>
      <protection locked="0"/>
    </xf>
    <xf numFmtId="0" fontId="38"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38" fillId="0" borderId="34" xfId="0" applyFont="1" applyBorder="1" applyAlignment="1" applyProtection="1">
      <alignment horizontal="left" vertical="center"/>
      <protection locked="0"/>
    </xf>
    <xf numFmtId="0" fontId="38" fillId="0" borderId="34" xfId="0" applyFont="1" applyBorder="1" applyAlignment="1" applyProtection="1">
      <alignment horizontal="center" vertical="center"/>
      <protection locked="0"/>
    </xf>
    <xf numFmtId="0" fontId="41" fillId="0" borderId="34"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39" fillId="0" borderId="0" xfId="0" applyFont="1" applyAlignment="1" applyProtection="1">
      <alignment horizontal="left" vertical="center"/>
      <protection locked="0"/>
    </xf>
    <xf numFmtId="0" fontId="39" fillId="0" borderId="1" xfId="0" applyFont="1" applyBorder="1" applyAlignment="1" applyProtection="1">
      <alignment horizontal="center" vertical="center"/>
      <protection locked="0"/>
    </xf>
    <xf numFmtId="0" fontId="39" fillId="0" borderId="32" xfId="0" applyFont="1" applyBorder="1" applyAlignment="1" applyProtection="1">
      <alignment horizontal="left" vertical="center"/>
      <protection locked="0"/>
    </xf>
    <xf numFmtId="0" fontId="39" fillId="2" borderId="1" xfId="0" applyFont="1" applyFill="1" applyBorder="1" applyAlignment="1" applyProtection="1">
      <alignment horizontal="left" vertical="center"/>
      <protection locked="0"/>
    </xf>
    <xf numFmtId="0" fontId="39" fillId="2" borderId="1" xfId="0" applyFont="1" applyFill="1" applyBorder="1" applyAlignment="1" applyProtection="1">
      <alignment horizontal="center" vertical="center"/>
      <protection locked="0"/>
    </xf>
    <xf numFmtId="0" fontId="36" fillId="0" borderId="35"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6" fillId="0" borderId="36" xfId="0" applyFont="1" applyBorder="1" applyAlignment="1" applyProtection="1">
      <alignment horizontal="left" vertical="center"/>
      <protection locked="0"/>
    </xf>
    <xf numFmtId="0" fontId="36"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6" fillId="0" borderId="1" xfId="0" applyFont="1" applyBorder="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36" fillId="0" borderId="29" xfId="0" applyFont="1" applyBorder="1" applyAlignment="1" applyProtection="1">
      <alignment horizontal="left" vertical="center" wrapText="1"/>
      <protection locked="0"/>
    </xf>
    <xf numFmtId="0" fontId="36" fillId="0" borderId="30" xfId="0" applyFont="1" applyBorder="1" applyAlignment="1" applyProtection="1">
      <alignment horizontal="left" vertical="center" wrapText="1"/>
      <protection locked="0"/>
    </xf>
    <xf numFmtId="0" fontId="36" fillId="0" borderId="31" xfId="0" applyFont="1" applyBorder="1" applyAlignment="1" applyProtection="1">
      <alignment horizontal="left" vertical="center" wrapText="1"/>
      <protection locked="0"/>
    </xf>
    <xf numFmtId="0" fontId="36" fillId="0" borderId="32" xfId="0" applyFont="1" applyBorder="1" applyAlignment="1" applyProtection="1">
      <alignment horizontal="left" vertical="center" wrapText="1"/>
      <protection locked="0"/>
    </xf>
    <xf numFmtId="0" fontId="36" fillId="0" borderId="33"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39" fillId="0" borderId="32"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wrapText="1"/>
      <protection locked="0"/>
    </xf>
    <xf numFmtId="0" fontId="39" fillId="0" borderId="33" xfId="0" applyFont="1" applyBorder="1" applyAlignment="1" applyProtection="1">
      <alignment horizontal="left" vertical="center"/>
      <protection locked="0"/>
    </xf>
    <xf numFmtId="0" fontId="39" fillId="0" borderId="35" xfId="0" applyFont="1" applyBorder="1" applyAlignment="1" applyProtection="1">
      <alignment horizontal="left" vertical="center" wrapText="1"/>
      <protection locked="0"/>
    </xf>
    <xf numFmtId="0" fontId="39" fillId="0" borderId="34" xfId="0" applyFont="1" applyBorder="1" applyAlignment="1" applyProtection="1">
      <alignment horizontal="left" vertical="center" wrapText="1"/>
      <protection locked="0"/>
    </xf>
    <xf numFmtId="0" fontId="39" fillId="0" borderId="36" xfId="0" applyFont="1" applyBorder="1" applyAlignment="1" applyProtection="1">
      <alignment horizontal="left" vertical="center" wrapText="1"/>
      <protection locked="0"/>
    </xf>
    <xf numFmtId="0" fontId="39" fillId="0" borderId="1" xfId="0" applyFont="1" applyBorder="1" applyAlignment="1" applyProtection="1">
      <alignment horizontal="left" vertical="top"/>
      <protection locked="0"/>
    </xf>
    <xf numFmtId="0" fontId="39" fillId="0" borderId="1" xfId="0" applyFont="1" applyBorder="1" applyAlignment="1" applyProtection="1">
      <alignment horizontal="center" vertical="top"/>
      <protection locked="0"/>
    </xf>
    <xf numFmtId="0" fontId="39" fillId="0" borderId="35" xfId="0" applyFont="1" applyBorder="1" applyAlignment="1" applyProtection="1">
      <alignment horizontal="left" vertical="center"/>
      <protection locked="0"/>
    </xf>
    <xf numFmtId="0" fontId="39" fillId="0" borderId="36" xfId="0" applyFont="1" applyBorder="1" applyAlignment="1" applyProtection="1">
      <alignment horizontal="left" vertical="center"/>
      <protection locked="0"/>
    </xf>
    <xf numFmtId="0" fontId="41" fillId="0" borderId="0" xfId="0" applyFont="1" applyAlignment="1" applyProtection="1">
      <alignment vertical="center"/>
      <protection locked="0"/>
    </xf>
    <xf numFmtId="0" fontId="38" fillId="0" borderId="1" xfId="0" applyFont="1" applyBorder="1" applyAlignment="1" applyProtection="1">
      <alignment vertical="center"/>
      <protection locked="0"/>
    </xf>
    <xf numFmtId="0" fontId="41" fillId="0" borderId="34" xfId="0" applyFont="1" applyBorder="1" applyAlignment="1" applyProtection="1">
      <alignment vertical="center"/>
      <protection locked="0"/>
    </xf>
    <xf numFmtId="0" fontId="38"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39"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8" fillId="0" borderId="34" xfId="0" applyFont="1" applyBorder="1" applyAlignment="1" applyProtection="1">
      <alignment horizontal="left"/>
      <protection locked="0"/>
    </xf>
    <xf numFmtId="0" fontId="41" fillId="0" borderId="34" xfId="0" applyFont="1" applyBorder="1" applyAlignment="1" applyProtection="1">
      <protection locked="0"/>
    </xf>
    <xf numFmtId="0" fontId="36" fillId="0" borderId="32" xfId="0" applyFont="1" applyBorder="1" applyAlignment="1" applyProtection="1">
      <alignment vertical="top"/>
      <protection locked="0"/>
    </xf>
    <xf numFmtId="0" fontId="36" fillId="0" borderId="33" xfId="0" applyFont="1" applyBorder="1" applyAlignment="1" applyProtection="1">
      <alignment vertical="top"/>
      <protection locked="0"/>
    </xf>
    <xf numFmtId="0" fontId="36" fillId="0" borderId="1" xfId="0" applyFont="1" applyBorder="1" applyAlignment="1" applyProtection="1">
      <alignment horizontal="center" vertical="center"/>
      <protection locked="0"/>
    </xf>
    <xf numFmtId="0" fontId="36" fillId="0" borderId="1" xfId="0" applyFont="1" applyBorder="1" applyAlignment="1" applyProtection="1">
      <alignment horizontal="left" vertical="top"/>
      <protection locked="0"/>
    </xf>
    <xf numFmtId="0" fontId="36" fillId="0" borderId="35" xfId="0" applyFont="1" applyBorder="1" applyAlignment="1" applyProtection="1">
      <alignment vertical="top"/>
      <protection locked="0"/>
    </xf>
    <xf numFmtId="0" fontId="36" fillId="0" borderId="34" xfId="0" applyFont="1" applyBorder="1" applyAlignment="1" applyProtection="1">
      <alignment vertical="top"/>
      <protection locked="0"/>
    </xf>
    <xf numFmtId="0" fontId="36" fillId="0" borderId="36" xfId="0" applyFont="1" applyBorder="1" applyAlignment="1" applyProtection="1">
      <alignment vertical="top"/>
      <protection locked="0"/>
    </xf>
    <xf numFmtId="0" fontId="18" fillId="0" borderId="0" xfId="0" applyFont="1" applyAlignment="1">
      <alignment horizontal="left" vertical="top" wrapText="1"/>
    </xf>
    <xf numFmtId="0" fontId="18"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19"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18"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6" fillId="0" borderId="0" xfId="0" applyNumberFormat="1" applyFont="1" applyAlignment="1" applyProtection="1">
      <alignment vertical="center"/>
    </xf>
    <xf numFmtId="0" fontId="26" fillId="0" borderId="0" xfId="0" applyFont="1" applyAlignment="1" applyProtection="1">
      <alignment vertical="center"/>
    </xf>
    <xf numFmtId="0" fontId="25" fillId="0" borderId="0" xfId="0" applyFont="1" applyAlignment="1" applyProtection="1">
      <alignment horizontal="left" vertical="center" wrapText="1"/>
    </xf>
    <xf numFmtId="4" fontId="22" fillId="0" borderId="0" xfId="0" applyNumberFormat="1" applyFont="1" applyAlignment="1" applyProtection="1">
      <alignment horizontal="right" vertical="center"/>
    </xf>
    <xf numFmtId="4" fontId="22" fillId="0" borderId="0" xfId="0" applyNumberFormat="1" applyFont="1" applyAlignment="1" applyProtection="1">
      <alignment vertical="center"/>
    </xf>
    <xf numFmtId="0" fontId="0" fillId="0" borderId="0" xfId="0"/>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17" fillId="0" borderId="0" xfId="0" applyFont="1" applyAlignment="1" applyProtection="1">
      <alignment horizontal="left" vertical="center" wrapText="1"/>
    </xf>
    <xf numFmtId="0" fontId="17" fillId="0" borderId="0" xfId="0" applyFont="1" applyAlignment="1" applyProtection="1">
      <alignment horizontal="left" vertical="center"/>
    </xf>
    <xf numFmtId="0" fontId="0" fillId="0" borderId="0" xfId="0" applyFont="1" applyAlignment="1" applyProtection="1">
      <alignment vertical="center"/>
    </xf>
    <xf numFmtId="0" fontId="29" fillId="3" borderId="0" xfId="1" applyFont="1" applyFill="1" applyAlignment="1">
      <alignment vertical="center"/>
    </xf>
    <xf numFmtId="0" fontId="39" fillId="0" borderId="1" xfId="0" applyFont="1" applyBorder="1" applyAlignment="1" applyProtection="1">
      <alignment horizontal="left" vertical="center"/>
      <protection locked="0"/>
    </xf>
    <xf numFmtId="0" fontId="39" fillId="0" borderId="1" xfId="0" applyFont="1" applyBorder="1" applyAlignment="1" applyProtection="1">
      <alignment horizontal="left" vertical="top"/>
      <protection locked="0"/>
    </xf>
    <xf numFmtId="0" fontId="38" fillId="0" borderId="34" xfId="0" applyFont="1" applyBorder="1" applyAlignment="1" applyProtection="1">
      <alignment horizontal="left"/>
      <protection locked="0"/>
    </xf>
    <xf numFmtId="0" fontId="37" fillId="0" borderId="1"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protection locked="0"/>
    </xf>
    <xf numFmtId="49" fontId="39" fillId="0" borderId="1" xfId="0" applyNumberFormat="1" applyFont="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locked="0"/>
    </xf>
    <xf numFmtId="0" fontId="38"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9"/>
  <sheetViews>
    <sheetView showGridLines="0" tabSelected="1" workbookViewId="0">
      <pane ySplit="1" topLeftCell="A124" activePane="bottomLeft" state="frozen"/>
      <selection pane="bottomLeft"/>
    </sheetView>
  </sheetViews>
  <sheetFormatPr defaultRowHeight="12.7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356"/>
      <c r="AS2" s="356"/>
      <c r="AT2" s="356"/>
      <c r="AU2" s="356"/>
      <c r="AV2" s="356"/>
      <c r="AW2" s="356"/>
      <c r="AX2" s="356"/>
      <c r="AY2" s="356"/>
      <c r="AZ2" s="356"/>
      <c r="BA2" s="356"/>
      <c r="BB2" s="356"/>
      <c r="BC2" s="356"/>
      <c r="BD2" s="356"/>
      <c r="BE2" s="356"/>
      <c r="BS2" s="22" t="s">
        <v>8</v>
      </c>
      <c r="BT2" s="22" t="s">
        <v>9</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8</v>
      </c>
      <c r="BT3" s="22" t="s">
        <v>10</v>
      </c>
    </row>
    <row r="4" spans="1:74" ht="36.950000000000003" customHeight="1">
      <c r="B4" s="26"/>
      <c r="C4" s="27"/>
      <c r="D4" s="28" t="s">
        <v>11</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12</v>
      </c>
      <c r="BE4" s="31" t="s">
        <v>13</v>
      </c>
      <c r="BS4" s="22" t="s">
        <v>14</v>
      </c>
    </row>
    <row r="5" spans="1:74" ht="14.45" customHeight="1">
      <c r="B5" s="26"/>
      <c r="C5" s="27"/>
      <c r="D5" s="32" t="s">
        <v>15</v>
      </c>
      <c r="E5" s="27"/>
      <c r="F5" s="27"/>
      <c r="G5" s="27"/>
      <c r="H5" s="27"/>
      <c r="I5" s="27"/>
      <c r="J5" s="27"/>
      <c r="K5" s="321" t="s">
        <v>16</v>
      </c>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27"/>
      <c r="AQ5" s="29"/>
      <c r="BE5" s="319" t="s">
        <v>17</v>
      </c>
      <c r="BS5" s="22" t="s">
        <v>8</v>
      </c>
    </row>
    <row r="6" spans="1:74" ht="36.950000000000003" customHeight="1">
      <c r="B6" s="26"/>
      <c r="C6" s="27"/>
      <c r="D6" s="34" t="s">
        <v>18</v>
      </c>
      <c r="E6" s="27"/>
      <c r="F6" s="27"/>
      <c r="G6" s="27"/>
      <c r="H6" s="27"/>
      <c r="I6" s="27"/>
      <c r="J6" s="27"/>
      <c r="K6" s="323" t="s">
        <v>19</v>
      </c>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322"/>
      <c r="AK6" s="322"/>
      <c r="AL6" s="322"/>
      <c r="AM6" s="322"/>
      <c r="AN6" s="322"/>
      <c r="AO6" s="322"/>
      <c r="AP6" s="27"/>
      <c r="AQ6" s="29"/>
      <c r="BE6" s="320"/>
      <c r="BS6" s="22" t="s">
        <v>8</v>
      </c>
    </row>
    <row r="7" spans="1:74" ht="14.45" customHeight="1">
      <c r="B7" s="26"/>
      <c r="C7" s="27"/>
      <c r="D7" s="35" t="s">
        <v>20</v>
      </c>
      <c r="E7" s="27"/>
      <c r="F7" s="27"/>
      <c r="G7" s="27"/>
      <c r="H7" s="27"/>
      <c r="I7" s="27"/>
      <c r="J7" s="27"/>
      <c r="K7" s="33" t="s">
        <v>21</v>
      </c>
      <c r="L7" s="27"/>
      <c r="M7" s="27"/>
      <c r="N7" s="27"/>
      <c r="O7" s="27"/>
      <c r="P7" s="27"/>
      <c r="Q7" s="27"/>
      <c r="R7" s="27"/>
      <c r="S7" s="27"/>
      <c r="T7" s="27"/>
      <c r="U7" s="27"/>
      <c r="V7" s="27"/>
      <c r="W7" s="27"/>
      <c r="X7" s="27"/>
      <c r="Y7" s="27"/>
      <c r="Z7" s="27"/>
      <c r="AA7" s="27"/>
      <c r="AB7" s="27"/>
      <c r="AC7" s="27"/>
      <c r="AD7" s="27"/>
      <c r="AE7" s="27"/>
      <c r="AF7" s="27"/>
      <c r="AG7" s="27"/>
      <c r="AH7" s="27"/>
      <c r="AI7" s="27"/>
      <c r="AJ7" s="27"/>
      <c r="AK7" s="35" t="s">
        <v>22</v>
      </c>
      <c r="AL7" s="27"/>
      <c r="AM7" s="27"/>
      <c r="AN7" s="33" t="s">
        <v>23</v>
      </c>
      <c r="AO7" s="27"/>
      <c r="AP7" s="27"/>
      <c r="AQ7" s="29"/>
      <c r="BE7" s="320"/>
      <c r="BS7" s="22" t="s">
        <v>8</v>
      </c>
    </row>
    <row r="8" spans="1:74" ht="14.45" customHeight="1">
      <c r="B8" s="26"/>
      <c r="C8" s="27"/>
      <c r="D8" s="35" t="s">
        <v>24</v>
      </c>
      <c r="E8" s="27"/>
      <c r="F8" s="27"/>
      <c r="G8" s="27"/>
      <c r="H8" s="27"/>
      <c r="I8" s="27"/>
      <c r="J8" s="27"/>
      <c r="K8" s="33" t="s">
        <v>25</v>
      </c>
      <c r="L8" s="27"/>
      <c r="M8" s="27"/>
      <c r="N8" s="27"/>
      <c r="O8" s="27"/>
      <c r="P8" s="27"/>
      <c r="Q8" s="27"/>
      <c r="R8" s="27"/>
      <c r="S8" s="27"/>
      <c r="T8" s="27"/>
      <c r="U8" s="27"/>
      <c r="V8" s="27"/>
      <c r="W8" s="27"/>
      <c r="X8" s="27"/>
      <c r="Y8" s="27"/>
      <c r="Z8" s="27"/>
      <c r="AA8" s="27"/>
      <c r="AB8" s="27"/>
      <c r="AC8" s="27"/>
      <c r="AD8" s="27"/>
      <c r="AE8" s="27"/>
      <c r="AF8" s="27"/>
      <c r="AG8" s="27"/>
      <c r="AH8" s="27"/>
      <c r="AI8" s="27"/>
      <c r="AJ8" s="27"/>
      <c r="AK8" s="35" t="s">
        <v>26</v>
      </c>
      <c r="AL8" s="27"/>
      <c r="AM8" s="27"/>
      <c r="AN8" s="36" t="s">
        <v>27</v>
      </c>
      <c r="AO8" s="27"/>
      <c r="AP8" s="27"/>
      <c r="AQ8" s="29"/>
      <c r="BE8" s="320"/>
      <c r="BS8" s="22" t="s">
        <v>8</v>
      </c>
    </row>
    <row r="9" spans="1:74" ht="29.25" customHeight="1">
      <c r="B9" s="26"/>
      <c r="C9" s="27"/>
      <c r="D9" s="32" t="s">
        <v>28</v>
      </c>
      <c r="E9" s="27"/>
      <c r="F9" s="27"/>
      <c r="G9" s="27"/>
      <c r="H9" s="27"/>
      <c r="I9" s="27"/>
      <c r="J9" s="27"/>
      <c r="K9" s="37" t="s">
        <v>29</v>
      </c>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9"/>
      <c r="BE9" s="320"/>
      <c r="BS9" s="22" t="s">
        <v>8</v>
      </c>
    </row>
    <row r="10" spans="1:74" ht="14.45" customHeight="1">
      <c r="B10" s="26"/>
      <c r="C10" s="27"/>
      <c r="D10" s="35" t="s">
        <v>30</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5" t="s">
        <v>31</v>
      </c>
      <c r="AL10" s="27"/>
      <c r="AM10" s="27"/>
      <c r="AN10" s="33" t="s">
        <v>23</v>
      </c>
      <c r="AO10" s="27"/>
      <c r="AP10" s="27"/>
      <c r="AQ10" s="29"/>
      <c r="BE10" s="320"/>
      <c r="BS10" s="22" t="s">
        <v>8</v>
      </c>
    </row>
    <row r="11" spans="1:74" ht="18.399999999999999" customHeight="1">
      <c r="B11" s="26"/>
      <c r="C11" s="27"/>
      <c r="D11" s="27"/>
      <c r="E11" s="33" t="s">
        <v>32</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5" t="s">
        <v>33</v>
      </c>
      <c r="AL11" s="27"/>
      <c r="AM11" s="27"/>
      <c r="AN11" s="33" t="s">
        <v>23</v>
      </c>
      <c r="AO11" s="27"/>
      <c r="AP11" s="27"/>
      <c r="AQ11" s="29"/>
      <c r="BE11" s="320"/>
      <c r="BS11" s="22" t="s">
        <v>8</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E12" s="320"/>
      <c r="BS12" s="22" t="s">
        <v>8</v>
      </c>
    </row>
    <row r="13" spans="1:74" ht="14.45" customHeight="1">
      <c r="B13" s="26"/>
      <c r="C13" s="27"/>
      <c r="D13" s="35" t="s">
        <v>34</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5" t="s">
        <v>31</v>
      </c>
      <c r="AL13" s="27"/>
      <c r="AM13" s="27"/>
      <c r="AN13" s="38" t="s">
        <v>35</v>
      </c>
      <c r="AO13" s="27"/>
      <c r="AP13" s="27"/>
      <c r="AQ13" s="29"/>
      <c r="BE13" s="320"/>
      <c r="BS13" s="22" t="s">
        <v>8</v>
      </c>
    </row>
    <row r="14" spans="1:74" ht="15">
      <c r="B14" s="26"/>
      <c r="C14" s="27"/>
      <c r="D14" s="27"/>
      <c r="E14" s="324" t="s">
        <v>35</v>
      </c>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5" t="s">
        <v>33</v>
      </c>
      <c r="AL14" s="27"/>
      <c r="AM14" s="27"/>
      <c r="AN14" s="38" t="s">
        <v>35</v>
      </c>
      <c r="AO14" s="27"/>
      <c r="AP14" s="27"/>
      <c r="AQ14" s="29"/>
      <c r="BE14" s="320"/>
      <c r="BS14" s="22" t="s">
        <v>8</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E15" s="320"/>
      <c r="BS15" s="22" t="s">
        <v>6</v>
      </c>
    </row>
    <row r="16" spans="1:74" ht="14.45" customHeight="1">
      <c r="B16" s="26"/>
      <c r="C16" s="27"/>
      <c r="D16" s="35" t="s">
        <v>36</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5" t="s">
        <v>31</v>
      </c>
      <c r="AL16" s="27"/>
      <c r="AM16" s="27"/>
      <c r="AN16" s="33" t="s">
        <v>23</v>
      </c>
      <c r="AO16" s="27"/>
      <c r="AP16" s="27"/>
      <c r="AQ16" s="29"/>
      <c r="BE16" s="320"/>
      <c r="BS16" s="22" t="s">
        <v>6</v>
      </c>
    </row>
    <row r="17" spans="2:71" ht="18.399999999999999" customHeight="1">
      <c r="B17" s="26"/>
      <c r="C17" s="27"/>
      <c r="D17" s="27"/>
      <c r="E17" s="33" t="s">
        <v>37</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5" t="s">
        <v>33</v>
      </c>
      <c r="AL17" s="27"/>
      <c r="AM17" s="27"/>
      <c r="AN17" s="33" t="s">
        <v>23</v>
      </c>
      <c r="AO17" s="27"/>
      <c r="AP17" s="27"/>
      <c r="AQ17" s="29"/>
      <c r="BE17" s="320"/>
      <c r="BS17" s="22" t="s">
        <v>38</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E18" s="320"/>
      <c r="BS18" s="22" t="s">
        <v>8</v>
      </c>
    </row>
    <row r="19" spans="2:71" ht="14.45" customHeight="1">
      <c r="B19" s="26"/>
      <c r="C19" s="27"/>
      <c r="D19" s="35" t="s">
        <v>39</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E19" s="320"/>
      <c r="BS19" s="22" t="s">
        <v>8</v>
      </c>
    </row>
    <row r="20" spans="2:71" ht="57" customHeight="1">
      <c r="B20" s="26"/>
      <c r="C20" s="27"/>
      <c r="D20" s="27"/>
      <c r="E20" s="326" t="s">
        <v>40</v>
      </c>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27"/>
      <c r="AP20" s="27"/>
      <c r="AQ20" s="29"/>
      <c r="BE20" s="320"/>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c r="BE21" s="320"/>
    </row>
    <row r="22" spans="2:71" ht="6.95" customHeight="1">
      <c r="B22" s="26"/>
      <c r="C22" s="27"/>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7"/>
      <c r="AQ22" s="29"/>
      <c r="BE22" s="320"/>
    </row>
    <row r="23" spans="2:71" s="1" customFormat="1" ht="25.9" customHeight="1">
      <c r="B23" s="40"/>
      <c r="C23" s="41"/>
      <c r="D23" s="42" t="s">
        <v>41</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27">
        <f>ROUND(AG51,2)</f>
        <v>0</v>
      </c>
      <c r="AL23" s="328"/>
      <c r="AM23" s="328"/>
      <c r="AN23" s="328"/>
      <c r="AO23" s="328"/>
      <c r="AP23" s="41"/>
      <c r="AQ23" s="44"/>
      <c r="BE23" s="320"/>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20"/>
    </row>
    <row r="25" spans="2:71" s="1" customFormat="1" ht="13.5">
      <c r="B25" s="40"/>
      <c r="C25" s="41"/>
      <c r="D25" s="41"/>
      <c r="E25" s="41"/>
      <c r="F25" s="41"/>
      <c r="G25" s="41"/>
      <c r="H25" s="41"/>
      <c r="I25" s="41"/>
      <c r="J25" s="41"/>
      <c r="K25" s="41"/>
      <c r="L25" s="329" t="s">
        <v>42</v>
      </c>
      <c r="M25" s="329"/>
      <c r="N25" s="329"/>
      <c r="O25" s="329"/>
      <c r="P25" s="41"/>
      <c r="Q25" s="41"/>
      <c r="R25" s="41"/>
      <c r="S25" s="41"/>
      <c r="T25" s="41"/>
      <c r="U25" s="41"/>
      <c r="V25" s="41"/>
      <c r="W25" s="329" t="s">
        <v>43</v>
      </c>
      <c r="X25" s="329"/>
      <c r="Y25" s="329"/>
      <c r="Z25" s="329"/>
      <c r="AA25" s="329"/>
      <c r="AB25" s="329"/>
      <c r="AC25" s="329"/>
      <c r="AD25" s="329"/>
      <c r="AE25" s="329"/>
      <c r="AF25" s="41"/>
      <c r="AG25" s="41"/>
      <c r="AH25" s="41"/>
      <c r="AI25" s="41"/>
      <c r="AJ25" s="41"/>
      <c r="AK25" s="329" t="s">
        <v>44</v>
      </c>
      <c r="AL25" s="329"/>
      <c r="AM25" s="329"/>
      <c r="AN25" s="329"/>
      <c r="AO25" s="329"/>
      <c r="AP25" s="41"/>
      <c r="AQ25" s="44"/>
      <c r="BE25" s="320"/>
    </row>
    <row r="26" spans="2:71" s="2" customFormat="1" ht="14.45" customHeight="1">
      <c r="B26" s="46"/>
      <c r="C26" s="47"/>
      <c r="D26" s="48" t="s">
        <v>45</v>
      </c>
      <c r="E26" s="47"/>
      <c r="F26" s="48" t="s">
        <v>46</v>
      </c>
      <c r="G26" s="47"/>
      <c r="H26" s="47"/>
      <c r="I26" s="47"/>
      <c r="J26" s="47"/>
      <c r="K26" s="47"/>
      <c r="L26" s="330">
        <v>0.21</v>
      </c>
      <c r="M26" s="331"/>
      <c r="N26" s="331"/>
      <c r="O26" s="331"/>
      <c r="P26" s="47"/>
      <c r="Q26" s="47"/>
      <c r="R26" s="47"/>
      <c r="S26" s="47"/>
      <c r="T26" s="47"/>
      <c r="U26" s="47"/>
      <c r="V26" s="47"/>
      <c r="W26" s="332">
        <f>ROUND(AZ51,2)</f>
        <v>0</v>
      </c>
      <c r="X26" s="331"/>
      <c r="Y26" s="331"/>
      <c r="Z26" s="331"/>
      <c r="AA26" s="331"/>
      <c r="AB26" s="331"/>
      <c r="AC26" s="331"/>
      <c r="AD26" s="331"/>
      <c r="AE26" s="331"/>
      <c r="AF26" s="47"/>
      <c r="AG26" s="47"/>
      <c r="AH26" s="47"/>
      <c r="AI26" s="47"/>
      <c r="AJ26" s="47"/>
      <c r="AK26" s="332">
        <f>ROUND(AV51,2)</f>
        <v>0</v>
      </c>
      <c r="AL26" s="331"/>
      <c r="AM26" s="331"/>
      <c r="AN26" s="331"/>
      <c r="AO26" s="331"/>
      <c r="AP26" s="47"/>
      <c r="AQ26" s="49"/>
      <c r="BE26" s="320"/>
    </row>
    <row r="27" spans="2:71" s="2" customFormat="1" ht="14.45" customHeight="1">
      <c r="B27" s="46"/>
      <c r="C27" s="47"/>
      <c r="D27" s="47"/>
      <c r="E27" s="47"/>
      <c r="F27" s="48" t="s">
        <v>47</v>
      </c>
      <c r="G27" s="47"/>
      <c r="H27" s="47"/>
      <c r="I27" s="47"/>
      <c r="J27" s="47"/>
      <c r="K27" s="47"/>
      <c r="L27" s="330">
        <v>0.15</v>
      </c>
      <c r="M27" s="331"/>
      <c r="N27" s="331"/>
      <c r="O27" s="331"/>
      <c r="P27" s="47"/>
      <c r="Q27" s="47"/>
      <c r="R27" s="47"/>
      <c r="S27" s="47"/>
      <c r="T27" s="47"/>
      <c r="U27" s="47"/>
      <c r="V27" s="47"/>
      <c r="W27" s="332">
        <f>ROUND(BA51,2)</f>
        <v>0</v>
      </c>
      <c r="X27" s="331"/>
      <c r="Y27" s="331"/>
      <c r="Z27" s="331"/>
      <c r="AA27" s="331"/>
      <c r="AB27" s="331"/>
      <c r="AC27" s="331"/>
      <c r="AD27" s="331"/>
      <c r="AE27" s="331"/>
      <c r="AF27" s="47"/>
      <c r="AG27" s="47"/>
      <c r="AH27" s="47"/>
      <c r="AI27" s="47"/>
      <c r="AJ27" s="47"/>
      <c r="AK27" s="332">
        <f>ROUND(AW51,2)</f>
        <v>0</v>
      </c>
      <c r="AL27" s="331"/>
      <c r="AM27" s="331"/>
      <c r="AN27" s="331"/>
      <c r="AO27" s="331"/>
      <c r="AP27" s="47"/>
      <c r="AQ27" s="49"/>
      <c r="BE27" s="320"/>
    </row>
    <row r="28" spans="2:71" s="2" customFormat="1" ht="14.45" hidden="1" customHeight="1">
      <c r="B28" s="46"/>
      <c r="C28" s="47"/>
      <c r="D28" s="47"/>
      <c r="E28" s="47"/>
      <c r="F28" s="48" t="s">
        <v>48</v>
      </c>
      <c r="G28" s="47"/>
      <c r="H28" s="47"/>
      <c r="I28" s="47"/>
      <c r="J28" s="47"/>
      <c r="K28" s="47"/>
      <c r="L28" s="330">
        <v>0.21</v>
      </c>
      <c r="M28" s="331"/>
      <c r="N28" s="331"/>
      <c r="O28" s="331"/>
      <c r="P28" s="47"/>
      <c r="Q28" s="47"/>
      <c r="R28" s="47"/>
      <c r="S28" s="47"/>
      <c r="T28" s="47"/>
      <c r="U28" s="47"/>
      <c r="V28" s="47"/>
      <c r="W28" s="332">
        <f>ROUND(BB51,2)</f>
        <v>0</v>
      </c>
      <c r="X28" s="331"/>
      <c r="Y28" s="331"/>
      <c r="Z28" s="331"/>
      <c r="AA28" s="331"/>
      <c r="AB28" s="331"/>
      <c r="AC28" s="331"/>
      <c r="AD28" s="331"/>
      <c r="AE28" s="331"/>
      <c r="AF28" s="47"/>
      <c r="AG28" s="47"/>
      <c r="AH28" s="47"/>
      <c r="AI28" s="47"/>
      <c r="AJ28" s="47"/>
      <c r="AK28" s="332">
        <v>0</v>
      </c>
      <c r="AL28" s="331"/>
      <c r="AM28" s="331"/>
      <c r="AN28" s="331"/>
      <c r="AO28" s="331"/>
      <c r="AP28" s="47"/>
      <c r="AQ28" s="49"/>
      <c r="BE28" s="320"/>
    </row>
    <row r="29" spans="2:71" s="2" customFormat="1" ht="14.45" hidden="1" customHeight="1">
      <c r="B29" s="46"/>
      <c r="C29" s="47"/>
      <c r="D29" s="47"/>
      <c r="E29" s="47"/>
      <c r="F29" s="48" t="s">
        <v>49</v>
      </c>
      <c r="G29" s="47"/>
      <c r="H29" s="47"/>
      <c r="I29" s="47"/>
      <c r="J29" s="47"/>
      <c r="K29" s="47"/>
      <c r="L29" s="330">
        <v>0.15</v>
      </c>
      <c r="M29" s="331"/>
      <c r="N29" s="331"/>
      <c r="O29" s="331"/>
      <c r="P29" s="47"/>
      <c r="Q29" s="47"/>
      <c r="R29" s="47"/>
      <c r="S29" s="47"/>
      <c r="T29" s="47"/>
      <c r="U29" s="47"/>
      <c r="V29" s="47"/>
      <c r="W29" s="332">
        <f>ROUND(BC51,2)</f>
        <v>0</v>
      </c>
      <c r="X29" s="331"/>
      <c r="Y29" s="331"/>
      <c r="Z29" s="331"/>
      <c r="AA29" s="331"/>
      <c r="AB29" s="331"/>
      <c r="AC29" s="331"/>
      <c r="AD29" s="331"/>
      <c r="AE29" s="331"/>
      <c r="AF29" s="47"/>
      <c r="AG29" s="47"/>
      <c r="AH29" s="47"/>
      <c r="AI29" s="47"/>
      <c r="AJ29" s="47"/>
      <c r="AK29" s="332">
        <v>0</v>
      </c>
      <c r="AL29" s="331"/>
      <c r="AM29" s="331"/>
      <c r="AN29" s="331"/>
      <c r="AO29" s="331"/>
      <c r="AP29" s="47"/>
      <c r="AQ29" s="49"/>
      <c r="BE29" s="320"/>
    </row>
    <row r="30" spans="2:71" s="2" customFormat="1" ht="14.45" hidden="1" customHeight="1">
      <c r="B30" s="46"/>
      <c r="C30" s="47"/>
      <c r="D30" s="47"/>
      <c r="E30" s="47"/>
      <c r="F30" s="48" t="s">
        <v>50</v>
      </c>
      <c r="G30" s="47"/>
      <c r="H30" s="47"/>
      <c r="I30" s="47"/>
      <c r="J30" s="47"/>
      <c r="K30" s="47"/>
      <c r="L30" s="330">
        <v>0</v>
      </c>
      <c r="M30" s="331"/>
      <c r="N30" s="331"/>
      <c r="O30" s="331"/>
      <c r="P30" s="47"/>
      <c r="Q30" s="47"/>
      <c r="R30" s="47"/>
      <c r="S30" s="47"/>
      <c r="T30" s="47"/>
      <c r="U30" s="47"/>
      <c r="V30" s="47"/>
      <c r="W30" s="332">
        <f>ROUND(BD51,2)</f>
        <v>0</v>
      </c>
      <c r="X30" s="331"/>
      <c r="Y30" s="331"/>
      <c r="Z30" s="331"/>
      <c r="AA30" s="331"/>
      <c r="AB30" s="331"/>
      <c r="AC30" s="331"/>
      <c r="AD30" s="331"/>
      <c r="AE30" s="331"/>
      <c r="AF30" s="47"/>
      <c r="AG30" s="47"/>
      <c r="AH30" s="47"/>
      <c r="AI30" s="47"/>
      <c r="AJ30" s="47"/>
      <c r="AK30" s="332">
        <v>0</v>
      </c>
      <c r="AL30" s="331"/>
      <c r="AM30" s="331"/>
      <c r="AN30" s="331"/>
      <c r="AO30" s="331"/>
      <c r="AP30" s="47"/>
      <c r="AQ30" s="49"/>
      <c r="BE30" s="320"/>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20"/>
    </row>
    <row r="32" spans="2:71" s="1" customFormat="1" ht="25.9" customHeight="1">
      <c r="B32" s="40"/>
      <c r="C32" s="50"/>
      <c r="D32" s="51" t="s">
        <v>51</v>
      </c>
      <c r="E32" s="52"/>
      <c r="F32" s="52"/>
      <c r="G32" s="52"/>
      <c r="H32" s="52"/>
      <c r="I32" s="52"/>
      <c r="J32" s="52"/>
      <c r="K32" s="52"/>
      <c r="L32" s="52"/>
      <c r="M32" s="52"/>
      <c r="N32" s="52"/>
      <c r="O32" s="52"/>
      <c r="P32" s="52"/>
      <c r="Q32" s="52"/>
      <c r="R32" s="52"/>
      <c r="S32" s="52"/>
      <c r="T32" s="53" t="s">
        <v>52</v>
      </c>
      <c r="U32" s="52"/>
      <c r="V32" s="52"/>
      <c r="W32" s="52"/>
      <c r="X32" s="333" t="s">
        <v>53</v>
      </c>
      <c r="Y32" s="334"/>
      <c r="Z32" s="334"/>
      <c r="AA32" s="334"/>
      <c r="AB32" s="334"/>
      <c r="AC32" s="52"/>
      <c r="AD32" s="52"/>
      <c r="AE32" s="52"/>
      <c r="AF32" s="52"/>
      <c r="AG32" s="52"/>
      <c r="AH32" s="52"/>
      <c r="AI32" s="52"/>
      <c r="AJ32" s="52"/>
      <c r="AK32" s="335">
        <f>SUM(AK23:AK30)</f>
        <v>0</v>
      </c>
      <c r="AL32" s="334"/>
      <c r="AM32" s="334"/>
      <c r="AN32" s="334"/>
      <c r="AO32" s="336"/>
      <c r="AP32" s="50"/>
      <c r="AQ32" s="54"/>
      <c r="BE32" s="320"/>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54</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17003</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37" t="str">
        <f>K6</f>
        <v>Zpevněné odstavné plochy ze zatravňovacích roštů - II.etapa</v>
      </c>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ht="15">
      <c r="B44" s="40"/>
      <c r="C44" s="64" t="s">
        <v>24</v>
      </c>
      <c r="D44" s="62"/>
      <c r="E44" s="62"/>
      <c r="F44" s="62"/>
      <c r="G44" s="62"/>
      <c r="H44" s="62"/>
      <c r="I44" s="62"/>
      <c r="J44" s="62"/>
      <c r="K44" s="62"/>
      <c r="L44" s="71" t="str">
        <f>IF(K8="","",K8)</f>
        <v>Ostrava - Poruba</v>
      </c>
      <c r="M44" s="62"/>
      <c r="N44" s="62"/>
      <c r="O44" s="62"/>
      <c r="P44" s="62"/>
      <c r="Q44" s="62"/>
      <c r="R44" s="62"/>
      <c r="S44" s="62"/>
      <c r="T44" s="62"/>
      <c r="U44" s="62"/>
      <c r="V44" s="62"/>
      <c r="W44" s="62"/>
      <c r="X44" s="62"/>
      <c r="Y44" s="62"/>
      <c r="Z44" s="62"/>
      <c r="AA44" s="62"/>
      <c r="AB44" s="62"/>
      <c r="AC44" s="62"/>
      <c r="AD44" s="62"/>
      <c r="AE44" s="62"/>
      <c r="AF44" s="62"/>
      <c r="AG44" s="62"/>
      <c r="AH44" s="62"/>
      <c r="AI44" s="64" t="s">
        <v>26</v>
      </c>
      <c r="AJ44" s="62"/>
      <c r="AK44" s="62"/>
      <c r="AL44" s="62"/>
      <c r="AM44" s="339" t="str">
        <f>IF(AN8= "","",AN8)</f>
        <v>2. 3. 2017</v>
      </c>
      <c r="AN44" s="339"/>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ht="15">
      <c r="B46" s="40"/>
      <c r="C46" s="64" t="s">
        <v>30</v>
      </c>
      <c r="D46" s="62"/>
      <c r="E46" s="62"/>
      <c r="F46" s="62"/>
      <c r="G46" s="62"/>
      <c r="H46" s="62"/>
      <c r="I46" s="62"/>
      <c r="J46" s="62"/>
      <c r="K46" s="62"/>
      <c r="L46" s="65" t="str">
        <f>IF(E11= "","",E11)</f>
        <v>Úřad městského obvodu Poruba</v>
      </c>
      <c r="M46" s="62"/>
      <c r="N46" s="62"/>
      <c r="O46" s="62"/>
      <c r="P46" s="62"/>
      <c r="Q46" s="62"/>
      <c r="R46" s="62"/>
      <c r="S46" s="62"/>
      <c r="T46" s="62"/>
      <c r="U46" s="62"/>
      <c r="V46" s="62"/>
      <c r="W46" s="62"/>
      <c r="X46" s="62"/>
      <c r="Y46" s="62"/>
      <c r="Z46" s="62"/>
      <c r="AA46" s="62"/>
      <c r="AB46" s="62"/>
      <c r="AC46" s="62"/>
      <c r="AD46" s="62"/>
      <c r="AE46" s="62"/>
      <c r="AF46" s="62"/>
      <c r="AG46" s="62"/>
      <c r="AH46" s="62"/>
      <c r="AI46" s="64" t="s">
        <v>36</v>
      </c>
      <c r="AJ46" s="62"/>
      <c r="AK46" s="62"/>
      <c r="AL46" s="62"/>
      <c r="AM46" s="340" t="str">
        <f>IF(E17="","",E17)</f>
        <v xml:space="preserve"> </v>
      </c>
      <c r="AN46" s="340"/>
      <c r="AO46" s="340"/>
      <c r="AP46" s="340"/>
      <c r="AQ46" s="62"/>
      <c r="AR46" s="60"/>
      <c r="AS46" s="341" t="s">
        <v>55</v>
      </c>
      <c r="AT46" s="342"/>
      <c r="AU46" s="73"/>
      <c r="AV46" s="73"/>
      <c r="AW46" s="73"/>
      <c r="AX46" s="73"/>
      <c r="AY46" s="73"/>
      <c r="AZ46" s="73"/>
      <c r="BA46" s="73"/>
      <c r="BB46" s="73"/>
      <c r="BC46" s="73"/>
      <c r="BD46" s="74"/>
    </row>
    <row r="47" spans="2:56" s="1" customFormat="1" ht="15">
      <c r="B47" s="40"/>
      <c r="C47" s="64" t="s">
        <v>34</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43"/>
      <c r="AT47" s="344"/>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45"/>
      <c r="AT48" s="346"/>
      <c r="AU48" s="41"/>
      <c r="AV48" s="41"/>
      <c r="AW48" s="41"/>
      <c r="AX48" s="41"/>
      <c r="AY48" s="41"/>
      <c r="AZ48" s="41"/>
      <c r="BA48" s="41"/>
      <c r="BB48" s="41"/>
      <c r="BC48" s="41"/>
      <c r="BD48" s="77"/>
    </row>
    <row r="49" spans="1:91" s="1" customFormat="1" ht="29.25" customHeight="1">
      <c r="B49" s="40"/>
      <c r="C49" s="347" t="s">
        <v>56</v>
      </c>
      <c r="D49" s="348"/>
      <c r="E49" s="348"/>
      <c r="F49" s="348"/>
      <c r="G49" s="348"/>
      <c r="H49" s="78"/>
      <c r="I49" s="349" t="s">
        <v>57</v>
      </c>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50" t="s">
        <v>58</v>
      </c>
      <c r="AH49" s="348"/>
      <c r="AI49" s="348"/>
      <c r="AJ49" s="348"/>
      <c r="AK49" s="348"/>
      <c r="AL49" s="348"/>
      <c r="AM49" s="348"/>
      <c r="AN49" s="349" t="s">
        <v>59</v>
      </c>
      <c r="AO49" s="348"/>
      <c r="AP49" s="348"/>
      <c r="AQ49" s="79" t="s">
        <v>60</v>
      </c>
      <c r="AR49" s="60"/>
      <c r="AS49" s="80" t="s">
        <v>61</v>
      </c>
      <c r="AT49" s="81" t="s">
        <v>62</v>
      </c>
      <c r="AU49" s="81" t="s">
        <v>63</v>
      </c>
      <c r="AV49" s="81" t="s">
        <v>64</v>
      </c>
      <c r="AW49" s="81" t="s">
        <v>65</v>
      </c>
      <c r="AX49" s="81" t="s">
        <v>66</v>
      </c>
      <c r="AY49" s="81" t="s">
        <v>67</v>
      </c>
      <c r="AZ49" s="81" t="s">
        <v>68</v>
      </c>
      <c r="BA49" s="81" t="s">
        <v>69</v>
      </c>
      <c r="BB49" s="81" t="s">
        <v>70</v>
      </c>
      <c r="BC49" s="81" t="s">
        <v>71</v>
      </c>
      <c r="BD49" s="82" t="s">
        <v>72</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73</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54">
        <f>ROUND(SUM(AG52:AG57),2)</f>
        <v>0</v>
      </c>
      <c r="AH51" s="354"/>
      <c r="AI51" s="354"/>
      <c r="AJ51" s="354"/>
      <c r="AK51" s="354"/>
      <c r="AL51" s="354"/>
      <c r="AM51" s="354"/>
      <c r="AN51" s="355">
        <f t="shared" ref="AN51:AN57" si="0">SUM(AG51,AT51)</f>
        <v>0</v>
      </c>
      <c r="AO51" s="355"/>
      <c r="AP51" s="355"/>
      <c r="AQ51" s="88" t="s">
        <v>23</v>
      </c>
      <c r="AR51" s="70"/>
      <c r="AS51" s="89">
        <f>ROUND(SUM(AS52:AS57),2)</f>
        <v>0</v>
      </c>
      <c r="AT51" s="90">
        <f t="shared" ref="AT51:AT57" si="1">ROUND(SUM(AV51:AW51),2)</f>
        <v>0</v>
      </c>
      <c r="AU51" s="91">
        <f>ROUND(SUM(AU52:AU57),5)</f>
        <v>0</v>
      </c>
      <c r="AV51" s="90">
        <f>ROUND(AZ51*L26,2)</f>
        <v>0</v>
      </c>
      <c r="AW51" s="90">
        <f>ROUND(BA51*L27,2)</f>
        <v>0</v>
      </c>
      <c r="AX51" s="90">
        <f>ROUND(BB51*L26,2)</f>
        <v>0</v>
      </c>
      <c r="AY51" s="90">
        <f>ROUND(BC51*L27,2)</f>
        <v>0</v>
      </c>
      <c r="AZ51" s="90">
        <f>ROUND(SUM(AZ52:AZ57),2)</f>
        <v>0</v>
      </c>
      <c r="BA51" s="90">
        <f>ROUND(SUM(BA52:BA57),2)</f>
        <v>0</v>
      </c>
      <c r="BB51" s="90">
        <f>ROUND(SUM(BB52:BB57),2)</f>
        <v>0</v>
      </c>
      <c r="BC51" s="90">
        <f>ROUND(SUM(BC52:BC57),2)</f>
        <v>0</v>
      </c>
      <c r="BD51" s="92">
        <f>ROUND(SUM(BD52:BD57),2)</f>
        <v>0</v>
      </c>
      <c r="BS51" s="93" t="s">
        <v>74</v>
      </c>
      <c r="BT51" s="93" t="s">
        <v>75</v>
      </c>
      <c r="BU51" s="94" t="s">
        <v>76</v>
      </c>
      <c r="BV51" s="93" t="s">
        <v>77</v>
      </c>
      <c r="BW51" s="93" t="s">
        <v>7</v>
      </c>
      <c r="BX51" s="93" t="s">
        <v>78</v>
      </c>
      <c r="CL51" s="93" t="s">
        <v>21</v>
      </c>
    </row>
    <row r="52" spans="1:91" s="5" customFormat="1" ht="31.5" customHeight="1">
      <c r="A52" s="95" t="s">
        <v>79</v>
      </c>
      <c r="B52" s="96"/>
      <c r="C52" s="97"/>
      <c r="D52" s="353" t="s">
        <v>80</v>
      </c>
      <c r="E52" s="353"/>
      <c r="F52" s="353"/>
      <c r="G52" s="353"/>
      <c r="H52" s="353"/>
      <c r="I52" s="98"/>
      <c r="J52" s="353" t="s">
        <v>81</v>
      </c>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1">
        <f>'1700303 - Zpevněné odstav...'!J27</f>
        <v>0</v>
      </c>
      <c r="AH52" s="352"/>
      <c r="AI52" s="352"/>
      <c r="AJ52" s="352"/>
      <c r="AK52" s="352"/>
      <c r="AL52" s="352"/>
      <c r="AM52" s="352"/>
      <c r="AN52" s="351">
        <f t="shared" si="0"/>
        <v>0</v>
      </c>
      <c r="AO52" s="352"/>
      <c r="AP52" s="352"/>
      <c r="AQ52" s="99" t="s">
        <v>82</v>
      </c>
      <c r="AR52" s="100"/>
      <c r="AS52" s="101">
        <v>0</v>
      </c>
      <c r="AT52" s="102">
        <f t="shared" si="1"/>
        <v>0</v>
      </c>
      <c r="AU52" s="103">
        <f>'1700303 - Zpevněné odstav...'!P82</f>
        <v>0</v>
      </c>
      <c r="AV52" s="102">
        <f>'1700303 - Zpevněné odstav...'!J30</f>
        <v>0</v>
      </c>
      <c r="AW52" s="102">
        <f>'1700303 - Zpevněné odstav...'!J31</f>
        <v>0</v>
      </c>
      <c r="AX52" s="102">
        <f>'1700303 - Zpevněné odstav...'!J32</f>
        <v>0</v>
      </c>
      <c r="AY52" s="102">
        <f>'1700303 - Zpevněné odstav...'!J33</f>
        <v>0</v>
      </c>
      <c r="AZ52" s="102">
        <f>'1700303 - Zpevněné odstav...'!F30</f>
        <v>0</v>
      </c>
      <c r="BA52" s="102">
        <f>'1700303 - Zpevněné odstav...'!F31</f>
        <v>0</v>
      </c>
      <c r="BB52" s="102">
        <f>'1700303 - Zpevněné odstav...'!F32</f>
        <v>0</v>
      </c>
      <c r="BC52" s="102">
        <f>'1700303 - Zpevněné odstav...'!F33</f>
        <v>0</v>
      </c>
      <c r="BD52" s="104">
        <f>'1700303 - Zpevněné odstav...'!F34</f>
        <v>0</v>
      </c>
      <c r="BT52" s="105" t="s">
        <v>83</v>
      </c>
      <c r="BV52" s="105" t="s">
        <v>77</v>
      </c>
      <c r="BW52" s="105" t="s">
        <v>84</v>
      </c>
      <c r="BX52" s="105" t="s">
        <v>7</v>
      </c>
      <c r="CL52" s="105" t="s">
        <v>21</v>
      </c>
      <c r="CM52" s="105" t="s">
        <v>85</v>
      </c>
    </row>
    <row r="53" spans="1:91" s="5" customFormat="1" ht="47.25" customHeight="1">
      <c r="A53" s="95" t="s">
        <v>79</v>
      </c>
      <c r="B53" s="96"/>
      <c r="C53" s="97"/>
      <c r="D53" s="353" t="s">
        <v>86</v>
      </c>
      <c r="E53" s="353"/>
      <c r="F53" s="353"/>
      <c r="G53" s="353"/>
      <c r="H53" s="353"/>
      <c r="I53" s="98"/>
      <c r="J53" s="353" t="s">
        <v>87</v>
      </c>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1">
        <f>'1700309 - Zpevněné odstav...'!J27</f>
        <v>0</v>
      </c>
      <c r="AH53" s="352"/>
      <c r="AI53" s="352"/>
      <c r="AJ53" s="352"/>
      <c r="AK53" s="352"/>
      <c r="AL53" s="352"/>
      <c r="AM53" s="352"/>
      <c r="AN53" s="351">
        <f t="shared" si="0"/>
        <v>0</v>
      </c>
      <c r="AO53" s="352"/>
      <c r="AP53" s="352"/>
      <c r="AQ53" s="99" t="s">
        <v>82</v>
      </c>
      <c r="AR53" s="100"/>
      <c r="AS53" s="101">
        <v>0</v>
      </c>
      <c r="AT53" s="102">
        <f t="shared" si="1"/>
        <v>0</v>
      </c>
      <c r="AU53" s="103">
        <f>'1700309 - Zpevněné odstav...'!P81</f>
        <v>0</v>
      </c>
      <c r="AV53" s="102">
        <f>'1700309 - Zpevněné odstav...'!J30</f>
        <v>0</v>
      </c>
      <c r="AW53" s="102">
        <f>'1700309 - Zpevněné odstav...'!J31</f>
        <v>0</v>
      </c>
      <c r="AX53" s="102">
        <f>'1700309 - Zpevněné odstav...'!J32</f>
        <v>0</v>
      </c>
      <c r="AY53" s="102">
        <f>'1700309 - Zpevněné odstav...'!J33</f>
        <v>0</v>
      </c>
      <c r="AZ53" s="102">
        <f>'1700309 - Zpevněné odstav...'!F30</f>
        <v>0</v>
      </c>
      <c r="BA53" s="102">
        <f>'1700309 - Zpevněné odstav...'!F31</f>
        <v>0</v>
      </c>
      <c r="BB53" s="102">
        <f>'1700309 - Zpevněné odstav...'!F32</f>
        <v>0</v>
      </c>
      <c r="BC53" s="102">
        <f>'1700309 - Zpevněné odstav...'!F33</f>
        <v>0</v>
      </c>
      <c r="BD53" s="104">
        <f>'1700309 - Zpevněné odstav...'!F34</f>
        <v>0</v>
      </c>
      <c r="BT53" s="105" t="s">
        <v>83</v>
      </c>
      <c r="BV53" s="105" t="s">
        <v>77</v>
      </c>
      <c r="BW53" s="105" t="s">
        <v>88</v>
      </c>
      <c r="BX53" s="105" t="s">
        <v>7</v>
      </c>
      <c r="CL53" s="105" t="s">
        <v>21</v>
      </c>
      <c r="CM53" s="105" t="s">
        <v>85</v>
      </c>
    </row>
    <row r="54" spans="1:91" s="5" customFormat="1" ht="47.25" customHeight="1">
      <c r="A54" s="95" t="s">
        <v>79</v>
      </c>
      <c r="B54" s="96"/>
      <c r="C54" s="97"/>
      <c r="D54" s="353" t="s">
        <v>89</v>
      </c>
      <c r="E54" s="353"/>
      <c r="F54" s="353"/>
      <c r="G54" s="353"/>
      <c r="H54" s="353"/>
      <c r="I54" s="98"/>
      <c r="J54" s="353" t="s">
        <v>90</v>
      </c>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1">
        <f>'1700311 - Zpevněné odstav...'!J27</f>
        <v>0</v>
      </c>
      <c r="AH54" s="352"/>
      <c r="AI54" s="352"/>
      <c r="AJ54" s="352"/>
      <c r="AK54" s="352"/>
      <c r="AL54" s="352"/>
      <c r="AM54" s="352"/>
      <c r="AN54" s="351">
        <f t="shared" si="0"/>
        <v>0</v>
      </c>
      <c r="AO54" s="352"/>
      <c r="AP54" s="352"/>
      <c r="AQ54" s="99" t="s">
        <v>82</v>
      </c>
      <c r="AR54" s="100"/>
      <c r="AS54" s="101">
        <v>0</v>
      </c>
      <c r="AT54" s="102">
        <f t="shared" si="1"/>
        <v>0</v>
      </c>
      <c r="AU54" s="103">
        <f>'1700311 - Zpevněné odstav...'!P83</f>
        <v>0</v>
      </c>
      <c r="AV54" s="102">
        <f>'1700311 - Zpevněné odstav...'!J30</f>
        <v>0</v>
      </c>
      <c r="AW54" s="102">
        <f>'1700311 - Zpevněné odstav...'!J31</f>
        <v>0</v>
      </c>
      <c r="AX54" s="102">
        <f>'1700311 - Zpevněné odstav...'!J32</f>
        <v>0</v>
      </c>
      <c r="AY54" s="102">
        <f>'1700311 - Zpevněné odstav...'!J33</f>
        <v>0</v>
      </c>
      <c r="AZ54" s="102">
        <f>'1700311 - Zpevněné odstav...'!F30</f>
        <v>0</v>
      </c>
      <c r="BA54" s="102">
        <f>'1700311 - Zpevněné odstav...'!F31</f>
        <v>0</v>
      </c>
      <c r="BB54" s="102">
        <f>'1700311 - Zpevněné odstav...'!F32</f>
        <v>0</v>
      </c>
      <c r="BC54" s="102">
        <f>'1700311 - Zpevněné odstav...'!F33</f>
        <v>0</v>
      </c>
      <c r="BD54" s="104">
        <f>'1700311 - Zpevněné odstav...'!F34</f>
        <v>0</v>
      </c>
      <c r="BT54" s="105" t="s">
        <v>83</v>
      </c>
      <c r="BV54" s="105" t="s">
        <v>77</v>
      </c>
      <c r="BW54" s="105" t="s">
        <v>91</v>
      </c>
      <c r="BX54" s="105" t="s">
        <v>7</v>
      </c>
      <c r="CL54" s="105" t="s">
        <v>21</v>
      </c>
      <c r="CM54" s="105" t="s">
        <v>85</v>
      </c>
    </row>
    <row r="55" spans="1:91" s="5" customFormat="1" ht="47.25" customHeight="1">
      <c r="A55" s="95" t="s">
        <v>79</v>
      </c>
      <c r="B55" s="96"/>
      <c r="C55" s="97"/>
      <c r="D55" s="353" t="s">
        <v>92</v>
      </c>
      <c r="E55" s="353"/>
      <c r="F55" s="353"/>
      <c r="G55" s="353"/>
      <c r="H55" s="353"/>
      <c r="I55" s="98"/>
      <c r="J55" s="353" t="s">
        <v>93</v>
      </c>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1">
        <f>'1700312 - Zpevněné odstav...'!J27</f>
        <v>0</v>
      </c>
      <c r="AH55" s="352"/>
      <c r="AI55" s="352"/>
      <c r="AJ55" s="352"/>
      <c r="AK55" s="352"/>
      <c r="AL55" s="352"/>
      <c r="AM55" s="352"/>
      <c r="AN55" s="351">
        <f t="shared" si="0"/>
        <v>0</v>
      </c>
      <c r="AO55" s="352"/>
      <c r="AP55" s="352"/>
      <c r="AQ55" s="99" t="s">
        <v>82</v>
      </c>
      <c r="AR55" s="100"/>
      <c r="AS55" s="101">
        <v>0</v>
      </c>
      <c r="AT55" s="102">
        <f t="shared" si="1"/>
        <v>0</v>
      </c>
      <c r="AU55" s="103">
        <f>'1700312 - Zpevněné odstav...'!P82</f>
        <v>0</v>
      </c>
      <c r="AV55" s="102">
        <f>'1700312 - Zpevněné odstav...'!J30</f>
        <v>0</v>
      </c>
      <c r="AW55" s="102">
        <f>'1700312 - Zpevněné odstav...'!J31</f>
        <v>0</v>
      </c>
      <c r="AX55" s="102">
        <f>'1700312 - Zpevněné odstav...'!J32</f>
        <v>0</v>
      </c>
      <c r="AY55" s="102">
        <f>'1700312 - Zpevněné odstav...'!J33</f>
        <v>0</v>
      </c>
      <c r="AZ55" s="102">
        <f>'1700312 - Zpevněné odstav...'!F30</f>
        <v>0</v>
      </c>
      <c r="BA55" s="102">
        <f>'1700312 - Zpevněné odstav...'!F31</f>
        <v>0</v>
      </c>
      <c r="BB55" s="102">
        <f>'1700312 - Zpevněné odstav...'!F32</f>
        <v>0</v>
      </c>
      <c r="BC55" s="102">
        <f>'1700312 - Zpevněné odstav...'!F33</f>
        <v>0</v>
      </c>
      <c r="BD55" s="104">
        <f>'1700312 - Zpevněné odstav...'!F34</f>
        <v>0</v>
      </c>
      <c r="BT55" s="105" t="s">
        <v>83</v>
      </c>
      <c r="BV55" s="105" t="s">
        <v>77</v>
      </c>
      <c r="BW55" s="105" t="s">
        <v>94</v>
      </c>
      <c r="BX55" s="105" t="s">
        <v>7</v>
      </c>
      <c r="CL55" s="105" t="s">
        <v>21</v>
      </c>
      <c r="CM55" s="105" t="s">
        <v>85</v>
      </c>
    </row>
    <row r="56" spans="1:91" s="5" customFormat="1" ht="47.25" customHeight="1">
      <c r="A56" s="95" t="s">
        <v>79</v>
      </c>
      <c r="B56" s="96"/>
      <c r="C56" s="97"/>
      <c r="D56" s="353" t="s">
        <v>95</v>
      </c>
      <c r="E56" s="353"/>
      <c r="F56" s="353"/>
      <c r="G56" s="353"/>
      <c r="H56" s="353"/>
      <c r="I56" s="98"/>
      <c r="J56" s="353" t="s">
        <v>96</v>
      </c>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1">
        <f>'1700313 - Zpevněné odstav...'!J27</f>
        <v>0</v>
      </c>
      <c r="AH56" s="352"/>
      <c r="AI56" s="352"/>
      <c r="AJ56" s="352"/>
      <c r="AK56" s="352"/>
      <c r="AL56" s="352"/>
      <c r="AM56" s="352"/>
      <c r="AN56" s="351">
        <f t="shared" si="0"/>
        <v>0</v>
      </c>
      <c r="AO56" s="352"/>
      <c r="AP56" s="352"/>
      <c r="AQ56" s="99" t="s">
        <v>82</v>
      </c>
      <c r="AR56" s="100"/>
      <c r="AS56" s="101">
        <v>0</v>
      </c>
      <c r="AT56" s="102">
        <f t="shared" si="1"/>
        <v>0</v>
      </c>
      <c r="AU56" s="103">
        <f>'1700313 - Zpevněné odstav...'!P82</f>
        <v>0</v>
      </c>
      <c r="AV56" s="102">
        <f>'1700313 - Zpevněné odstav...'!J30</f>
        <v>0</v>
      </c>
      <c r="AW56" s="102">
        <f>'1700313 - Zpevněné odstav...'!J31</f>
        <v>0</v>
      </c>
      <c r="AX56" s="102">
        <f>'1700313 - Zpevněné odstav...'!J32</f>
        <v>0</v>
      </c>
      <c r="AY56" s="102">
        <f>'1700313 - Zpevněné odstav...'!J33</f>
        <v>0</v>
      </c>
      <c r="AZ56" s="102">
        <f>'1700313 - Zpevněné odstav...'!F30</f>
        <v>0</v>
      </c>
      <c r="BA56" s="102">
        <f>'1700313 - Zpevněné odstav...'!F31</f>
        <v>0</v>
      </c>
      <c r="BB56" s="102">
        <f>'1700313 - Zpevněné odstav...'!F32</f>
        <v>0</v>
      </c>
      <c r="BC56" s="102">
        <f>'1700313 - Zpevněné odstav...'!F33</f>
        <v>0</v>
      </c>
      <c r="BD56" s="104">
        <f>'1700313 - Zpevněné odstav...'!F34</f>
        <v>0</v>
      </c>
      <c r="BT56" s="105" t="s">
        <v>83</v>
      </c>
      <c r="BV56" s="105" t="s">
        <v>77</v>
      </c>
      <c r="BW56" s="105" t="s">
        <v>97</v>
      </c>
      <c r="BX56" s="105" t="s">
        <v>7</v>
      </c>
      <c r="CL56" s="105" t="s">
        <v>21</v>
      </c>
      <c r="CM56" s="105" t="s">
        <v>85</v>
      </c>
    </row>
    <row r="57" spans="1:91" s="5" customFormat="1" ht="47.25" customHeight="1">
      <c r="A57" s="95" t="s">
        <v>79</v>
      </c>
      <c r="B57" s="96"/>
      <c r="C57" s="97"/>
      <c r="D57" s="353" t="s">
        <v>98</v>
      </c>
      <c r="E57" s="353"/>
      <c r="F57" s="353"/>
      <c r="G57" s="353"/>
      <c r="H57" s="353"/>
      <c r="I57" s="98"/>
      <c r="J57" s="353" t="s">
        <v>99</v>
      </c>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1">
        <f>'1700314 - Zpevněné odstav...'!J27</f>
        <v>0</v>
      </c>
      <c r="AH57" s="352"/>
      <c r="AI57" s="352"/>
      <c r="AJ57" s="352"/>
      <c r="AK57" s="352"/>
      <c r="AL57" s="352"/>
      <c r="AM57" s="352"/>
      <c r="AN57" s="351">
        <f t="shared" si="0"/>
        <v>0</v>
      </c>
      <c r="AO57" s="352"/>
      <c r="AP57" s="352"/>
      <c r="AQ57" s="99" t="s">
        <v>82</v>
      </c>
      <c r="AR57" s="100"/>
      <c r="AS57" s="106">
        <v>0</v>
      </c>
      <c r="AT57" s="107">
        <f t="shared" si="1"/>
        <v>0</v>
      </c>
      <c r="AU57" s="108">
        <f>'1700314 - Zpevněné odstav...'!P81</f>
        <v>0</v>
      </c>
      <c r="AV57" s="107">
        <f>'1700314 - Zpevněné odstav...'!J30</f>
        <v>0</v>
      </c>
      <c r="AW57" s="107">
        <f>'1700314 - Zpevněné odstav...'!J31</f>
        <v>0</v>
      </c>
      <c r="AX57" s="107">
        <f>'1700314 - Zpevněné odstav...'!J32</f>
        <v>0</v>
      </c>
      <c r="AY57" s="107">
        <f>'1700314 - Zpevněné odstav...'!J33</f>
        <v>0</v>
      </c>
      <c r="AZ57" s="107">
        <f>'1700314 - Zpevněné odstav...'!F30</f>
        <v>0</v>
      </c>
      <c r="BA57" s="107">
        <f>'1700314 - Zpevněné odstav...'!F31</f>
        <v>0</v>
      </c>
      <c r="BB57" s="107">
        <f>'1700314 - Zpevněné odstav...'!F32</f>
        <v>0</v>
      </c>
      <c r="BC57" s="107">
        <f>'1700314 - Zpevněné odstav...'!F33</f>
        <v>0</v>
      </c>
      <c r="BD57" s="109">
        <f>'1700314 - Zpevněné odstav...'!F34</f>
        <v>0</v>
      </c>
      <c r="BT57" s="105" t="s">
        <v>83</v>
      </c>
      <c r="BV57" s="105" t="s">
        <v>77</v>
      </c>
      <c r="BW57" s="105" t="s">
        <v>100</v>
      </c>
      <c r="BX57" s="105" t="s">
        <v>7</v>
      </c>
      <c r="CL57" s="105" t="s">
        <v>21</v>
      </c>
      <c r="CM57" s="105" t="s">
        <v>85</v>
      </c>
    </row>
    <row r="58" spans="1:91" s="1" customFormat="1" ht="30" customHeight="1">
      <c r="B58" s="40"/>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0"/>
    </row>
    <row r="59" spans="1:91" s="1" customFormat="1" ht="6.95" customHeight="1">
      <c r="B59" s="55"/>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60"/>
    </row>
  </sheetData>
  <sheetProtection algorithmName="SHA-512" hashValue="E7Dzw37r7xtKD6B7+WqduGAauFOl0rFCQlzyJZMCaPOEcBzLybLgWuFv37E/4u2J9AEs6/0255YG6XRVs5/C8g==" saltValue="pohUlv8k/45Zl89YRt5hDDRWGUWG3O/i2GfYB1kQzkFnJlkGo3l/y4FJi0i3Q7bqXb3cUT0ENUkCx+EPjXWC+w==" spinCount="100000" sheet="1" objects="1" scenarios="1" formatColumns="0" formatRows="0"/>
  <mergeCells count="61">
    <mergeCell ref="AG51:AM51"/>
    <mergeCell ref="AN51:AP51"/>
    <mergeCell ref="AR2:BE2"/>
    <mergeCell ref="AN56:AP56"/>
    <mergeCell ref="AG56:AM56"/>
    <mergeCell ref="D56:H56"/>
    <mergeCell ref="J56:AF56"/>
    <mergeCell ref="AN57:AP57"/>
    <mergeCell ref="AG57:AM57"/>
    <mergeCell ref="D57:H57"/>
    <mergeCell ref="J57:AF57"/>
    <mergeCell ref="AN54:AP54"/>
    <mergeCell ref="AG54:AM54"/>
    <mergeCell ref="D54:H54"/>
    <mergeCell ref="J54:AF54"/>
    <mergeCell ref="AN55:AP55"/>
    <mergeCell ref="AG55:AM55"/>
    <mergeCell ref="D55:H55"/>
    <mergeCell ref="J55:AF55"/>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1700303 - Zpevněné odstav...'!C2" display="/"/>
    <hyperlink ref="A53" location="'1700309 - Zpevněné odstav...'!C2" display="/"/>
    <hyperlink ref="A54" location="'1700311 - Zpevněné odstav...'!C2" display="/"/>
    <hyperlink ref="A55" location="'1700312 - Zpevněné odstav...'!C2" display="/"/>
    <hyperlink ref="A56" location="'1700313 - Zpevněné odstav...'!C2" display="/"/>
    <hyperlink ref="A57" location="'1700314 - Zpevněné odstav...'!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2"/>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84</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108</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ROUND(SUM(BE82:BE151), 2)</f>
        <v>0</v>
      </c>
      <c r="G30" s="41"/>
      <c r="H30" s="41"/>
      <c r="I30" s="130">
        <v>0.21</v>
      </c>
      <c r="J30" s="129">
        <f>ROUND(ROUND((SUM(BE82:BE151)), 2)*I30, 2)</f>
        <v>0</v>
      </c>
      <c r="K30" s="44"/>
    </row>
    <row r="31" spans="2:11" s="1" customFormat="1" ht="14.45" customHeight="1">
      <c r="B31" s="40"/>
      <c r="C31" s="41"/>
      <c r="D31" s="41"/>
      <c r="E31" s="48" t="s">
        <v>47</v>
      </c>
      <c r="F31" s="129">
        <f>ROUND(SUM(BF82:BF151), 2)</f>
        <v>0</v>
      </c>
      <c r="G31" s="41"/>
      <c r="H31" s="41"/>
      <c r="I31" s="130">
        <v>0.15</v>
      </c>
      <c r="J31" s="129">
        <f>ROUND(ROUND((SUM(BF82:BF151)), 2)*I31, 2)</f>
        <v>0</v>
      </c>
      <c r="K31" s="44"/>
    </row>
    <row r="32" spans="2:11" s="1" customFormat="1" ht="14.45" hidden="1" customHeight="1">
      <c r="B32" s="40"/>
      <c r="C32" s="41"/>
      <c r="D32" s="41"/>
      <c r="E32" s="48" t="s">
        <v>48</v>
      </c>
      <c r="F32" s="129">
        <f>ROUND(SUM(BG82:BG151), 2)</f>
        <v>0</v>
      </c>
      <c r="G32" s="41"/>
      <c r="H32" s="41"/>
      <c r="I32" s="130">
        <v>0.21</v>
      </c>
      <c r="J32" s="129">
        <v>0</v>
      </c>
      <c r="K32" s="44"/>
    </row>
    <row r="33" spans="2:11" s="1" customFormat="1" ht="14.45" hidden="1" customHeight="1">
      <c r="B33" s="40"/>
      <c r="C33" s="41"/>
      <c r="D33" s="41"/>
      <c r="E33" s="48" t="s">
        <v>49</v>
      </c>
      <c r="F33" s="129">
        <f>ROUND(SUM(BH82:BH151), 2)</f>
        <v>0</v>
      </c>
      <c r="G33" s="41"/>
      <c r="H33" s="41"/>
      <c r="I33" s="130">
        <v>0.15</v>
      </c>
      <c r="J33" s="129">
        <v>0</v>
      </c>
      <c r="K33" s="44"/>
    </row>
    <row r="34" spans="2:11" s="1" customFormat="1" ht="14.45" hidden="1" customHeight="1">
      <c r="B34" s="40"/>
      <c r="C34" s="41"/>
      <c r="D34" s="41"/>
      <c r="E34" s="48" t="s">
        <v>50</v>
      </c>
      <c r="F34" s="129">
        <f>ROUND(SUM(BI82:BI151),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1700303 - Zpevněné odstavné plochy ze zatravňovacích roštů - lokalita Žilinská</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J82</f>
        <v>0</v>
      </c>
      <c r="K56" s="44"/>
      <c r="AU56" s="22" t="s">
        <v>113</v>
      </c>
    </row>
    <row r="57" spans="2:47" s="7" customFormat="1" ht="24.95" customHeight="1">
      <c r="B57" s="148"/>
      <c r="C57" s="149"/>
      <c r="D57" s="150" t="s">
        <v>114</v>
      </c>
      <c r="E57" s="151"/>
      <c r="F57" s="151"/>
      <c r="G57" s="151"/>
      <c r="H57" s="151"/>
      <c r="I57" s="152"/>
      <c r="J57" s="153">
        <f>J83</f>
        <v>0</v>
      </c>
      <c r="K57" s="154"/>
    </row>
    <row r="58" spans="2:47" s="8" customFormat="1" ht="19.899999999999999" customHeight="1">
      <c r="B58" s="155"/>
      <c r="C58" s="156"/>
      <c r="D58" s="157" t="s">
        <v>115</v>
      </c>
      <c r="E58" s="158"/>
      <c r="F58" s="158"/>
      <c r="G58" s="158"/>
      <c r="H58" s="158"/>
      <c r="I58" s="159"/>
      <c r="J58" s="160">
        <f>J84</f>
        <v>0</v>
      </c>
      <c r="K58" s="161"/>
    </row>
    <row r="59" spans="2:47" s="8" customFormat="1" ht="19.899999999999999" customHeight="1">
      <c r="B59" s="155"/>
      <c r="C59" s="156"/>
      <c r="D59" s="157" t="s">
        <v>116</v>
      </c>
      <c r="E59" s="158"/>
      <c r="F59" s="158"/>
      <c r="G59" s="158"/>
      <c r="H59" s="158"/>
      <c r="I59" s="159"/>
      <c r="J59" s="160">
        <f>J116</f>
        <v>0</v>
      </c>
      <c r="K59" s="161"/>
    </row>
    <row r="60" spans="2:47" s="8" customFormat="1" ht="19.899999999999999" customHeight="1">
      <c r="B60" s="155"/>
      <c r="C60" s="156"/>
      <c r="D60" s="157" t="s">
        <v>117</v>
      </c>
      <c r="E60" s="158"/>
      <c r="F60" s="158"/>
      <c r="G60" s="158"/>
      <c r="H60" s="158"/>
      <c r="I60" s="159"/>
      <c r="J60" s="160">
        <f>J136</f>
        <v>0</v>
      </c>
      <c r="K60" s="161"/>
    </row>
    <row r="61" spans="2:47" s="8" customFormat="1" ht="19.899999999999999" customHeight="1">
      <c r="B61" s="155"/>
      <c r="C61" s="156"/>
      <c r="D61" s="157" t="s">
        <v>118</v>
      </c>
      <c r="E61" s="158"/>
      <c r="F61" s="158"/>
      <c r="G61" s="158"/>
      <c r="H61" s="158"/>
      <c r="I61" s="159"/>
      <c r="J61" s="160">
        <f>J144</f>
        <v>0</v>
      </c>
      <c r="K61" s="161"/>
    </row>
    <row r="62" spans="2:47" s="8" customFormat="1" ht="19.899999999999999" customHeight="1">
      <c r="B62" s="155"/>
      <c r="C62" s="156"/>
      <c r="D62" s="157" t="s">
        <v>119</v>
      </c>
      <c r="E62" s="158"/>
      <c r="F62" s="158"/>
      <c r="G62" s="158"/>
      <c r="H62" s="158"/>
      <c r="I62" s="159"/>
      <c r="J62" s="160">
        <f>J150</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120</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16.5" customHeight="1">
      <c r="B72" s="40"/>
      <c r="C72" s="62"/>
      <c r="D72" s="62"/>
      <c r="E72" s="362" t="str">
        <f>E7</f>
        <v>Zpevněné odstavné plochy ze zatravňovacích roštů - II.etapa</v>
      </c>
      <c r="F72" s="363"/>
      <c r="G72" s="363"/>
      <c r="H72" s="363"/>
      <c r="I72" s="162"/>
      <c r="J72" s="62"/>
      <c r="K72" s="62"/>
      <c r="L72" s="60"/>
    </row>
    <row r="73" spans="2:12" s="1" customFormat="1" ht="14.45" customHeight="1">
      <c r="B73" s="40"/>
      <c r="C73" s="64" t="s">
        <v>107</v>
      </c>
      <c r="D73" s="62"/>
      <c r="E73" s="62"/>
      <c r="F73" s="62"/>
      <c r="G73" s="62"/>
      <c r="H73" s="62"/>
      <c r="I73" s="162"/>
      <c r="J73" s="62"/>
      <c r="K73" s="62"/>
      <c r="L73" s="60"/>
    </row>
    <row r="74" spans="2:12" s="1" customFormat="1" ht="17.25" customHeight="1">
      <c r="B74" s="40"/>
      <c r="C74" s="62"/>
      <c r="D74" s="62"/>
      <c r="E74" s="337" t="str">
        <f>E9</f>
        <v>1700303 - Zpevněné odstavné plochy ze zatravňovacích roštů - lokalita Žilinská</v>
      </c>
      <c r="F74" s="364"/>
      <c r="G74" s="364"/>
      <c r="H74" s="364"/>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24</v>
      </c>
      <c r="D76" s="62"/>
      <c r="E76" s="62"/>
      <c r="F76" s="163" t="str">
        <f>F12</f>
        <v>Ostrava - Poruba</v>
      </c>
      <c r="G76" s="62"/>
      <c r="H76" s="62"/>
      <c r="I76" s="164" t="s">
        <v>26</v>
      </c>
      <c r="J76" s="72" t="str">
        <f>IF(J12="","",J12)</f>
        <v>2. 3. 2017</v>
      </c>
      <c r="K76" s="62"/>
      <c r="L76" s="60"/>
    </row>
    <row r="77" spans="2:12" s="1" customFormat="1" ht="6.95" customHeight="1">
      <c r="B77" s="40"/>
      <c r="C77" s="62"/>
      <c r="D77" s="62"/>
      <c r="E77" s="62"/>
      <c r="F77" s="62"/>
      <c r="G77" s="62"/>
      <c r="H77" s="62"/>
      <c r="I77" s="162"/>
      <c r="J77" s="62"/>
      <c r="K77" s="62"/>
      <c r="L77" s="60"/>
    </row>
    <row r="78" spans="2:12" s="1" customFormat="1" ht="15">
      <c r="B78" s="40"/>
      <c r="C78" s="64" t="s">
        <v>30</v>
      </c>
      <c r="D78" s="62"/>
      <c r="E78" s="62"/>
      <c r="F78" s="163" t="str">
        <f>E15</f>
        <v>Úřad městského obvodu Poruba</v>
      </c>
      <c r="G78" s="62"/>
      <c r="H78" s="62"/>
      <c r="I78" s="164" t="s">
        <v>36</v>
      </c>
      <c r="J78" s="163" t="str">
        <f>E21</f>
        <v xml:space="preserve"> </v>
      </c>
      <c r="K78" s="62"/>
      <c r="L78" s="60"/>
    </row>
    <row r="79" spans="2:12" s="1" customFormat="1" ht="14.45" customHeight="1">
      <c r="B79" s="40"/>
      <c r="C79" s="64" t="s">
        <v>34</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121</v>
      </c>
      <c r="D81" s="167" t="s">
        <v>60</v>
      </c>
      <c r="E81" s="167" t="s">
        <v>56</v>
      </c>
      <c r="F81" s="167" t="s">
        <v>122</v>
      </c>
      <c r="G81" s="167" t="s">
        <v>123</v>
      </c>
      <c r="H81" s="167" t="s">
        <v>124</v>
      </c>
      <c r="I81" s="168" t="s">
        <v>125</v>
      </c>
      <c r="J81" s="167" t="s">
        <v>111</v>
      </c>
      <c r="K81" s="169" t="s">
        <v>126</v>
      </c>
      <c r="L81" s="170"/>
      <c r="M81" s="80" t="s">
        <v>127</v>
      </c>
      <c r="N81" s="81" t="s">
        <v>45</v>
      </c>
      <c r="O81" s="81" t="s">
        <v>128</v>
      </c>
      <c r="P81" s="81" t="s">
        <v>129</v>
      </c>
      <c r="Q81" s="81" t="s">
        <v>130</v>
      </c>
      <c r="R81" s="81" t="s">
        <v>131</v>
      </c>
      <c r="S81" s="81" t="s">
        <v>132</v>
      </c>
      <c r="T81" s="82" t="s">
        <v>133</v>
      </c>
    </row>
    <row r="82" spans="2:65" s="1" customFormat="1" ht="29.25" customHeight="1">
      <c r="B82" s="40"/>
      <c r="C82" s="86" t="s">
        <v>112</v>
      </c>
      <c r="D82" s="62"/>
      <c r="E82" s="62"/>
      <c r="F82" s="62"/>
      <c r="G82" s="62"/>
      <c r="H82" s="62"/>
      <c r="I82" s="162"/>
      <c r="J82" s="171">
        <f>BK82</f>
        <v>0</v>
      </c>
      <c r="K82" s="62"/>
      <c r="L82" s="60"/>
      <c r="M82" s="83"/>
      <c r="N82" s="84"/>
      <c r="O82" s="84"/>
      <c r="P82" s="172">
        <f>P83</f>
        <v>0</v>
      </c>
      <c r="Q82" s="84"/>
      <c r="R82" s="172">
        <f>R83</f>
        <v>21.997772999999999</v>
      </c>
      <c r="S82" s="84"/>
      <c r="T82" s="173">
        <f>T83</f>
        <v>8.1320000000000014</v>
      </c>
      <c r="AT82" s="22" t="s">
        <v>74</v>
      </c>
      <c r="AU82" s="22" t="s">
        <v>113</v>
      </c>
      <c r="BK82" s="174">
        <f>BK83</f>
        <v>0</v>
      </c>
    </row>
    <row r="83" spans="2:65" s="10" customFormat="1" ht="37.35" customHeight="1">
      <c r="B83" s="175"/>
      <c r="C83" s="176"/>
      <c r="D83" s="177" t="s">
        <v>74</v>
      </c>
      <c r="E83" s="178" t="s">
        <v>134</v>
      </c>
      <c r="F83" s="178" t="s">
        <v>135</v>
      </c>
      <c r="G83" s="176"/>
      <c r="H83" s="176"/>
      <c r="I83" s="179"/>
      <c r="J83" s="180">
        <f>BK83</f>
        <v>0</v>
      </c>
      <c r="K83" s="176"/>
      <c r="L83" s="181"/>
      <c r="M83" s="182"/>
      <c r="N83" s="183"/>
      <c r="O83" s="183"/>
      <c r="P83" s="184">
        <f>P84+P116+P136+P144+P150</f>
        <v>0</v>
      </c>
      <c r="Q83" s="183"/>
      <c r="R83" s="184">
        <f>R84+R116+R136+R144+R150</f>
        <v>21.997772999999999</v>
      </c>
      <c r="S83" s="183"/>
      <c r="T83" s="185">
        <f>T84+T116+T136+T144+T150</f>
        <v>8.1320000000000014</v>
      </c>
      <c r="AR83" s="186" t="s">
        <v>83</v>
      </c>
      <c r="AT83" s="187" t="s">
        <v>74</v>
      </c>
      <c r="AU83" s="187" t="s">
        <v>75</v>
      </c>
      <c r="AY83" s="186" t="s">
        <v>136</v>
      </c>
      <c r="BK83" s="188">
        <f>BK84+BK116+BK136+BK144+BK150</f>
        <v>0</v>
      </c>
    </row>
    <row r="84" spans="2:65" s="10" customFormat="1" ht="19.899999999999999" customHeight="1">
      <c r="B84" s="175"/>
      <c r="C84" s="176"/>
      <c r="D84" s="177" t="s">
        <v>74</v>
      </c>
      <c r="E84" s="189" t="s">
        <v>83</v>
      </c>
      <c r="F84" s="189" t="s">
        <v>137</v>
      </c>
      <c r="G84" s="176"/>
      <c r="H84" s="176"/>
      <c r="I84" s="179"/>
      <c r="J84" s="190">
        <f>BK84</f>
        <v>0</v>
      </c>
      <c r="K84" s="176"/>
      <c r="L84" s="181"/>
      <c r="M84" s="182"/>
      <c r="N84" s="183"/>
      <c r="O84" s="183"/>
      <c r="P84" s="184">
        <f>SUM(P85:P115)</f>
        <v>0</v>
      </c>
      <c r="Q84" s="183"/>
      <c r="R84" s="184">
        <f>SUM(R85:R115)</f>
        <v>8.0826130000000003</v>
      </c>
      <c r="S84" s="183"/>
      <c r="T84" s="185">
        <f>SUM(T85:T115)</f>
        <v>8.0500000000000007</v>
      </c>
      <c r="AR84" s="186" t="s">
        <v>83</v>
      </c>
      <c r="AT84" s="187" t="s">
        <v>74</v>
      </c>
      <c r="AU84" s="187" t="s">
        <v>83</v>
      </c>
      <c r="AY84" s="186" t="s">
        <v>136</v>
      </c>
      <c r="BK84" s="188">
        <f>SUM(BK85:BK115)</f>
        <v>0</v>
      </c>
    </row>
    <row r="85" spans="2:65" s="1" customFormat="1" ht="38.25" customHeight="1">
      <c r="B85" s="40"/>
      <c r="C85" s="191" t="s">
        <v>83</v>
      </c>
      <c r="D85" s="191" t="s">
        <v>138</v>
      </c>
      <c r="E85" s="192" t="s">
        <v>139</v>
      </c>
      <c r="F85" s="193" t="s">
        <v>140</v>
      </c>
      <c r="G85" s="194" t="s">
        <v>141</v>
      </c>
      <c r="H85" s="195">
        <v>35</v>
      </c>
      <c r="I85" s="196"/>
      <c r="J85" s="197">
        <f>ROUND(I85*H85,2)</f>
        <v>0</v>
      </c>
      <c r="K85" s="193" t="s">
        <v>142</v>
      </c>
      <c r="L85" s="60"/>
      <c r="M85" s="198" t="s">
        <v>23</v>
      </c>
      <c r="N85" s="199" t="s">
        <v>46</v>
      </c>
      <c r="O85" s="41"/>
      <c r="P85" s="200">
        <f>O85*H85</f>
        <v>0</v>
      </c>
      <c r="Q85" s="200">
        <v>0</v>
      </c>
      <c r="R85" s="200">
        <f>Q85*H85</f>
        <v>0</v>
      </c>
      <c r="S85" s="200">
        <v>0.23</v>
      </c>
      <c r="T85" s="201">
        <f>S85*H85</f>
        <v>8.0500000000000007</v>
      </c>
      <c r="AR85" s="22" t="s">
        <v>143</v>
      </c>
      <c r="AT85" s="22" t="s">
        <v>138</v>
      </c>
      <c r="AU85" s="22" t="s">
        <v>85</v>
      </c>
      <c r="AY85" s="22" t="s">
        <v>136</v>
      </c>
      <c r="BE85" s="202">
        <f>IF(N85="základní",J85,0)</f>
        <v>0</v>
      </c>
      <c r="BF85" s="202">
        <f>IF(N85="snížená",J85,0)</f>
        <v>0</v>
      </c>
      <c r="BG85" s="202">
        <f>IF(N85="zákl. přenesená",J85,0)</f>
        <v>0</v>
      </c>
      <c r="BH85" s="202">
        <f>IF(N85="sníž. přenesená",J85,0)</f>
        <v>0</v>
      </c>
      <c r="BI85" s="202">
        <f>IF(N85="nulová",J85,0)</f>
        <v>0</v>
      </c>
      <c r="BJ85" s="22" t="s">
        <v>83</v>
      </c>
      <c r="BK85" s="202">
        <f>ROUND(I85*H85,2)</f>
        <v>0</v>
      </c>
      <c r="BL85" s="22" t="s">
        <v>143</v>
      </c>
      <c r="BM85" s="22" t="s">
        <v>144</v>
      </c>
    </row>
    <row r="86" spans="2:65" s="11" customFormat="1" ht="13.5">
      <c r="B86" s="203"/>
      <c r="C86" s="204"/>
      <c r="D86" s="205" t="s">
        <v>145</v>
      </c>
      <c r="E86" s="206" t="s">
        <v>23</v>
      </c>
      <c r="F86" s="207" t="s">
        <v>146</v>
      </c>
      <c r="G86" s="204"/>
      <c r="H86" s="208">
        <v>35</v>
      </c>
      <c r="I86" s="209"/>
      <c r="J86" s="204"/>
      <c r="K86" s="204"/>
      <c r="L86" s="210"/>
      <c r="M86" s="211"/>
      <c r="N86" s="212"/>
      <c r="O86" s="212"/>
      <c r="P86" s="212"/>
      <c r="Q86" s="212"/>
      <c r="R86" s="212"/>
      <c r="S86" s="212"/>
      <c r="T86" s="213"/>
      <c r="AT86" s="214" t="s">
        <v>145</v>
      </c>
      <c r="AU86" s="214" t="s">
        <v>85</v>
      </c>
      <c r="AV86" s="11" t="s">
        <v>85</v>
      </c>
      <c r="AW86" s="11" t="s">
        <v>38</v>
      </c>
      <c r="AX86" s="11" t="s">
        <v>83</v>
      </c>
      <c r="AY86" s="214" t="s">
        <v>136</v>
      </c>
    </row>
    <row r="87" spans="2:65" s="1" customFormat="1" ht="38.25" customHeight="1">
      <c r="B87" s="40"/>
      <c r="C87" s="191" t="s">
        <v>85</v>
      </c>
      <c r="D87" s="191" t="s">
        <v>138</v>
      </c>
      <c r="E87" s="192" t="s">
        <v>147</v>
      </c>
      <c r="F87" s="193" t="s">
        <v>148</v>
      </c>
      <c r="G87" s="194" t="s">
        <v>149</v>
      </c>
      <c r="H87" s="195">
        <v>31.5</v>
      </c>
      <c r="I87" s="196"/>
      <c r="J87" s="197">
        <f>ROUND(I87*H87,2)</f>
        <v>0</v>
      </c>
      <c r="K87" s="193" t="s">
        <v>142</v>
      </c>
      <c r="L87" s="60"/>
      <c r="M87" s="198" t="s">
        <v>23</v>
      </c>
      <c r="N87" s="199" t="s">
        <v>46</v>
      </c>
      <c r="O87" s="41"/>
      <c r="P87" s="200">
        <f>O87*H87</f>
        <v>0</v>
      </c>
      <c r="Q87" s="200">
        <v>0</v>
      </c>
      <c r="R87" s="200">
        <f>Q87*H87</f>
        <v>0</v>
      </c>
      <c r="S87" s="200">
        <v>0</v>
      </c>
      <c r="T87" s="201">
        <f>S87*H87</f>
        <v>0</v>
      </c>
      <c r="AR87" s="22" t="s">
        <v>143</v>
      </c>
      <c r="AT87" s="22" t="s">
        <v>138</v>
      </c>
      <c r="AU87" s="22" t="s">
        <v>85</v>
      </c>
      <c r="AY87" s="22" t="s">
        <v>136</v>
      </c>
      <c r="BE87" s="202">
        <f>IF(N87="základní",J87,0)</f>
        <v>0</v>
      </c>
      <c r="BF87" s="202">
        <f>IF(N87="snížená",J87,0)</f>
        <v>0</v>
      </c>
      <c r="BG87" s="202">
        <f>IF(N87="zákl. přenesená",J87,0)</f>
        <v>0</v>
      </c>
      <c r="BH87" s="202">
        <f>IF(N87="sníž. přenesená",J87,0)</f>
        <v>0</v>
      </c>
      <c r="BI87" s="202">
        <f>IF(N87="nulová",J87,0)</f>
        <v>0</v>
      </c>
      <c r="BJ87" s="22" t="s">
        <v>83</v>
      </c>
      <c r="BK87" s="202">
        <f>ROUND(I87*H87,2)</f>
        <v>0</v>
      </c>
      <c r="BL87" s="22" t="s">
        <v>143</v>
      </c>
      <c r="BM87" s="22" t="s">
        <v>150</v>
      </c>
    </row>
    <row r="88" spans="2:65" s="11" customFormat="1" ht="13.5">
      <c r="B88" s="203"/>
      <c r="C88" s="204"/>
      <c r="D88" s="205" t="s">
        <v>145</v>
      </c>
      <c r="E88" s="206" t="s">
        <v>23</v>
      </c>
      <c r="F88" s="207" t="s">
        <v>151</v>
      </c>
      <c r="G88" s="204"/>
      <c r="H88" s="208">
        <v>31.5</v>
      </c>
      <c r="I88" s="209"/>
      <c r="J88" s="204"/>
      <c r="K88" s="204"/>
      <c r="L88" s="210"/>
      <c r="M88" s="211"/>
      <c r="N88" s="212"/>
      <c r="O88" s="212"/>
      <c r="P88" s="212"/>
      <c r="Q88" s="212"/>
      <c r="R88" s="212"/>
      <c r="S88" s="212"/>
      <c r="T88" s="213"/>
      <c r="AT88" s="214" t="s">
        <v>145</v>
      </c>
      <c r="AU88" s="214" t="s">
        <v>85</v>
      </c>
      <c r="AV88" s="11" t="s">
        <v>85</v>
      </c>
      <c r="AW88" s="11" t="s">
        <v>38</v>
      </c>
      <c r="AX88" s="11" t="s">
        <v>83</v>
      </c>
      <c r="AY88" s="214" t="s">
        <v>136</v>
      </c>
    </row>
    <row r="89" spans="2:65" s="1" customFormat="1" ht="38.25" customHeight="1">
      <c r="B89" s="40"/>
      <c r="C89" s="191" t="s">
        <v>152</v>
      </c>
      <c r="D89" s="191" t="s">
        <v>138</v>
      </c>
      <c r="E89" s="192" t="s">
        <v>153</v>
      </c>
      <c r="F89" s="193" t="s">
        <v>154</v>
      </c>
      <c r="G89" s="194" t="s">
        <v>149</v>
      </c>
      <c r="H89" s="195">
        <v>94.5</v>
      </c>
      <c r="I89" s="196"/>
      <c r="J89" s="197">
        <f>ROUND(I89*H89,2)</f>
        <v>0</v>
      </c>
      <c r="K89" s="193" t="s">
        <v>155</v>
      </c>
      <c r="L89" s="60"/>
      <c r="M89" s="198" t="s">
        <v>23</v>
      </c>
      <c r="N89" s="199" t="s">
        <v>46</v>
      </c>
      <c r="O89" s="41"/>
      <c r="P89" s="200">
        <f>O89*H89</f>
        <v>0</v>
      </c>
      <c r="Q89" s="200">
        <v>0</v>
      </c>
      <c r="R89" s="200">
        <f>Q89*H89</f>
        <v>0</v>
      </c>
      <c r="S89" s="200">
        <v>0</v>
      </c>
      <c r="T89" s="201">
        <f>S89*H89</f>
        <v>0</v>
      </c>
      <c r="AR89" s="22" t="s">
        <v>143</v>
      </c>
      <c r="AT89" s="22" t="s">
        <v>138</v>
      </c>
      <c r="AU89" s="22" t="s">
        <v>85</v>
      </c>
      <c r="AY89" s="22" t="s">
        <v>136</v>
      </c>
      <c r="BE89" s="202">
        <f>IF(N89="základní",J89,0)</f>
        <v>0</v>
      </c>
      <c r="BF89" s="202">
        <f>IF(N89="snížená",J89,0)</f>
        <v>0</v>
      </c>
      <c r="BG89" s="202">
        <f>IF(N89="zákl. přenesená",J89,0)</f>
        <v>0</v>
      </c>
      <c r="BH89" s="202">
        <f>IF(N89="sníž. přenesená",J89,0)</f>
        <v>0</v>
      </c>
      <c r="BI89" s="202">
        <f>IF(N89="nulová",J89,0)</f>
        <v>0</v>
      </c>
      <c r="BJ89" s="22" t="s">
        <v>83</v>
      </c>
      <c r="BK89" s="202">
        <f>ROUND(I89*H89,2)</f>
        <v>0</v>
      </c>
      <c r="BL89" s="22" t="s">
        <v>143</v>
      </c>
      <c r="BM89" s="22" t="s">
        <v>156</v>
      </c>
    </row>
    <row r="90" spans="2:65" s="11" customFormat="1" ht="13.5">
      <c r="B90" s="203"/>
      <c r="C90" s="204"/>
      <c r="D90" s="205" t="s">
        <v>145</v>
      </c>
      <c r="E90" s="206" t="s">
        <v>23</v>
      </c>
      <c r="F90" s="207" t="s">
        <v>157</v>
      </c>
      <c r="G90" s="204"/>
      <c r="H90" s="208">
        <v>94.5</v>
      </c>
      <c r="I90" s="209"/>
      <c r="J90" s="204"/>
      <c r="K90" s="204"/>
      <c r="L90" s="210"/>
      <c r="M90" s="211"/>
      <c r="N90" s="212"/>
      <c r="O90" s="212"/>
      <c r="P90" s="212"/>
      <c r="Q90" s="212"/>
      <c r="R90" s="212"/>
      <c r="S90" s="212"/>
      <c r="T90" s="213"/>
      <c r="AT90" s="214" t="s">
        <v>145</v>
      </c>
      <c r="AU90" s="214" t="s">
        <v>85</v>
      </c>
      <c r="AV90" s="11" t="s">
        <v>85</v>
      </c>
      <c r="AW90" s="11" t="s">
        <v>38</v>
      </c>
      <c r="AX90" s="11" t="s">
        <v>83</v>
      </c>
      <c r="AY90" s="214" t="s">
        <v>136</v>
      </c>
    </row>
    <row r="91" spans="2:65" s="1" customFormat="1" ht="38.25" customHeight="1">
      <c r="B91" s="40"/>
      <c r="C91" s="191" t="s">
        <v>143</v>
      </c>
      <c r="D91" s="191" t="s">
        <v>138</v>
      </c>
      <c r="E91" s="192" t="s">
        <v>158</v>
      </c>
      <c r="F91" s="193" t="s">
        <v>159</v>
      </c>
      <c r="G91" s="194" t="s">
        <v>149</v>
      </c>
      <c r="H91" s="195">
        <v>24.9</v>
      </c>
      <c r="I91" s="196"/>
      <c r="J91" s="197">
        <f>ROUND(I91*H91,2)</f>
        <v>0</v>
      </c>
      <c r="K91" s="193" t="s">
        <v>160</v>
      </c>
      <c r="L91" s="60"/>
      <c r="M91" s="198" t="s">
        <v>23</v>
      </c>
      <c r="N91" s="199" t="s">
        <v>46</v>
      </c>
      <c r="O91" s="41"/>
      <c r="P91" s="200">
        <f>O91*H91</f>
        <v>0</v>
      </c>
      <c r="Q91" s="200">
        <v>0</v>
      </c>
      <c r="R91" s="200">
        <f>Q91*H91</f>
        <v>0</v>
      </c>
      <c r="S91" s="200">
        <v>0</v>
      </c>
      <c r="T91" s="201">
        <f>S91*H91</f>
        <v>0</v>
      </c>
      <c r="AR91" s="22" t="s">
        <v>143</v>
      </c>
      <c r="AT91" s="22" t="s">
        <v>138</v>
      </c>
      <c r="AU91" s="22" t="s">
        <v>85</v>
      </c>
      <c r="AY91" s="22" t="s">
        <v>136</v>
      </c>
      <c r="BE91" s="202">
        <f>IF(N91="základní",J91,0)</f>
        <v>0</v>
      </c>
      <c r="BF91" s="202">
        <f>IF(N91="snížená",J91,0)</f>
        <v>0</v>
      </c>
      <c r="BG91" s="202">
        <f>IF(N91="zákl. přenesená",J91,0)</f>
        <v>0</v>
      </c>
      <c r="BH91" s="202">
        <f>IF(N91="sníž. přenesená",J91,0)</f>
        <v>0</v>
      </c>
      <c r="BI91" s="202">
        <f>IF(N91="nulová",J91,0)</f>
        <v>0</v>
      </c>
      <c r="BJ91" s="22" t="s">
        <v>83</v>
      </c>
      <c r="BK91" s="202">
        <f>ROUND(I91*H91,2)</f>
        <v>0</v>
      </c>
      <c r="BL91" s="22" t="s">
        <v>143</v>
      </c>
      <c r="BM91" s="22" t="s">
        <v>161</v>
      </c>
    </row>
    <row r="92" spans="2:65" s="1" customFormat="1" ht="189">
      <c r="B92" s="40"/>
      <c r="C92" s="62"/>
      <c r="D92" s="205" t="s">
        <v>162</v>
      </c>
      <c r="E92" s="62"/>
      <c r="F92" s="215" t="s">
        <v>163</v>
      </c>
      <c r="G92" s="62"/>
      <c r="H92" s="62"/>
      <c r="I92" s="162"/>
      <c r="J92" s="62"/>
      <c r="K92" s="62"/>
      <c r="L92" s="60"/>
      <c r="M92" s="216"/>
      <c r="N92" s="41"/>
      <c r="O92" s="41"/>
      <c r="P92" s="41"/>
      <c r="Q92" s="41"/>
      <c r="R92" s="41"/>
      <c r="S92" s="41"/>
      <c r="T92" s="77"/>
      <c r="AT92" s="22" t="s">
        <v>162</v>
      </c>
      <c r="AU92" s="22" t="s">
        <v>85</v>
      </c>
    </row>
    <row r="93" spans="2:65" s="12" customFormat="1" ht="13.5">
      <c r="B93" s="217"/>
      <c r="C93" s="218"/>
      <c r="D93" s="205" t="s">
        <v>145</v>
      </c>
      <c r="E93" s="219" t="s">
        <v>23</v>
      </c>
      <c r="F93" s="220" t="s">
        <v>164</v>
      </c>
      <c r="G93" s="218"/>
      <c r="H93" s="219" t="s">
        <v>23</v>
      </c>
      <c r="I93" s="221"/>
      <c r="J93" s="218"/>
      <c r="K93" s="218"/>
      <c r="L93" s="222"/>
      <c r="M93" s="223"/>
      <c r="N93" s="224"/>
      <c r="O93" s="224"/>
      <c r="P93" s="224"/>
      <c r="Q93" s="224"/>
      <c r="R93" s="224"/>
      <c r="S93" s="224"/>
      <c r="T93" s="225"/>
      <c r="AT93" s="226" t="s">
        <v>145</v>
      </c>
      <c r="AU93" s="226" t="s">
        <v>85</v>
      </c>
      <c r="AV93" s="12" t="s">
        <v>83</v>
      </c>
      <c r="AW93" s="12" t="s">
        <v>38</v>
      </c>
      <c r="AX93" s="12" t="s">
        <v>75</v>
      </c>
      <c r="AY93" s="226" t="s">
        <v>136</v>
      </c>
    </row>
    <row r="94" spans="2:65" s="11" customFormat="1" ht="13.5">
      <c r="B94" s="203"/>
      <c r="C94" s="204"/>
      <c r="D94" s="205" t="s">
        <v>145</v>
      </c>
      <c r="E94" s="206" t="s">
        <v>23</v>
      </c>
      <c r="F94" s="207" t="s">
        <v>165</v>
      </c>
      <c r="G94" s="204"/>
      <c r="H94" s="208">
        <v>24.9</v>
      </c>
      <c r="I94" s="209"/>
      <c r="J94" s="204"/>
      <c r="K94" s="204"/>
      <c r="L94" s="210"/>
      <c r="M94" s="211"/>
      <c r="N94" s="212"/>
      <c r="O94" s="212"/>
      <c r="P94" s="212"/>
      <c r="Q94" s="212"/>
      <c r="R94" s="212"/>
      <c r="S94" s="212"/>
      <c r="T94" s="213"/>
      <c r="AT94" s="214" t="s">
        <v>145</v>
      </c>
      <c r="AU94" s="214" t="s">
        <v>85</v>
      </c>
      <c r="AV94" s="11" t="s">
        <v>85</v>
      </c>
      <c r="AW94" s="11" t="s">
        <v>38</v>
      </c>
      <c r="AX94" s="11" t="s">
        <v>83</v>
      </c>
      <c r="AY94" s="214" t="s">
        <v>136</v>
      </c>
    </row>
    <row r="95" spans="2:65" s="1" customFormat="1" ht="38.25" customHeight="1">
      <c r="B95" s="40"/>
      <c r="C95" s="191" t="s">
        <v>166</v>
      </c>
      <c r="D95" s="191" t="s">
        <v>138</v>
      </c>
      <c r="E95" s="192" t="s">
        <v>167</v>
      </c>
      <c r="F95" s="193" t="s">
        <v>168</v>
      </c>
      <c r="G95" s="194" t="s">
        <v>149</v>
      </c>
      <c r="H95" s="195">
        <v>94.5</v>
      </c>
      <c r="I95" s="196"/>
      <c r="J95" s="197">
        <f>ROUND(I95*H95,2)</f>
        <v>0</v>
      </c>
      <c r="K95" s="193" t="s">
        <v>155</v>
      </c>
      <c r="L95" s="60"/>
      <c r="M95" s="198" t="s">
        <v>23</v>
      </c>
      <c r="N95" s="199" t="s">
        <v>46</v>
      </c>
      <c r="O95" s="41"/>
      <c r="P95" s="200">
        <f>O95*H95</f>
        <v>0</v>
      </c>
      <c r="Q95" s="200">
        <v>0</v>
      </c>
      <c r="R95" s="200">
        <f>Q95*H95</f>
        <v>0</v>
      </c>
      <c r="S95" s="200">
        <v>0</v>
      </c>
      <c r="T95" s="201">
        <f>S95*H95</f>
        <v>0</v>
      </c>
      <c r="AR95" s="22" t="s">
        <v>143</v>
      </c>
      <c r="AT95" s="22" t="s">
        <v>138</v>
      </c>
      <c r="AU95" s="22" t="s">
        <v>85</v>
      </c>
      <c r="AY95" s="22" t="s">
        <v>136</v>
      </c>
      <c r="BE95" s="202">
        <f>IF(N95="základní",J95,0)</f>
        <v>0</v>
      </c>
      <c r="BF95" s="202">
        <f>IF(N95="snížená",J95,0)</f>
        <v>0</v>
      </c>
      <c r="BG95" s="202">
        <f>IF(N95="zákl. přenesená",J95,0)</f>
        <v>0</v>
      </c>
      <c r="BH95" s="202">
        <f>IF(N95="sníž. přenesená",J95,0)</f>
        <v>0</v>
      </c>
      <c r="BI95" s="202">
        <f>IF(N95="nulová",J95,0)</f>
        <v>0</v>
      </c>
      <c r="BJ95" s="22" t="s">
        <v>83</v>
      </c>
      <c r="BK95" s="202">
        <f>ROUND(I95*H95,2)</f>
        <v>0</v>
      </c>
      <c r="BL95" s="22" t="s">
        <v>143</v>
      </c>
      <c r="BM95" s="22" t="s">
        <v>169</v>
      </c>
    </row>
    <row r="96" spans="2:65" s="12" customFormat="1" ht="13.5">
      <c r="B96" s="217"/>
      <c r="C96" s="218"/>
      <c r="D96" s="205" t="s">
        <v>145</v>
      </c>
      <c r="E96" s="219" t="s">
        <v>23</v>
      </c>
      <c r="F96" s="220" t="s">
        <v>170</v>
      </c>
      <c r="G96" s="218"/>
      <c r="H96" s="219" t="s">
        <v>23</v>
      </c>
      <c r="I96" s="221"/>
      <c r="J96" s="218"/>
      <c r="K96" s="218"/>
      <c r="L96" s="222"/>
      <c r="M96" s="223"/>
      <c r="N96" s="224"/>
      <c r="O96" s="224"/>
      <c r="P96" s="224"/>
      <c r="Q96" s="224"/>
      <c r="R96" s="224"/>
      <c r="S96" s="224"/>
      <c r="T96" s="225"/>
      <c r="AT96" s="226" t="s">
        <v>145</v>
      </c>
      <c r="AU96" s="226" t="s">
        <v>85</v>
      </c>
      <c r="AV96" s="12" t="s">
        <v>83</v>
      </c>
      <c r="AW96" s="12" t="s">
        <v>38</v>
      </c>
      <c r="AX96" s="12" t="s">
        <v>75</v>
      </c>
      <c r="AY96" s="226" t="s">
        <v>136</v>
      </c>
    </row>
    <row r="97" spans="2:65" s="11" customFormat="1" ht="13.5">
      <c r="B97" s="203"/>
      <c r="C97" s="204"/>
      <c r="D97" s="205" t="s">
        <v>145</v>
      </c>
      <c r="E97" s="206" t="s">
        <v>23</v>
      </c>
      <c r="F97" s="207" t="s">
        <v>171</v>
      </c>
      <c r="G97" s="204"/>
      <c r="H97" s="208">
        <v>94.5</v>
      </c>
      <c r="I97" s="209"/>
      <c r="J97" s="204"/>
      <c r="K97" s="204"/>
      <c r="L97" s="210"/>
      <c r="M97" s="211"/>
      <c r="N97" s="212"/>
      <c r="O97" s="212"/>
      <c r="P97" s="212"/>
      <c r="Q97" s="212"/>
      <c r="R97" s="212"/>
      <c r="S97" s="212"/>
      <c r="T97" s="213"/>
      <c r="AT97" s="214" t="s">
        <v>145</v>
      </c>
      <c r="AU97" s="214" t="s">
        <v>85</v>
      </c>
      <c r="AV97" s="11" t="s">
        <v>85</v>
      </c>
      <c r="AW97" s="11" t="s">
        <v>38</v>
      </c>
      <c r="AX97" s="11" t="s">
        <v>83</v>
      </c>
      <c r="AY97" s="214" t="s">
        <v>136</v>
      </c>
    </row>
    <row r="98" spans="2:65" s="1" customFormat="1" ht="51" customHeight="1">
      <c r="B98" s="40"/>
      <c r="C98" s="191" t="s">
        <v>172</v>
      </c>
      <c r="D98" s="191" t="s">
        <v>138</v>
      </c>
      <c r="E98" s="192" t="s">
        <v>173</v>
      </c>
      <c r="F98" s="193" t="s">
        <v>174</v>
      </c>
      <c r="G98" s="194" t="s">
        <v>149</v>
      </c>
      <c r="H98" s="195">
        <v>472.5</v>
      </c>
      <c r="I98" s="196"/>
      <c r="J98" s="197">
        <f>ROUND(I98*H98,2)</f>
        <v>0</v>
      </c>
      <c r="K98" s="193" t="s">
        <v>155</v>
      </c>
      <c r="L98" s="60"/>
      <c r="M98" s="198" t="s">
        <v>23</v>
      </c>
      <c r="N98" s="199" t="s">
        <v>46</v>
      </c>
      <c r="O98" s="41"/>
      <c r="P98" s="200">
        <f>O98*H98</f>
        <v>0</v>
      </c>
      <c r="Q98" s="200">
        <v>0</v>
      </c>
      <c r="R98" s="200">
        <f>Q98*H98</f>
        <v>0</v>
      </c>
      <c r="S98" s="200">
        <v>0</v>
      </c>
      <c r="T98" s="201">
        <f>S98*H98</f>
        <v>0</v>
      </c>
      <c r="AR98" s="22" t="s">
        <v>143</v>
      </c>
      <c r="AT98" s="22" t="s">
        <v>138</v>
      </c>
      <c r="AU98" s="22" t="s">
        <v>85</v>
      </c>
      <c r="AY98" s="22" t="s">
        <v>136</v>
      </c>
      <c r="BE98" s="202">
        <f>IF(N98="základní",J98,0)</f>
        <v>0</v>
      </c>
      <c r="BF98" s="202">
        <f>IF(N98="snížená",J98,0)</f>
        <v>0</v>
      </c>
      <c r="BG98" s="202">
        <f>IF(N98="zákl. přenesená",J98,0)</f>
        <v>0</v>
      </c>
      <c r="BH98" s="202">
        <f>IF(N98="sníž. přenesená",J98,0)</f>
        <v>0</v>
      </c>
      <c r="BI98" s="202">
        <f>IF(N98="nulová",J98,0)</f>
        <v>0</v>
      </c>
      <c r="BJ98" s="22" t="s">
        <v>83</v>
      </c>
      <c r="BK98" s="202">
        <f>ROUND(I98*H98,2)</f>
        <v>0</v>
      </c>
      <c r="BL98" s="22" t="s">
        <v>143</v>
      </c>
      <c r="BM98" s="22" t="s">
        <v>175</v>
      </c>
    </row>
    <row r="99" spans="2:65" s="11" customFormat="1" ht="13.5">
      <c r="B99" s="203"/>
      <c r="C99" s="204"/>
      <c r="D99" s="205" t="s">
        <v>145</v>
      </c>
      <c r="E99" s="206" t="s">
        <v>23</v>
      </c>
      <c r="F99" s="207" t="s">
        <v>176</v>
      </c>
      <c r="G99" s="204"/>
      <c r="H99" s="208">
        <v>472.5</v>
      </c>
      <c r="I99" s="209"/>
      <c r="J99" s="204"/>
      <c r="K99" s="204"/>
      <c r="L99" s="210"/>
      <c r="M99" s="211"/>
      <c r="N99" s="212"/>
      <c r="O99" s="212"/>
      <c r="P99" s="212"/>
      <c r="Q99" s="212"/>
      <c r="R99" s="212"/>
      <c r="S99" s="212"/>
      <c r="T99" s="213"/>
      <c r="AT99" s="214" t="s">
        <v>145</v>
      </c>
      <c r="AU99" s="214" t="s">
        <v>85</v>
      </c>
      <c r="AV99" s="11" t="s">
        <v>85</v>
      </c>
      <c r="AW99" s="11" t="s">
        <v>38</v>
      </c>
      <c r="AX99" s="11" t="s">
        <v>83</v>
      </c>
      <c r="AY99" s="214" t="s">
        <v>136</v>
      </c>
    </row>
    <row r="100" spans="2:65" s="1" customFormat="1" ht="16.5" customHeight="1">
      <c r="B100" s="40"/>
      <c r="C100" s="191" t="s">
        <v>177</v>
      </c>
      <c r="D100" s="191" t="s">
        <v>138</v>
      </c>
      <c r="E100" s="192" t="s">
        <v>178</v>
      </c>
      <c r="F100" s="193" t="s">
        <v>179</v>
      </c>
      <c r="G100" s="194" t="s">
        <v>149</v>
      </c>
      <c r="H100" s="195">
        <v>126</v>
      </c>
      <c r="I100" s="196"/>
      <c r="J100" s="197">
        <f>ROUND(I100*H100,2)</f>
        <v>0</v>
      </c>
      <c r="K100" s="193" t="s">
        <v>155</v>
      </c>
      <c r="L100" s="60"/>
      <c r="M100" s="198" t="s">
        <v>23</v>
      </c>
      <c r="N100" s="199" t="s">
        <v>46</v>
      </c>
      <c r="O100" s="41"/>
      <c r="P100" s="200">
        <f>O100*H100</f>
        <v>0</v>
      </c>
      <c r="Q100" s="200">
        <v>0</v>
      </c>
      <c r="R100" s="200">
        <f>Q100*H100</f>
        <v>0</v>
      </c>
      <c r="S100" s="200">
        <v>0</v>
      </c>
      <c r="T100" s="201">
        <f>S100*H100</f>
        <v>0</v>
      </c>
      <c r="AR100" s="22" t="s">
        <v>143</v>
      </c>
      <c r="AT100" s="22" t="s">
        <v>138</v>
      </c>
      <c r="AU100" s="22" t="s">
        <v>85</v>
      </c>
      <c r="AY100" s="22" t="s">
        <v>136</v>
      </c>
      <c r="BE100" s="202">
        <f>IF(N100="základní",J100,0)</f>
        <v>0</v>
      </c>
      <c r="BF100" s="202">
        <f>IF(N100="snížená",J100,0)</f>
        <v>0</v>
      </c>
      <c r="BG100" s="202">
        <f>IF(N100="zákl. přenesená",J100,0)</f>
        <v>0</v>
      </c>
      <c r="BH100" s="202">
        <f>IF(N100="sníž. přenesená",J100,0)</f>
        <v>0</v>
      </c>
      <c r="BI100" s="202">
        <f>IF(N100="nulová",J100,0)</f>
        <v>0</v>
      </c>
      <c r="BJ100" s="22" t="s">
        <v>83</v>
      </c>
      <c r="BK100" s="202">
        <f>ROUND(I100*H100,2)</f>
        <v>0</v>
      </c>
      <c r="BL100" s="22" t="s">
        <v>143</v>
      </c>
      <c r="BM100" s="22" t="s">
        <v>180</v>
      </c>
    </row>
    <row r="101" spans="2:65" s="11" customFormat="1" ht="13.5">
      <c r="B101" s="203"/>
      <c r="C101" s="204"/>
      <c r="D101" s="205" t="s">
        <v>145</v>
      </c>
      <c r="E101" s="206" t="s">
        <v>23</v>
      </c>
      <c r="F101" s="207" t="s">
        <v>181</v>
      </c>
      <c r="G101" s="204"/>
      <c r="H101" s="208">
        <v>126</v>
      </c>
      <c r="I101" s="209"/>
      <c r="J101" s="204"/>
      <c r="K101" s="204"/>
      <c r="L101" s="210"/>
      <c r="M101" s="211"/>
      <c r="N101" s="212"/>
      <c r="O101" s="212"/>
      <c r="P101" s="212"/>
      <c r="Q101" s="212"/>
      <c r="R101" s="212"/>
      <c r="S101" s="212"/>
      <c r="T101" s="213"/>
      <c r="AT101" s="214" t="s">
        <v>145</v>
      </c>
      <c r="AU101" s="214" t="s">
        <v>85</v>
      </c>
      <c r="AV101" s="11" t="s">
        <v>85</v>
      </c>
      <c r="AW101" s="11" t="s">
        <v>38</v>
      </c>
      <c r="AX101" s="11" t="s">
        <v>83</v>
      </c>
      <c r="AY101" s="214" t="s">
        <v>136</v>
      </c>
    </row>
    <row r="102" spans="2:65" s="1" customFormat="1" ht="16.5" customHeight="1">
      <c r="B102" s="40"/>
      <c r="C102" s="191" t="s">
        <v>182</v>
      </c>
      <c r="D102" s="191" t="s">
        <v>138</v>
      </c>
      <c r="E102" s="192" t="s">
        <v>183</v>
      </c>
      <c r="F102" s="193" t="s">
        <v>184</v>
      </c>
      <c r="G102" s="194" t="s">
        <v>185</v>
      </c>
      <c r="H102" s="195">
        <v>160.65</v>
      </c>
      <c r="I102" s="196"/>
      <c r="J102" s="197">
        <f>ROUND(I102*H102,2)</f>
        <v>0</v>
      </c>
      <c r="K102" s="193" t="s">
        <v>155</v>
      </c>
      <c r="L102" s="60"/>
      <c r="M102" s="198" t="s">
        <v>23</v>
      </c>
      <c r="N102" s="199" t="s">
        <v>46</v>
      </c>
      <c r="O102" s="41"/>
      <c r="P102" s="200">
        <f>O102*H102</f>
        <v>0</v>
      </c>
      <c r="Q102" s="200">
        <v>0</v>
      </c>
      <c r="R102" s="200">
        <f>Q102*H102</f>
        <v>0</v>
      </c>
      <c r="S102" s="200">
        <v>0</v>
      </c>
      <c r="T102" s="201">
        <f>S102*H102</f>
        <v>0</v>
      </c>
      <c r="AR102" s="22" t="s">
        <v>143</v>
      </c>
      <c r="AT102" s="22" t="s">
        <v>138</v>
      </c>
      <c r="AU102" s="22" t="s">
        <v>85</v>
      </c>
      <c r="AY102" s="22" t="s">
        <v>136</v>
      </c>
      <c r="BE102" s="202">
        <f>IF(N102="základní",J102,0)</f>
        <v>0</v>
      </c>
      <c r="BF102" s="202">
        <f>IF(N102="snížená",J102,0)</f>
        <v>0</v>
      </c>
      <c r="BG102" s="202">
        <f>IF(N102="zákl. přenesená",J102,0)</f>
        <v>0</v>
      </c>
      <c r="BH102" s="202">
        <f>IF(N102="sníž. přenesená",J102,0)</f>
        <v>0</v>
      </c>
      <c r="BI102" s="202">
        <f>IF(N102="nulová",J102,0)</f>
        <v>0</v>
      </c>
      <c r="BJ102" s="22" t="s">
        <v>83</v>
      </c>
      <c r="BK102" s="202">
        <f>ROUND(I102*H102,2)</f>
        <v>0</v>
      </c>
      <c r="BL102" s="22" t="s">
        <v>143</v>
      </c>
      <c r="BM102" s="22" t="s">
        <v>186</v>
      </c>
    </row>
    <row r="103" spans="2:65" s="11" customFormat="1" ht="13.5">
      <c r="B103" s="203"/>
      <c r="C103" s="204"/>
      <c r="D103" s="205" t="s">
        <v>145</v>
      </c>
      <c r="E103" s="206" t="s">
        <v>23</v>
      </c>
      <c r="F103" s="207" t="s">
        <v>187</v>
      </c>
      <c r="G103" s="204"/>
      <c r="H103" s="208">
        <v>160.65</v>
      </c>
      <c r="I103" s="209"/>
      <c r="J103" s="204"/>
      <c r="K103" s="204"/>
      <c r="L103" s="210"/>
      <c r="M103" s="211"/>
      <c r="N103" s="212"/>
      <c r="O103" s="212"/>
      <c r="P103" s="212"/>
      <c r="Q103" s="212"/>
      <c r="R103" s="212"/>
      <c r="S103" s="212"/>
      <c r="T103" s="213"/>
      <c r="AT103" s="214" t="s">
        <v>145</v>
      </c>
      <c r="AU103" s="214" t="s">
        <v>85</v>
      </c>
      <c r="AV103" s="11" t="s">
        <v>85</v>
      </c>
      <c r="AW103" s="11" t="s">
        <v>38</v>
      </c>
      <c r="AX103" s="11" t="s">
        <v>83</v>
      </c>
      <c r="AY103" s="214" t="s">
        <v>136</v>
      </c>
    </row>
    <row r="104" spans="2:65" s="1" customFormat="1" ht="25.5" customHeight="1">
      <c r="B104" s="40"/>
      <c r="C104" s="191" t="s">
        <v>188</v>
      </c>
      <c r="D104" s="191" t="s">
        <v>138</v>
      </c>
      <c r="E104" s="192" t="s">
        <v>189</v>
      </c>
      <c r="F104" s="193" t="s">
        <v>190</v>
      </c>
      <c r="G104" s="194" t="s">
        <v>191</v>
      </c>
      <c r="H104" s="195">
        <v>157.5</v>
      </c>
      <c r="I104" s="196"/>
      <c r="J104" s="197">
        <f>ROUND(I104*H104,2)</f>
        <v>0</v>
      </c>
      <c r="K104" s="193" t="s">
        <v>155</v>
      </c>
      <c r="L104" s="60"/>
      <c r="M104" s="198" t="s">
        <v>23</v>
      </c>
      <c r="N104" s="199" t="s">
        <v>46</v>
      </c>
      <c r="O104" s="41"/>
      <c r="P104" s="200">
        <f>O104*H104</f>
        <v>0</v>
      </c>
      <c r="Q104" s="200">
        <v>0</v>
      </c>
      <c r="R104" s="200">
        <f>Q104*H104</f>
        <v>0</v>
      </c>
      <c r="S104" s="200">
        <v>0</v>
      </c>
      <c r="T104" s="201">
        <f>S104*H104</f>
        <v>0</v>
      </c>
      <c r="AR104" s="22" t="s">
        <v>143</v>
      </c>
      <c r="AT104" s="22" t="s">
        <v>138</v>
      </c>
      <c r="AU104" s="22" t="s">
        <v>85</v>
      </c>
      <c r="AY104" s="22" t="s">
        <v>136</v>
      </c>
      <c r="BE104" s="202">
        <f>IF(N104="základní",J104,0)</f>
        <v>0</v>
      </c>
      <c r="BF104" s="202">
        <f>IF(N104="snížená",J104,0)</f>
        <v>0</v>
      </c>
      <c r="BG104" s="202">
        <f>IF(N104="zákl. přenesená",J104,0)</f>
        <v>0</v>
      </c>
      <c r="BH104" s="202">
        <f>IF(N104="sníž. přenesená",J104,0)</f>
        <v>0</v>
      </c>
      <c r="BI104" s="202">
        <f>IF(N104="nulová",J104,0)</f>
        <v>0</v>
      </c>
      <c r="BJ104" s="22" t="s">
        <v>83</v>
      </c>
      <c r="BK104" s="202">
        <f>ROUND(I104*H104,2)</f>
        <v>0</v>
      </c>
      <c r="BL104" s="22" t="s">
        <v>143</v>
      </c>
      <c r="BM104" s="22" t="s">
        <v>192</v>
      </c>
    </row>
    <row r="105" spans="2:65" s="11" customFormat="1" ht="13.5">
      <c r="B105" s="203"/>
      <c r="C105" s="204"/>
      <c r="D105" s="205" t="s">
        <v>145</v>
      </c>
      <c r="E105" s="206" t="s">
        <v>23</v>
      </c>
      <c r="F105" s="207" t="s">
        <v>193</v>
      </c>
      <c r="G105" s="204"/>
      <c r="H105" s="208">
        <v>157.5</v>
      </c>
      <c r="I105" s="209"/>
      <c r="J105" s="204"/>
      <c r="K105" s="204"/>
      <c r="L105" s="210"/>
      <c r="M105" s="211"/>
      <c r="N105" s="212"/>
      <c r="O105" s="212"/>
      <c r="P105" s="212"/>
      <c r="Q105" s="212"/>
      <c r="R105" s="212"/>
      <c r="S105" s="212"/>
      <c r="T105" s="213"/>
      <c r="AT105" s="214" t="s">
        <v>145</v>
      </c>
      <c r="AU105" s="214" t="s">
        <v>85</v>
      </c>
      <c r="AV105" s="11" t="s">
        <v>85</v>
      </c>
      <c r="AW105" s="11" t="s">
        <v>38</v>
      </c>
      <c r="AX105" s="11" t="s">
        <v>83</v>
      </c>
      <c r="AY105" s="214" t="s">
        <v>136</v>
      </c>
    </row>
    <row r="106" spans="2:65" s="1" customFormat="1" ht="16.5" customHeight="1">
      <c r="B106" s="40"/>
      <c r="C106" s="227" t="s">
        <v>194</v>
      </c>
      <c r="D106" s="227" t="s">
        <v>195</v>
      </c>
      <c r="E106" s="228" t="s">
        <v>196</v>
      </c>
      <c r="F106" s="229" t="s">
        <v>197</v>
      </c>
      <c r="G106" s="230" t="s">
        <v>198</v>
      </c>
      <c r="H106" s="231">
        <v>2.363</v>
      </c>
      <c r="I106" s="232"/>
      <c r="J106" s="233">
        <f>ROUND(I106*H106,2)</f>
        <v>0</v>
      </c>
      <c r="K106" s="229" t="s">
        <v>155</v>
      </c>
      <c r="L106" s="234"/>
      <c r="M106" s="235" t="s">
        <v>23</v>
      </c>
      <c r="N106" s="236" t="s">
        <v>46</v>
      </c>
      <c r="O106" s="41"/>
      <c r="P106" s="200">
        <f>O106*H106</f>
        <v>0</v>
      </c>
      <c r="Q106" s="200">
        <v>1E-3</v>
      </c>
      <c r="R106" s="200">
        <f>Q106*H106</f>
        <v>2.3630000000000001E-3</v>
      </c>
      <c r="S106" s="200">
        <v>0</v>
      </c>
      <c r="T106" s="201">
        <f>S106*H106</f>
        <v>0</v>
      </c>
      <c r="AR106" s="22" t="s">
        <v>182</v>
      </c>
      <c r="AT106" s="22" t="s">
        <v>195</v>
      </c>
      <c r="AU106" s="22" t="s">
        <v>85</v>
      </c>
      <c r="AY106" s="22" t="s">
        <v>136</v>
      </c>
      <c r="BE106" s="202">
        <f>IF(N106="základní",J106,0)</f>
        <v>0</v>
      </c>
      <c r="BF106" s="202">
        <f>IF(N106="snížená",J106,0)</f>
        <v>0</v>
      </c>
      <c r="BG106" s="202">
        <f>IF(N106="zákl. přenesená",J106,0)</f>
        <v>0</v>
      </c>
      <c r="BH106" s="202">
        <f>IF(N106="sníž. přenesená",J106,0)</f>
        <v>0</v>
      </c>
      <c r="BI106" s="202">
        <f>IF(N106="nulová",J106,0)</f>
        <v>0</v>
      </c>
      <c r="BJ106" s="22" t="s">
        <v>83</v>
      </c>
      <c r="BK106" s="202">
        <f>ROUND(I106*H106,2)</f>
        <v>0</v>
      </c>
      <c r="BL106" s="22" t="s">
        <v>143</v>
      </c>
      <c r="BM106" s="22" t="s">
        <v>199</v>
      </c>
    </row>
    <row r="107" spans="2:65" s="11" customFormat="1" ht="13.5">
      <c r="B107" s="203"/>
      <c r="C107" s="204"/>
      <c r="D107" s="205" t="s">
        <v>145</v>
      </c>
      <c r="E107" s="206" t="s">
        <v>23</v>
      </c>
      <c r="F107" s="207" t="s">
        <v>200</v>
      </c>
      <c r="G107" s="204"/>
      <c r="H107" s="208">
        <v>157.5</v>
      </c>
      <c r="I107" s="209"/>
      <c r="J107" s="204"/>
      <c r="K107" s="204"/>
      <c r="L107" s="210"/>
      <c r="M107" s="211"/>
      <c r="N107" s="212"/>
      <c r="O107" s="212"/>
      <c r="P107" s="212"/>
      <c r="Q107" s="212"/>
      <c r="R107" s="212"/>
      <c r="S107" s="212"/>
      <c r="T107" s="213"/>
      <c r="AT107" s="214" t="s">
        <v>145</v>
      </c>
      <c r="AU107" s="214" t="s">
        <v>85</v>
      </c>
      <c r="AV107" s="11" t="s">
        <v>85</v>
      </c>
      <c r="AW107" s="11" t="s">
        <v>38</v>
      </c>
      <c r="AX107" s="11" t="s">
        <v>83</v>
      </c>
      <c r="AY107" s="214" t="s">
        <v>136</v>
      </c>
    </row>
    <row r="108" spans="2:65" s="11" customFormat="1" ht="13.5">
      <c r="B108" s="203"/>
      <c r="C108" s="204"/>
      <c r="D108" s="205" t="s">
        <v>145</v>
      </c>
      <c r="E108" s="204"/>
      <c r="F108" s="207" t="s">
        <v>201</v>
      </c>
      <c r="G108" s="204"/>
      <c r="H108" s="208">
        <v>2.363</v>
      </c>
      <c r="I108" s="209"/>
      <c r="J108" s="204"/>
      <c r="K108" s="204"/>
      <c r="L108" s="210"/>
      <c r="M108" s="211"/>
      <c r="N108" s="212"/>
      <c r="O108" s="212"/>
      <c r="P108" s="212"/>
      <c r="Q108" s="212"/>
      <c r="R108" s="212"/>
      <c r="S108" s="212"/>
      <c r="T108" s="213"/>
      <c r="AT108" s="214" t="s">
        <v>145</v>
      </c>
      <c r="AU108" s="214" t="s">
        <v>85</v>
      </c>
      <c r="AV108" s="11" t="s">
        <v>85</v>
      </c>
      <c r="AW108" s="11" t="s">
        <v>6</v>
      </c>
      <c r="AX108" s="11" t="s">
        <v>83</v>
      </c>
      <c r="AY108" s="214" t="s">
        <v>136</v>
      </c>
    </row>
    <row r="109" spans="2:65" s="1" customFormat="1" ht="38.25" customHeight="1">
      <c r="B109" s="40"/>
      <c r="C109" s="191" t="s">
        <v>202</v>
      </c>
      <c r="D109" s="191" t="s">
        <v>138</v>
      </c>
      <c r="E109" s="192" t="s">
        <v>203</v>
      </c>
      <c r="F109" s="193" t="s">
        <v>204</v>
      </c>
      <c r="G109" s="194" t="s">
        <v>191</v>
      </c>
      <c r="H109" s="195">
        <v>157.5</v>
      </c>
      <c r="I109" s="196"/>
      <c r="J109" s="197">
        <f>ROUND(I109*H109,2)</f>
        <v>0</v>
      </c>
      <c r="K109" s="193" t="s">
        <v>155</v>
      </c>
      <c r="L109" s="60"/>
      <c r="M109" s="198" t="s">
        <v>23</v>
      </c>
      <c r="N109" s="199" t="s">
        <v>46</v>
      </c>
      <c r="O109" s="41"/>
      <c r="P109" s="200">
        <f>O109*H109</f>
        <v>0</v>
      </c>
      <c r="Q109" s="200">
        <v>0</v>
      </c>
      <c r="R109" s="200">
        <f>Q109*H109</f>
        <v>0</v>
      </c>
      <c r="S109" s="200">
        <v>0</v>
      </c>
      <c r="T109" s="201">
        <f>S109*H109</f>
        <v>0</v>
      </c>
      <c r="AR109" s="22" t="s">
        <v>143</v>
      </c>
      <c r="AT109" s="22" t="s">
        <v>138</v>
      </c>
      <c r="AU109" s="22" t="s">
        <v>85</v>
      </c>
      <c r="AY109" s="22" t="s">
        <v>136</v>
      </c>
      <c r="BE109" s="202">
        <f>IF(N109="základní",J109,0)</f>
        <v>0</v>
      </c>
      <c r="BF109" s="202">
        <f>IF(N109="snížená",J109,0)</f>
        <v>0</v>
      </c>
      <c r="BG109" s="202">
        <f>IF(N109="zákl. přenesená",J109,0)</f>
        <v>0</v>
      </c>
      <c r="BH109" s="202">
        <f>IF(N109="sníž. přenesená",J109,0)</f>
        <v>0</v>
      </c>
      <c r="BI109" s="202">
        <f>IF(N109="nulová",J109,0)</f>
        <v>0</v>
      </c>
      <c r="BJ109" s="22" t="s">
        <v>83</v>
      </c>
      <c r="BK109" s="202">
        <f>ROUND(I109*H109,2)</f>
        <v>0</v>
      </c>
      <c r="BL109" s="22" t="s">
        <v>143</v>
      </c>
      <c r="BM109" s="22" t="s">
        <v>205</v>
      </c>
    </row>
    <row r="110" spans="2:65" s="11" customFormat="1" ht="13.5">
      <c r="B110" s="203"/>
      <c r="C110" s="204"/>
      <c r="D110" s="205" t="s">
        <v>145</v>
      </c>
      <c r="E110" s="206" t="s">
        <v>23</v>
      </c>
      <c r="F110" s="207" t="s">
        <v>200</v>
      </c>
      <c r="G110" s="204"/>
      <c r="H110" s="208">
        <v>157.5</v>
      </c>
      <c r="I110" s="209"/>
      <c r="J110" s="204"/>
      <c r="K110" s="204"/>
      <c r="L110" s="210"/>
      <c r="M110" s="211"/>
      <c r="N110" s="212"/>
      <c r="O110" s="212"/>
      <c r="P110" s="212"/>
      <c r="Q110" s="212"/>
      <c r="R110" s="212"/>
      <c r="S110" s="212"/>
      <c r="T110" s="213"/>
      <c r="AT110" s="214" t="s">
        <v>145</v>
      </c>
      <c r="AU110" s="214" t="s">
        <v>85</v>
      </c>
      <c r="AV110" s="11" t="s">
        <v>85</v>
      </c>
      <c r="AW110" s="11" t="s">
        <v>38</v>
      </c>
      <c r="AX110" s="11" t="s">
        <v>83</v>
      </c>
      <c r="AY110" s="214" t="s">
        <v>136</v>
      </c>
    </row>
    <row r="111" spans="2:65" s="1" customFormat="1" ht="16.5" customHeight="1">
      <c r="B111" s="40"/>
      <c r="C111" s="227" t="s">
        <v>206</v>
      </c>
      <c r="D111" s="227" t="s">
        <v>195</v>
      </c>
      <c r="E111" s="228" t="s">
        <v>207</v>
      </c>
      <c r="F111" s="229" t="s">
        <v>208</v>
      </c>
      <c r="G111" s="230" t="s">
        <v>149</v>
      </c>
      <c r="H111" s="231">
        <v>4.7249999999999996</v>
      </c>
      <c r="I111" s="232"/>
      <c r="J111" s="233">
        <f>ROUND(I111*H111,2)</f>
        <v>0</v>
      </c>
      <c r="K111" s="229" t="s">
        <v>155</v>
      </c>
      <c r="L111" s="234"/>
      <c r="M111" s="235" t="s">
        <v>23</v>
      </c>
      <c r="N111" s="236" t="s">
        <v>46</v>
      </c>
      <c r="O111" s="41"/>
      <c r="P111" s="200">
        <f>O111*H111</f>
        <v>0</v>
      </c>
      <c r="Q111" s="200">
        <v>0.21</v>
      </c>
      <c r="R111" s="200">
        <f>Q111*H111</f>
        <v>0.99224999999999985</v>
      </c>
      <c r="S111" s="200">
        <v>0</v>
      </c>
      <c r="T111" s="201">
        <f>S111*H111</f>
        <v>0</v>
      </c>
      <c r="AR111" s="22" t="s">
        <v>182</v>
      </c>
      <c r="AT111" s="22" t="s">
        <v>195</v>
      </c>
      <c r="AU111" s="22" t="s">
        <v>85</v>
      </c>
      <c r="AY111" s="22" t="s">
        <v>136</v>
      </c>
      <c r="BE111" s="202">
        <f>IF(N111="základní",J111,0)</f>
        <v>0</v>
      </c>
      <c r="BF111" s="202">
        <f>IF(N111="snížená",J111,0)</f>
        <v>0</v>
      </c>
      <c r="BG111" s="202">
        <f>IF(N111="zákl. přenesená",J111,0)</f>
        <v>0</v>
      </c>
      <c r="BH111" s="202">
        <f>IF(N111="sníž. přenesená",J111,0)</f>
        <v>0</v>
      </c>
      <c r="BI111" s="202">
        <f>IF(N111="nulová",J111,0)</f>
        <v>0</v>
      </c>
      <c r="BJ111" s="22" t="s">
        <v>83</v>
      </c>
      <c r="BK111" s="202">
        <f>ROUND(I111*H111,2)</f>
        <v>0</v>
      </c>
      <c r="BL111" s="22" t="s">
        <v>143</v>
      </c>
      <c r="BM111" s="22" t="s">
        <v>209</v>
      </c>
    </row>
    <row r="112" spans="2:65" s="11" customFormat="1" ht="13.5">
      <c r="B112" s="203"/>
      <c r="C112" s="204"/>
      <c r="D112" s="205" t="s">
        <v>145</v>
      </c>
      <c r="E112" s="206" t="s">
        <v>23</v>
      </c>
      <c r="F112" s="207" t="s">
        <v>200</v>
      </c>
      <c r="G112" s="204"/>
      <c r="H112" s="208">
        <v>157.5</v>
      </c>
      <c r="I112" s="209"/>
      <c r="J112" s="204"/>
      <c r="K112" s="204"/>
      <c r="L112" s="210"/>
      <c r="M112" s="211"/>
      <c r="N112" s="212"/>
      <c r="O112" s="212"/>
      <c r="P112" s="212"/>
      <c r="Q112" s="212"/>
      <c r="R112" s="212"/>
      <c r="S112" s="212"/>
      <c r="T112" s="213"/>
      <c r="AT112" s="214" t="s">
        <v>145</v>
      </c>
      <c r="AU112" s="214" t="s">
        <v>85</v>
      </c>
      <c r="AV112" s="11" t="s">
        <v>85</v>
      </c>
      <c r="AW112" s="11" t="s">
        <v>38</v>
      </c>
      <c r="AX112" s="11" t="s">
        <v>83</v>
      </c>
      <c r="AY112" s="214" t="s">
        <v>136</v>
      </c>
    </row>
    <row r="113" spans="2:65" s="11" customFormat="1" ht="13.5">
      <c r="B113" s="203"/>
      <c r="C113" s="204"/>
      <c r="D113" s="205" t="s">
        <v>145</v>
      </c>
      <c r="E113" s="204"/>
      <c r="F113" s="207" t="s">
        <v>210</v>
      </c>
      <c r="G113" s="204"/>
      <c r="H113" s="208">
        <v>4.7249999999999996</v>
      </c>
      <c r="I113" s="209"/>
      <c r="J113" s="204"/>
      <c r="K113" s="204"/>
      <c r="L113" s="210"/>
      <c r="M113" s="211"/>
      <c r="N113" s="212"/>
      <c r="O113" s="212"/>
      <c r="P113" s="212"/>
      <c r="Q113" s="212"/>
      <c r="R113" s="212"/>
      <c r="S113" s="212"/>
      <c r="T113" s="213"/>
      <c r="AT113" s="214" t="s">
        <v>145</v>
      </c>
      <c r="AU113" s="214" t="s">
        <v>85</v>
      </c>
      <c r="AV113" s="11" t="s">
        <v>85</v>
      </c>
      <c r="AW113" s="11" t="s">
        <v>6</v>
      </c>
      <c r="AX113" s="11" t="s">
        <v>83</v>
      </c>
      <c r="AY113" s="214" t="s">
        <v>136</v>
      </c>
    </row>
    <row r="114" spans="2:65" s="1" customFormat="1" ht="51" customHeight="1">
      <c r="B114" s="40"/>
      <c r="C114" s="227" t="s">
        <v>211</v>
      </c>
      <c r="D114" s="227" t="s">
        <v>195</v>
      </c>
      <c r="E114" s="228" t="s">
        <v>212</v>
      </c>
      <c r="F114" s="229" t="s">
        <v>213</v>
      </c>
      <c r="G114" s="230" t="s">
        <v>185</v>
      </c>
      <c r="H114" s="231">
        <v>7.0880000000000001</v>
      </c>
      <c r="I114" s="232"/>
      <c r="J114" s="233">
        <f>ROUND(I114*H114,2)</f>
        <v>0</v>
      </c>
      <c r="K114" s="229" t="s">
        <v>155</v>
      </c>
      <c r="L114" s="234"/>
      <c r="M114" s="235" t="s">
        <v>23</v>
      </c>
      <c r="N114" s="236" t="s">
        <v>46</v>
      </c>
      <c r="O114" s="41"/>
      <c r="P114" s="200">
        <f>O114*H114</f>
        <v>0</v>
      </c>
      <c r="Q114" s="200">
        <v>1</v>
      </c>
      <c r="R114" s="200">
        <f>Q114*H114</f>
        <v>7.0880000000000001</v>
      </c>
      <c r="S114" s="200">
        <v>0</v>
      </c>
      <c r="T114" s="201">
        <f>S114*H114</f>
        <v>0</v>
      </c>
      <c r="AR114" s="22" t="s">
        <v>182</v>
      </c>
      <c r="AT114" s="22" t="s">
        <v>195</v>
      </c>
      <c r="AU114" s="22" t="s">
        <v>85</v>
      </c>
      <c r="AY114" s="22" t="s">
        <v>136</v>
      </c>
      <c r="BE114" s="202">
        <f>IF(N114="základní",J114,0)</f>
        <v>0</v>
      </c>
      <c r="BF114" s="202">
        <f>IF(N114="snížená",J114,0)</f>
        <v>0</v>
      </c>
      <c r="BG114" s="202">
        <f>IF(N114="zákl. přenesená",J114,0)</f>
        <v>0</v>
      </c>
      <c r="BH114" s="202">
        <f>IF(N114="sníž. přenesená",J114,0)</f>
        <v>0</v>
      </c>
      <c r="BI114" s="202">
        <f>IF(N114="nulová",J114,0)</f>
        <v>0</v>
      </c>
      <c r="BJ114" s="22" t="s">
        <v>83</v>
      </c>
      <c r="BK114" s="202">
        <f>ROUND(I114*H114,2)</f>
        <v>0</v>
      </c>
      <c r="BL114" s="22" t="s">
        <v>143</v>
      </c>
      <c r="BM114" s="22" t="s">
        <v>214</v>
      </c>
    </row>
    <row r="115" spans="2:65" s="11" customFormat="1" ht="13.5">
      <c r="B115" s="203"/>
      <c r="C115" s="204"/>
      <c r="D115" s="205" t="s">
        <v>145</v>
      </c>
      <c r="E115" s="204"/>
      <c r="F115" s="207" t="s">
        <v>215</v>
      </c>
      <c r="G115" s="204"/>
      <c r="H115" s="208">
        <v>7.0880000000000001</v>
      </c>
      <c r="I115" s="209"/>
      <c r="J115" s="204"/>
      <c r="K115" s="204"/>
      <c r="L115" s="210"/>
      <c r="M115" s="211"/>
      <c r="N115" s="212"/>
      <c r="O115" s="212"/>
      <c r="P115" s="212"/>
      <c r="Q115" s="212"/>
      <c r="R115" s="212"/>
      <c r="S115" s="212"/>
      <c r="T115" s="213"/>
      <c r="AT115" s="214" t="s">
        <v>145</v>
      </c>
      <c r="AU115" s="214" t="s">
        <v>85</v>
      </c>
      <c r="AV115" s="11" t="s">
        <v>85</v>
      </c>
      <c r="AW115" s="11" t="s">
        <v>6</v>
      </c>
      <c r="AX115" s="11" t="s">
        <v>83</v>
      </c>
      <c r="AY115" s="214" t="s">
        <v>136</v>
      </c>
    </row>
    <row r="116" spans="2:65" s="10" customFormat="1" ht="29.85" customHeight="1">
      <c r="B116" s="175"/>
      <c r="C116" s="176"/>
      <c r="D116" s="177" t="s">
        <v>74</v>
      </c>
      <c r="E116" s="189" t="s">
        <v>166</v>
      </c>
      <c r="F116" s="189" t="s">
        <v>216</v>
      </c>
      <c r="G116" s="176"/>
      <c r="H116" s="176"/>
      <c r="I116" s="179"/>
      <c r="J116" s="190">
        <f>BK116</f>
        <v>0</v>
      </c>
      <c r="K116" s="176"/>
      <c r="L116" s="181"/>
      <c r="M116" s="182"/>
      <c r="N116" s="183"/>
      <c r="O116" s="183"/>
      <c r="P116" s="184">
        <f>SUM(P117:P135)</f>
        <v>0</v>
      </c>
      <c r="Q116" s="183"/>
      <c r="R116" s="184">
        <f>SUM(R117:R135)</f>
        <v>8.0180100000000003</v>
      </c>
      <c r="S116" s="183"/>
      <c r="T116" s="185">
        <f>SUM(T117:T135)</f>
        <v>0</v>
      </c>
      <c r="AR116" s="186" t="s">
        <v>83</v>
      </c>
      <c r="AT116" s="187" t="s">
        <v>74</v>
      </c>
      <c r="AU116" s="187" t="s">
        <v>83</v>
      </c>
      <c r="AY116" s="186" t="s">
        <v>136</v>
      </c>
      <c r="BK116" s="188">
        <f>SUM(BK117:BK135)</f>
        <v>0</v>
      </c>
    </row>
    <row r="117" spans="2:65" s="1" customFormat="1" ht="38.25" customHeight="1">
      <c r="B117" s="40"/>
      <c r="C117" s="191" t="s">
        <v>217</v>
      </c>
      <c r="D117" s="191" t="s">
        <v>138</v>
      </c>
      <c r="E117" s="192" t="s">
        <v>218</v>
      </c>
      <c r="F117" s="193" t="s">
        <v>219</v>
      </c>
      <c r="G117" s="194" t="s">
        <v>191</v>
      </c>
      <c r="H117" s="195">
        <v>157.5</v>
      </c>
      <c r="I117" s="196"/>
      <c r="J117" s="197">
        <f>ROUND(I117*H117,2)</f>
        <v>0</v>
      </c>
      <c r="K117" s="193" t="s">
        <v>155</v>
      </c>
      <c r="L117" s="60"/>
      <c r="M117" s="198" t="s">
        <v>23</v>
      </c>
      <c r="N117" s="199" t="s">
        <v>46</v>
      </c>
      <c r="O117" s="41"/>
      <c r="P117" s="200">
        <f>O117*H117</f>
        <v>0</v>
      </c>
      <c r="Q117" s="200">
        <v>0</v>
      </c>
      <c r="R117" s="200">
        <f>Q117*H117</f>
        <v>0</v>
      </c>
      <c r="S117" s="200">
        <v>0</v>
      </c>
      <c r="T117" s="201">
        <f>S117*H117</f>
        <v>0</v>
      </c>
      <c r="AR117" s="22" t="s">
        <v>143</v>
      </c>
      <c r="AT117" s="22" t="s">
        <v>138</v>
      </c>
      <c r="AU117" s="22" t="s">
        <v>85</v>
      </c>
      <c r="AY117" s="22" t="s">
        <v>136</v>
      </c>
      <c r="BE117" s="202">
        <f>IF(N117="základní",J117,0)</f>
        <v>0</v>
      </c>
      <c r="BF117" s="202">
        <f>IF(N117="snížená",J117,0)</f>
        <v>0</v>
      </c>
      <c r="BG117" s="202">
        <f>IF(N117="zákl. přenesená",J117,0)</f>
        <v>0</v>
      </c>
      <c r="BH117" s="202">
        <f>IF(N117="sníž. přenesená",J117,0)</f>
        <v>0</v>
      </c>
      <c r="BI117" s="202">
        <f>IF(N117="nulová",J117,0)</f>
        <v>0</v>
      </c>
      <c r="BJ117" s="22" t="s">
        <v>83</v>
      </c>
      <c r="BK117" s="202">
        <f>ROUND(I117*H117,2)</f>
        <v>0</v>
      </c>
      <c r="BL117" s="22" t="s">
        <v>143</v>
      </c>
      <c r="BM117" s="22" t="s">
        <v>220</v>
      </c>
    </row>
    <row r="118" spans="2:65" s="11" customFormat="1" ht="13.5">
      <c r="B118" s="203"/>
      <c r="C118" s="204"/>
      <c r="D118" s="205" t="s">
        <v>145</v>
      </c>
      <c r="E118" s="206" t="s">
        <v>23</v>
      </c>
      <c r="F118" s="207" t="s">
        <v>200</v>
      </c>
      <c r="G118" s="204"/>
      <c r="H118" s="208">
        <v>157.5</v>
      </c>
      <c r="I118" s="209"/>
      <c r="J118" s="204"/>
      <c r="K118" s="204"/>
      <c r="L118" s="210"/>
      <c r="M118" s="211"/>
      <c r="N118" s="212"/>
      <c r="O118" s="212"/>
      <c r="P118" s="212"/>
      <c r="Q118" s="212"/>
      <c r="R118" s="212"/>
      <c r="S118" s="212"/>
      <c r="T118" s="213"/>
      <c r="AT118" s="214" t="s">
        <v>145</v>
      </c>
      <c r="AU118" s="214" t="s">
        <v>85</v>
      </c>
      <c r="AV118" s="11" t="s">
        <v>85</v>
      </c>
      <c r="AW118" s="11" t="s">
        <v>38</v>
      </c>
      <c r="AX118" s="11" t="s">
        <v>83</v>
      </c>
      <c r="AY118" s="214" t="s">
        <v>136</v>
      </c>
    </row>
    <row r="119" spans="2:65" s="1" customFormat="1" ht="16.5" customHeight="1">
      <c r="B119" s="40"/>
      <c r="C119" s="227" t="s">
        <v>10</v>
      </c>
      <c r="D119" s="227" t="s">
        <v>195</v>
      </c>
      <c r="E119" s="228" t="s">
        <v>221</v>
      </c>
      <c r="F119" s="229" t="s">
        <v>222</v>
      </c>
      <c r="G119" s="230" t="s">
        <v>149</v>
      </c>
      <c r="H119" s="231">
        <v>39.768999999999998</v>
      </c>
      <c r="I119" s="232"/>
      <c r="J119" s="233">
        <f>ROUND(I119*H119,2)</f>
        <v>0</v>
      </c>
      <c r="K119" s="229" t="s">
        <v>23</v>
      </c>
      <c r="L119" s="234"/>
      <c r="M119" s="235" t="s">
        <v>23</v>
      </c>
      <c r="N119" s="236" t="s">
        <v>46</v>
      </c>
      <c r="O119" s="41"/>
      <c r="P119" s="200">
        <f>O119*H119</f>
        <v>0</v>
      </c>
      <c r="Q119" s="200">
        <v>0</v>
      </c>
      <c r="R119" s="200">
        <f>Q119*H119</f>
        <v>0</v>
      </c>
      <c r="S119" s="200">
        <v>0</v>
      </c>
      <c r="T119" s="201">
        <f>S119*H119</f>
        <v>0</v>
      </c>
      <c r="AR119" s="22" t="s">
        <v>182</v>
      </c>
      <c r="AT119" s="22" t="s">
        <v>195</v>
      </c>
      <c r="AU119" s="22" t="s">
        <v>85</v>
      </c>
      <c r="AY119" s="22" t="s">
        <v>136</v>
      </c>
      <c r="BE119" s="202">
        <f>IF(N119="základní",J119,0)</f>
        <v>0</v>
      </c>
      <c r="BF119" s="202">
        <f>IF(N119="snížená",J119,0)</f>
        <v>0</v>
      </c>
      <c r="BG119" s="202">
        <f>IF(N119="zákl. přenesená",J119,0)</f>
        <v>0</v>
      </c>
      <c r="BH119" s="202">
        <f>IF(N119="sníž. přenesená",J119,0)</f>
        <v>0</v>
      </c>
      <c r="BI119" s="202">
        <f>IF(N119="nulová",J119,0)</f>
        <v>0</v>
      </c>
      <c r="BJ119" s="22" t="s">
        <v>83</v>
      </c>
      <c r="BK119" s="202">
        <f>ROUND(I119*H119,2)</f>
        <v>0</v>
      </c>
      <c r="BL119" s="22" t="s">
        <v>143</v>
      </c>
      <c r="BM119" s="22" t="s">
        <v>223</v>
      </c>
    </row>
    <row r="120" spans="2:65" s="11" customFormat="1" ht="13.5">
      <c r="B120" s="203"/>
      <c r="C120" s="204"/>
      <c r="D120" s="205" t="s">
        <v>145</v>
      </c>
      <c r="E120" s="206" t="s">
        <v>23</v>
      </c>
      <c r="F120" s="207" t="s">
        <v>224</v>
      </c>
      <c r="G120" s="204"/>
      <c r="H120" s="208">
        <v>39.768999999999998</v>
      </c>
      <c r="I120" s="209"/>
      <c r="J120" s="204"/>
      <c r="K120" s="204"/>
      <c r="L120" s="210"/>
      <c r="M120" s="211"/>
      <c r="N120" s="212"/>
      <c r="O120" s="212"/>
      <c r="P120" s="212"/>
      <c r="Q120" s="212"/>
      <c r="R120" s="212"/>
      <c r="S120" s="212"/>
      <c r="T120" s="213"/>
      <c r="AT120" s="214" t="s">
        <v>145</v>
      </c>
      <c r="AU120" s="214" t="s">
        <v>85</v>
      </c>
      <c r="AV120" s="11" t="s">
        <v>85</v>
      </c>
      <c r="AW120" s="11" t="s">
        <v>38</v>
      </c>
      <c r="AX120" s="11" t="s">
        <v>83</v>
      </c>
      <c r="AY120" s="214" t="s">
        <v>136</v>
      </c>
    </row>
    <row r="121" spans="2:65" s="1" customFormat="1" ht="38.25" customHeight="1">
      <c r="B121" s="40"/>
      <c r="C121" s="191" t="s">
        <v>225</v>
      </c>
      <c r="D121" s="191" t="s">
        <v>138</v>
      </c>
      <c r="E121" s="192" t="s">
        <v>226</v>
      </c>
      <c r="F121" s="193" t="s">
        <v>227</v>
      </c>
      <c r="G121" s="194" t="s">
        <v>191</v>
      </c>
      <c r="H121" s="195">
        <v>157.5</v>
      </c>
      <c r="I121" s="196"/>
      <c r="J121" s="197">
        <f>ROUND(I121*H121,2)</f>
        <v>0</v>
      </c>
      <c r="K121" s="193" t="s">
        <v>155</v>
      </c>
      <c r="L121" s="60"/>
      <c r="M121" s="198" t="s">
        <v>23</v>
      </c>
      <c r="N121" s="199" t="s">
        <v>46</v>
      </c>
      <c r="O121" s="41"/>
      <c r="P121" s="200">
        <f>O121*H121</f>
        <v>0</v>
      </c>
      <c r="Q121" s="200">
        <v>0</v>
      </c>
      <c r="R121" s="200">
        <f>Q121*H121</f>
        <v>0</v>
      </c>
      <c r="S121" s="200">
        <v>0</v>
      </c>
      <c r="T121" s="201">
        <f>S121*H121</f>
        <v>0</v>
      </c>
      <c r="AR121" s="22" t="s">
        <v>143</v>
      </c>
      <c r="AT121" s="22" t="s">
        <v>138</v>
      </c>
      <c r="AU121" s="22" t="s">
        <v>85</v>
      </c>
      <c r="AY121" s="22" t="s">
        <v>136</v>
      </c>
      <c r="BE121" s="202">
        <f>IF(N121="základní",J121,0)</f>
        <v>0</v>
      </c>
      <c r="BF121" s="202">
        <f>IF(N121="snížená",J121,0)</f>
        <v>0</v>
      </c>
      <c r="BG121" s="202">
        <f>IF(N121="zákl. přenesená",J121,0)</f>
        <v>0</v>
      </c>
      <c r="BH121" s="202">
        <f>IF(N121="sníž. přenesená",J121,0)</f>
        <v>0</v>
      </c>
      <c r="BI121" s="202">
        <f>IF(N121="nulová",J121,0)</f>
        <v>0</v>
      </c>
      <c r="BJ121" s="22" t="s">
        <v>83</v>
      </c>
      <c r="BK121" s="202">
        <f>ROUND(I121*H121,2)</f>
        <v>0</v>
      </c>
      <c r="BL121" s="22" t="s">
        <v>143</v>
      </c>
      <c r="BM121" s="22" t="s">
        <v>228</v>
      </c>
    </row>
    <row r="122" spans="2:65" s="11" customFormat="1" ht="13.5">
      <c r="B122" s="203"/>
      <c r="C122" s="204"/>
      <c r="D122" s="205" t="s">
        <v>145</v>
      </c>
      <c r="E122" s="206" t="s">
        <v>23</v>
      </c>
      <c r="F122" s="207" t="s">
        <v>200</v>
      </c>
      <c r="G122" s="204"/>
      <c r="H122" s="208">
        <v>157.5</v>
      </c>
      <c r="I122" s="209"/>
      <c r="J122" s="204"/>
      <c r="K122" s="204"/>
      <c r="L122" s="210"/>
      <c r="M122" s="211"/>
      <c r="N122" s="212"/>
      <c r="O122" s="212"/>
      <c r="P122" s="212"/>
      <c r="Q122" s="212"/>
      <c r="R122" s="212"/>
      <c r="S122" s="212"/>
      <c r="T122" s="213"/>
      <c r="AT122" s="214" t="s">
        <v>145</v>
      </c>
      <c r="AU122" s="214" t="s">
        <v>85</v>
      </c>
      <c r="AV122" s="11" t="s">
        <v>85</v>
      </c>
      <c r="AW122" s="11" t="s">
        <v>38</v>
      </c>
      <c r="AX122" s="11" t="s">
        <v>83</v>
      </c>
      <c r="AY122" s="214" t="s">
        <v>136</v>
      </c>
    </row>
    <row r="123" spans="2:65" s="1" customFormat="1" ht="16.5" customHeight="1">
      <c r="B123" s="40"/>
      <c r="C123" s="227" t="s">
        <v>229</v>
      </c>
      <c r="D123" s="227" t="s">
        <v>195</v>
      </c>
      <c r="E123" s="228" t="s">
        <v>230</v>
      </c>
      <c r="F123" s="229" t="s">
        <v>231</v>
      </c>
      <c r="G123" s="230" t="s">
        <v>149</v>
      </c>
      <c r="H123" s="231">
        <v>47.722999999999999</v>
      </c>
      <c r="I123" s="232"/>
      <c r="J123" s="233">
        <f>ROUND(I123*H123,2)</f>
        <v>0</v>
      </c>
      <c r="K123" s="229" t="s">
        <v>23</v>
      </c>
      <c r="L123" s="234"/>
      <c r="M123" s="235" t="s">
        <v>23</v>
      </c>
      <c r="N123" s="236" t="s">
        <v>46</v>
      </c>
      <c r="O123" s="41"/>
      <c r="P123" s="200">
        <f>O123*H123</f>
        <v>0</v>
      </c>
      <c r="Q123" s="200">
        <v>0</v>
      </c>
      <c r="R123" s="200">
        <f>Q123*H123</f>
        <v>0</v>
      </c>
      <c r="S123" s="200">
        <v>0</v>
      </c>
      <c r="T123" s="201">
        <f>S123*H123</f>
        <v>0</v>
      </c>
      <c r="AR123" s="22" t="s">
        <v>182</v>
      </c>
      <c r="AT123" s="22" t="s">
        <v>195</v>
      </c>
      <c r="AU123" s="22" t="s">
        <v>85</v>
      </c>
      <c r="AY123" s="22" t="s">
        <v>136</v>
      </c>
      <c r="BE123" s="202">
        <f>IF(N123="základní",J123,0)</f>
        <v>0</v>
      </c>
      <c r="BF123" s="202">
        <f>IF(N123="snížená",J123,0)</f>
        <v>0</v>
      </c>
      <c r="BG123" s="202">
        <f>IF(N123="zákl. přenesená",J123,0)</f>
        <v>0</v>
      </c>
      <c r="BH123" s="202">
        <f>IF(N123="sníž. přenesená",J123,0)</f>
        <v>0</v>
      </c>
      <c r="BI123" s="202">
        <f>IF(N123="nulová",J123,0)</f>
        <v>0</v>
      </c>
      <c r="BJ123" s="22" t="s">
        <v>83</v>
      </c>
      <c r="BK123" s="202">
        <f>ROUND(I123*H123,2)</f>
        <v>0</v>
      </c>
      <c r="BL123" s="22" t="s">
        <v>143</v>
      </c>
      <c r="BM123" s="22" t="s">
        <v>232</v>
      </c>
    </row>
    <row r="124" spans="2:65" s="11" customFormat="1" ht="13.5">
      <c r="B124" s="203"/>
      <c r="C124" s="204"/>
      <c r="D124" s="205" t="s">
        <v>145</v>
      </c>
      <c r="E124" s="206" t="s">
        <v>23</v>
      </c>
      <c r="F124" s="207" t="s">
        <v>233</v>
      </c>
      <c r="G124" s="204"/>
      <c r="H124" s="208">
        <v>47.722999999999999</v>
      </c>
      <c r="I124" s="209"/>
      <c r="J124" s="204"/>
      <c r="K124" s="204"/>
      <c r="L124" s="210"/>
      <c r="M124" s="211"/>
      <c r="N124" s="212"/>
      <c r="O124" s="212"/>
      <c r="P124" s="212"/>
      <c r="Q124" s="212"/>
      <c r="R124" s="212"/>
      <c r="S124" s="212"/>
      <c r="T124" s="213"/>
      <c r="AT124" s="214" t="s">
        <v>145</v>
      </c>
      <c r="AU124" s="214" t="s">
        <v>85</v>
      </c>
      <c r="AV124" s="11" t="s">
        <v>85</v>
      </c>
      <c r="AW124" s="11" t="s">
        <v>38</v>
      </c>
      <c r="AX124" s="11" t="s">
        <v>83</v>
      </c>
      <c r="AY124" s="214" t="s">
        <v>136</v>
      </c>
    </row>
    <row r="125" spans="2:65" s="1" customFormat="1" ht="25.5" customHeight="1">
      <c r="B125" s="40"/>
      <c r="C125" s="191" t="s">
        <v>234</v>
      </c>
      <c r="D125" s="191" t="s">
        <v>138</v>
      </c>
      <c r="E125" s="192" t="s">
        <v>235</v>
      </c>
      <c r="F125" s="193" t="s">
        <v>236</v>
      </c>
      <c r="G125" s="194" t="s">
        <v>191</v>
      </c>
      <c r="H125" s="195">
        <v>157.5</v>
      </c>
      <c r="I125" s="196"/>
      <c r="J125" s="197">
        <f>ROUND(I125*H125,2)</f>
        <v>0</v>
      </c>
      <c r="K125" s="193" t="s">
        <v>155</v>
      </c>
      <c r="L125" s="60"/>
      <c r="M125" s="198" t="s">
        <v>23</v>
      </c>
      <c r="N125" s="199" t="s">
        <v>46</v>
      </c>
      <c r="O125" s="41"/>
      <c r="P125" s="200">
        <f>O125*H125</f>
        <v>0</v>
      </c>
      <c r="Q125" s="200">
        <v>0</v>
      </c>
      <c r="R125" s="200">
        <f>Q125*H125</f>
        <v>0</v>
      </c>
      <c r="S125" s="200">
        <v>0</v>
      </c>
      <c r="T125" s="201">
        <f>S125*H125</f>
        <v>0</v>
      </c>
      <c r="AR125" s="22" t="s">
        <v>143</v>
      </c>
      <c r="AT125" s="22" t="s">
        <v>138</v>
      </c>
      <c r="AU125" s="22" t="s">
        <v>85</v>
      </c>
      <c r="AY125" s="22" t="s">
        <v>136</v>
      </c>
      <c r="BE125" s="202">
        <f>IF(N125="základní",J125,0)</f>
        <v>0</v>
      </c>
      <c r="BF125" s="202">
        <f>IF(N125="snížená",J125,0)</f>
        <v>0</v>
      </c>
      <c r="BG125" s="202">
        <f>IF(N125="zákl. přenesená",J125,0)</f>
        <v>0</v>
      </c>
      <c r="BH125" s="202">
        <f>IF(N125="sníž. přenesená",J125,0)</f>
        <v>0</v>
      </c>
      <c r="BI125" s="202">
        <f>IF(N125="nulová",J125,0)</f>
        <v>0</v>
      </c>
      <c r="BJ125" s="22" t="s">
        <v>83</v>
      </c>
      <c r="BK125" s="202">
        <f>ROUND(I125*H125,2)</f>
        <v>0</v>
      </c>
      <c r="BL125" s="22" t="s">
        <v>143</v>
      </c>
      <c r="BM125" s="22" t="s">
        <v>237</v>
      </c>
    </row>
    <row r="126" spans="2:65" s="11" customFormat="1" ht="13.5">
      <c r="B126" s="203"/>
      <c r="C126" s="204"/>
      <c r="D126" s="205" t="s">
        <v>145</v>
      </c>
      <c r="E126" s="206" t="s">
        <v>23</v>
      </c>
      <c r="F126" s="207" t="s">
        <v>200</v>
      </c>
      <c r="G126" s="204"/>
      <c r="H126" s="208">
        <v>157.5</v>
      </c>
      <c r="I126" s="209"/>
      <c r="J126" s="204"/>
      <c r="K126" s="204"/>
      <c r="L126" s="210"/>
      <c r="M126" s="211"/>
      <c r="N126" s="212"/>
      <c r="O126" s="212"/>
      <c r="P126" s="212"/>
      <c r="Q126" s="212"/>
      <c r="R126" s="212"/>
      <c r="S126" s="212"/>
      <c r="T126" s="213"/>
      <c r="AT126" s="214" t="s">
        <v>145</v>
      </c>
      <c r="AU126" s="214" t="s">
        <v>85</v>
      </c>
      <c r="AV126" s="11" t="s">
        <v>85</v>
      </c>
      <c r="AW126" s="11" t="s">
        <v>38</v>
      </c>
      <c r="AX126" s="11" t="s">
        <v>83</v>
      </c>
      <c r="AY126" s="214" t="s">
        <v>136</v>
      </c>
    </row>
    <row r="127" spans="2:65" s="1" customFormat="1" ht="16.5" customHeight="1">
      <c r="B127" s="40"/>
      <c r="C127" s="191" t="s">
        <v>238</v>
      </c>
      <c r="D127" s="191" t="s">
        <v>138</v>
      </c>
      <c r="E127" s="192" t="s">
        <v>239</v>
      </c>
      <c r="F127" s="193" t="s">
        <v>240</v>
      </c>
      <c r="G127" s="194" t="s">
        <v>149</v>
      </c>
      <c r="H127" s="195">
        <v>6.6</v>
      </c>
      <c r="I127" s="196"/>
      <c r="J127" s="197">
        <f>ROUND(I127*H127,2)</f>
        <v>0</v>
      </c>
      <c r="K127" s="193" t="s">
        <v>160</v>
      </c>
      <c r="L127" s="60"/>
      <c r="M127" s="198" t="s">
        <v>23</v>
      </c>
      <c r="N127" s="199" t="s">
        <v>46</v>
      </c>
      <c r="O127" s="41"/>
      <c r="P127" s="200">
        <f>O127*H127</f>
        <v>0</v>
      </c>
      <c r="Q127" s="200">
        <v>0</v>
      </c>
      <c r="R127" s="200">
        <f>Q127*H127</f>
        <v>0</v>
      </c>
      <c r="S127" s="200">
        <v>0</v>
      </c>
      <c r="T127" s="201">
        <f>S127*H127</f>
        <v>0</v>
      </c>
      <c r="AR127" s="22" t="s">
        <v>143</v>
      </c>
      <c r="AT127" s="22" t="s">
        <v>138</v>
      </c>
      <c r="AU127" s="22" t="s">
        <v>85</v>
      </c>
      <c r="AY127" s="22" t="s">
        <v>136</v>
      </c>
      <c r="BE127" s="202">
        <f>IF(N127="základní",J127,0)</f>
        <v>0</v>
      </c>
      <c r="BF127" s="202">
        <f>IF(N127="snížená",J127,0)</f>
        <v>0</v>
      </c>
      <c r="BG127" s="202">
        <f>IF(N127="zákl. přenesená",J127,0)</f>
        <v>0</v>
      </c>
      <c r="BH127" s="202">
        <f>IF(N127="sníž. přenesená",J127,0)</f>
        <v>0</v>
      </c>
      <c r="BI127" s="202">
        <f>IF(N127="nulová",J127,0)</f>
        <v>0</v>
      </c>
      <c r="BJ127" s="22" t="s">
        <v>83</v>
      </c>
      <c r="BK127" s="202">
        <f>ROUND(I127*H127,2)</f>
        <v>0</v>
      </c>
      <c r="BL127" s="22" t="s">
        <v>143</v>
      </c>
      <c r="BM127" s="22" t="s">
        <v>241</v>
      </c>
    </row>
    <row r="128" spans="2:65" s="1" customFormat="1" ht="54">
      <c r="B128" s="40"/>
      <c r="C128" s="62"/>
      <c r="D128" s="205" t="s">
        <v>162</v>
      </c>
      <c r="E128" s="62"/>
      <c r="F128" s="215" t="s">
        <v>242</v>
      </c>
      <c r="G128" s="62"/>
      <c r="H128" s="62"/>
      <c r="I128" s="162"/>
      <c r="J128" s="62"/>
      <c r="K128" s="62"/>
      <c r="L128" s="60"/>
      <c r="M128" s="216"/>
      <c r="N128" s="41"/>
      <c r="O128" s="41"/>
      <c r="P128" s="41"/>
      <c r="Q128" s="41"/>
      <c r="R128" s="41"/>
      <c r="S128" s="41"/>
      <c r="T128" s="77"/>
      <c r="AT128" s="22" t="s">
        <v>162</v>
      </c>
      <c r="AU128" s="22" t="s">
        <v>85</v>
      </c>
    </row>
    <row r="129" spans="2:65" s="12" customFormat="1" ht="13.5">
      <c r="B129" s="217"/>
      <c r="C129" s="218"/>
      <c r="D129" s="205" t="s">
        <v>145</v>
      </c>
      <c r="E129" s="219" t="s">
        <v>23</v>
      </c>
      <c r="F129" s="220" t="s">
        <v>243</v>
      </c>
      <c r="G129" s="218"/>
      <c r="H129" s="219" t="s">
        <v>23</v>
      </c>
      <c r="I129" s="221"/>
      <c r="J129" s="218"/>
      <c r="K129" s="218"/>
      <c r="L129" s="222"/>
      <c r="M129" s="223"/>
      <c r="N129" s="224"/>
      <c r="O129" s="224"/>
      <c r="P129" s="224"/>
      <c r="Q129" s="224"/>
      <c r="R129" s="224"/>
      <c r="S129" s="224"/>
      <c r="T129" s="225"/>
      <c r="AT129" s="226" t="s">
        <v>145</v>
      </c>
      <c r="AU129" s="226" t="s">
        <v>85</v>
      </c>
      <c r="AV129" s="12" t="s">
        <v>83</v>
      </c>
      <c r="AW129" s="12" t="s">
        <v>38</v>
      </c>
      <c r="AX129" s="12" t="s">
        <v>75</v>
      </c>
      <c r="AY129" s="226" t="s">
        <v>136</v>
      </c>
    </row>
    <row r="130" spans="2:65" s="11" customFormat="1" ht="13.5">
      <c r="B130" s="203"/>
      <c r="C130" s="204"/>
      <c r="D130" s="205" t="s">
        <v>145</v>
      </c>
      <c r="E130" s="206" t="s">
        <v>23</v>
      </c>
      <c r="F130" s="207" t="s">
        <v>244</v>
      </c>
      <c r="G130" s="204"/>
      <c r="H130" s="208">
        <v>6.6</v>
      </c>
      <c r="I130" s="209"/>
      <c r="J130" s="204"/>
      <c r="K130" s="204"/>
      <c r="L130" s="210"/>
      <c r="M130" s="211"/>
      <c r="N130" s="212"/>
      <c r="O130" s="212"/>
      <c r="P130" s="212"/>
      <c r="Q130" s="212"/>
      <c r="R130" s="212"/>
      <c r="S130" s="212"/>
      <c r="T130" s="213"/>
      <c r="AT130" s="214" t="s">
        <v>145</v>
      </c>
      <c r="AU130" s="214" t="s">
        <v>85</v>
      </c>
      <c r="AV130" s="11" t="s">
        <v>85</v>
      </c>
      <c r="AW130" s="11" t="s">
        <v>38</v>
      </c>
      <c r="AX130" s="11" t="s">
        <v>83</v>
      </c>
      <c r="AY130" s="214" t="s">
        <v>136</v>
      </c>
    </row>
    <row r="131" spans="2:65" s="1" customFormat="1" ht="38.25" customHeight="1">
      <c r="B131" s="40"/>
      <c r="C131" s="191" t="s">
        <v>245</v>
      </c>
      <c r="D131" s="191" t="s">
        <v>138</v>
      </c>
      <c r="E131" s="192" t="s">
        <v>246</v>
      </c>
      <c r="F131" s="193" t="s">
        <v>247</v>
      </c>
      <c r="G131" s="194" t="s">
        <v>191</v>
      </c>
      <c r="H131" s="195">
        <v>157.5</v>
      </c>
      <c r="I131" s="196"/>
      <c r="J131" s="197">
        <f>ROUND(I131*H131,2)</f>
        <v>0</v>
      </c>
      <c r="K131" s="193" t="s">
        <v>155</v>
      </c>
      <c r="L131" s="60"/>
      <c r="M131" s="198" t="s">
        <v>23</v>
      </c>
      <c r="N131" s="199" t="s">
        <v>46</v>
      </c>
      <c r="O131" s="41"/>
      <c r="P131" s="200">
        <f>O131*H131</f>
        <v>0</v>
      </c>
      <c r="Q131" s="200">
        <v>0.04</v>
      </c>
      <c r="R131" s="200">
        <f>Q131*H131</f>
        <v>6.3</v>
      </c>
      <c r="S131" s="200">
        <v>0</v>
      </c>
      <c r="T131" s="201">
        <f>S131*H131</f>
        <v>0</v>
      </c>
      <c r="AR131" s="22" t="s">
        <v>143</v>
      </c>
      <c r="AT131" s="22" t="s">
        <v>138</v>
      </c>
      <c r="AU131" s="22" t="s">
        <v>85</v>
      </c>
      <c r="AY131" s="22" t="s">
        <v>136</v>
      </c>
      <c r="BE131" s="202">
        <f>IF(N131="základní",J131,0)</f>
        <v>0</v>
      </c>
      <c r="BF131" s="202">
        <f>IF(N131="snížená",J131,0)</f>
        <v>0</v>
      </c>
      <c r="BG131" s="202">
        <f>IF(N131="zákl. přenesená",J131,0)</f>
        <v>0</v>
      </c>
      <c r="BH131" s="202">
        <f>IF(N131="sníž. přenesená",J131,0)</f>
        <v>0</v>
      </c>
      <c r="BI131" s="202">
        <f>IF(N131="nulová",J131,0)</f>
        <v>0</v>
      </c>
      <c r="BJ131" s="22" t="s">
        <v>83</v>
      </c>
      <c r="BK131" s="202">
        <f>ROUND(I131*H131,2)</f>
        <v>0</v>
      </c>
      <c r="BL131" s="22" t="s">
        <v>143</v>
      </c>
      <c r="BM131" s="22" t="s">
        <v>248</v>
      </c>
    </row>
    <row r="132" spans="2:65" s="11" customFormat="1" ht="13.5">
      <c r="B132" s="203"/>
      <c r="C132" s="204"/>
      <c r="D132" s="205" t="s">
        <v>145</v>
      </c>
      <c r="E132" s="206" t="s">
        <v>23</v>
      </c>
      <c r="F132" s="207" t="s">
        <v>200</v>
      </c>
      <c r="G132" s="204"/>
      <c r="H132" s="208">
        <v>157.5</v>
      </c>
      <c r="I132" s="209"/>
      <c r="J132" s="204"/>
      <c r="K132" s="204"/>
      <c r="L132" s="210"/>
      <c r="M132" s="211"/>
      <c r="N132" s="212"/>
      <c r="O132" s="212"/>
      <c r="P132" s="212"/>
      <c r="Q132" s="212"/>
      <c r="R132" s="212"/>
      <c r="S132" s="212"/>
      <c r="T132" s="213"/>
      <c r="AT132" s="214" t="s">
        <v>145</v>
      </c>
      <c r="AU132" s="214" t="s">
        <v>85</v>
      </c>
      <c r="AV132" s="11" t="s">
        <v>85</v>
      </c>
      <c r="AW132" s="11" t="s">
        <v>38</v>
      </c>
      <c r="AX132" s="11" t="s">
        <v>83</v>
      </c>
      <c r="AY132" s="214" t="s">
        <v>136</v>
      </c>
    </row>
    <row r="133" spans="2:65" s="1" customFormat="1" ht="38.25" customHeight="1">
      <c r="B133" s="40"/>
      <c r="C133" s="227" t="s">
        <v>9</v>
      </c>
      <c r="D133" s="227" t="s">
        <v>195</v>
      </c>
      <c r="E133" s="228" t="s">
        <v>249</v>
      </c>
      <c r="F133" s="229" t="s">
        <v>250</v>
      </c>
      <c r="G133" s="230" t="s">
        <v>191</v>
      </c>
      <c r="H133" s="231">
        <v>159.07499999999999</v>
      </c>
      <c r="I133" s="232"/>
      <c r="J133" s="233">
        <f>ROUND(I133*H133,2)</f>
        <v>0</v>
      </c>
      <c r="K133" s="229" t="s">
        <v>23</v>
      </c>
      <c r="L133" s="234"/>
      <c r="M133" s="235" t="s">
        <v>23</v>
      </c>
      <c r="N133" s="236" t="s">
        <v>46</v>
      </c>
      <c r="O133" s="41"/>
      <c r="P133" s="200">
        <f>O133*H133</f>
        <v>0</v>
      </c>
      <c r="Q133" s="200">
        <v>1.0800000000000001E-2</v>
      </c>
      <c r="R133" s="200">
        <f>Q133*H133</f>
        <v>1.71801</v>
      </c>
      <c r="S133" s="200">
        <v>0</v>
      </c>
      <c r="T133" s="201">
        <f>S133*H133</f>
        <v>0</v>
      </c>
      <c r="AR133" s="22" t="s">
        <v>182</v>
      </c>
      <c r="AT133" s="22" t="s">
        <v>195</v>
      </c>
      <c r="AU133" s="22" t="s">
        <v>85</v>
      </c>
      <c r="AY133" s="22" t="s">
        <v>136</v>
      </c>
      <c r="BE133" s="202">
        <f>IF(N133="základní",J133,0)</f>
        <v>0</v>
      </c>
      <c r="BF133" s="202">
        <f>IF(N133="snížená",J133,0)</f>
        <v>0</v>
      </c>
      <c r="BG133" s="202">
        <f>IF(N133="zákl. přenesená",J133,0)</f>
        <v>0</v>
      </c>
      <c r="BH133" s="202">
        <f>IF(N133="sníž. přenesená",J133,0)</f>
        <v>0</v>
      </c>
      <c r="BI133" s="202">
        <f>IF(N133="nulová",J133,0)</f>
        <v>0</v>
      </c>
      <c r="BJ133" s="22" t="s">
        <v>83</v>
      </c>
      <c r="BK133" s="202">
        <f>ROUND(I133*H133,2)</f>
        <v>0</v>
      </c>
      <c r="BL133" s="22" t="s">
        <v>143</v>
      </c>
      <c r="BM133" s="22" t="s">
        <v>251</v>
      </c>
    </row>
    <row r="134" spans="2:65" s="11" customFormat="1" ht="13.5">
      <c r="B134" s="203"/>
      <c r="C134" s="204"/>
      <c r="D134" s="205" t="s">
        <v>145</v>
      </c>
      <c r="E134" s="206" t="s">
        <v>23</v>
      </c>
      <c r="F134" s="207" t="s">
        <v>200</v>
      </c>
      <c r="G134" s="204"/>
      <c r="H134" s="208">
        <v>157.5</v>
      </c>
      <c r="I134" s="209"/>
      <c r="J134" s="204"/>
      <c r="K134" s="204"/>
      <c r="L134" s="210"/>
      <c r="M134" s="211"/>
      <c r="N134" s="212"/>
      <c r="O134" s="212"/>
      <c r="P134" s="212"/>
      <c r="Q134" s="212"/>
      <c r="R134" s="212"/>
      <c r="S134" s="212"/>
      <c r="T134" s="213"/>
      <c r="AT134" s="214" t="s">
        <v>145</v>
      </c>
      <c r="AU134" s="214" t="s">
        <v>85</v>
      </c>
      <c r="AV134" s="11" t="s">
        <v>85</v>
      </c>
      <c r="AW134" s="11" t="s">
        <v>38</v>
      </c>
      <c r="AX134" s="11" t="s">
        <v>83</v>
      </c>
      <c r="AY134" s="214" t="s">
        <v>136</v>
      </c>
    </row>
    <row r="135" spans="2:65" s="11" customFormat="1" ht="13.5">
      <c r="B135" s="203"/>
      <c r="C135" s="204"/>
      <c r="D135" s="205" t="s">
        <v>145</v>
      </c>
      <c r="E135" s="204"/>
      <c r="F135" s="207" t="s">
        <v>252</v>
      </c>
      <c r="G135" s="204"/>
      <c r="H135" s="208">
        <v>159.07499999999999</v>
      </c>
      <c r="I135" s="209"/>
      <c r="J135" s="204"/>
      <c r="K135" s="204"/>
      <c r="L135" s="210"/>
      <c r="M135" s="211"/>
      <c r="N135" s="212"/>
      <c r="O135" s="212"/>
      <c r="P135" s="212"/>
      <c r="Q135" s="212"/>
      <c r="R135" s="212"/>
      <c r="S135" s="212"/>
      <c r="T135" s="213"/>
      <c r="AT135" s="214" t="s">
        <v>145</v>
      </c>
      <c r="AU135" s="214" t="s">
        <v>85</v>
      </c>
      <c r="AV135" s="11" t="s">
        <v>85</v>
      </c>
      <c r="AW135" s="11" t="s">
        <v>6</v>
      </c>
      <c r="AX135" s="11" t="s">
        <v>83</v>
      </c>
      <c r="AY135" s="214" t="s">
        <v>136</v>
      </c>
    </row>
    <row r="136" spans="2:65" s="10" customFormat="1" ht="29.85" customHeight="1">
      <c r="B136" s="175"/>
      <c r="C136" s="176"/>
      <c r="D136" s="177" t="s">
        <v>74</v>
      </c>
      <c r="E136" s="189" t="s">
        <v>188</v>
      </c>
      <c r="F136" s="189" t="s">
        <v>253</v>
      </c>
      <c r="G136" s="176"/>
      <c r="H136" s="176"/>
      <c r="I136" s="179"/>
      <c r="J136" s="190">
        <f>BK136</f>
        <v>0</v>
      </c>
      <c r="K136" s="176"/>
      <c r="L136" s="181"/>
      <c r="M136" s="182"/>
      <c r="N136" s="183"/>
      <c r="O136" s="183"/>
      <c r="P136" s="184">
        <f>SUM(P137:P143)</f>
        <v>0</v>
      </c>
      <c r="Q136" s="183"/>
      <c r="R136" s="184">
        <f>SUM(R137:R143)</f>
        <v>5.8971499999999999</v>
      </c>
      <c r="S136" s="183"/>
      <c r="T136" s="185">
        <f>SUM(T137:T143)</f>
        <v>8.2000000000000003E-2</v>
      </c>
      <c r="AR136" s="186" t="s">
        <v>83</v>
      </c>
      <c r="AT136" s="187" t="s">
        <v>74</v>
      </c>
      <c r="AU136" s="187" t="s">
        <v>83</v>
      </c>
      <c r="AY136" s="186" t="s">
        <v>136</v>
      </c>
      <c r="BK136" s="188">
        <f>SUM(BK137:BK143)</f>
        <v>0</v>
      </c>
    </row>
    <row r="137" spans="2:65" s="1" customFormat="1" ht="38.25" customHeight="1">
      <c r="B137" s="40"/>
      <c r="C137" s="191" t="s">
        <v>254</v>
      </c>
      <c r="D137" s="191" t="s">
        <v>138</v>
      </c>
      <c r="E137" s="192" t="s">
        <v>255</v>
      </c>
      <c r="F137" s="193" t="s">
        <v>256</v>
      </c>
      <c r="G137" s="194" t="s">
        <v>141</v>
      </c>
      <c r="H137" s="195">
        <v>35</v>
      </c>
      <c r="I137" s="196"/>
      <c r="J137" s="197">
        <f>ROUND(I137*H137,2)</f>
        <v>0</v>
      </c>
      <c r="K137" s="193" t="s">
        <v>155</v>
      </c>
      <c r="L137" s="60"/>
      <c r="M137" s="198" t="s">
        <v>23</v>
      </c>
      <c r="N137" s="199" t="s">
        <v>46</v>
      </c>
      <c r="O137" s="41"/>
      <c r="P137" s="200">
        <f>O137*H137</f>
        <v>0</v>
      </c>
      <c r="Q137" s="200">
        <v>0.16849</v>
      </c>
      <c r="R137" s="200">
        <f>Q137*H137</f>
        <v>5.8971499999999999</v>
      </c>
      <c r="S137" s="200">
        <v>0</v>
      </c>
      <c r="T137" s="201">
        <f>S137*H137</f>
        <v>0</v>
      </c>
      <c r="AR137" s="22" t="s">
        <v>143</v>
      </c>
      <c r="AT137" s="22" t="s">
        <v>138</v>
      </c>
      <c r="AU137" s="22" t="s">
        <v>85</v>
      </c>
      <c r="AY137" s="22" t="s">
        <v>136</v>
      </c>
      <c r="BE137" s="202">
        <f>IF(N137="základní",J137,0)</f>
        <v>0</v>
      </c>
      <c r="BF137" s="202">
        <f>IF(N137="snížená",J137,0)</f>
        <v>0</v>
      </c>
      <c r="BG137" s="202">
        <f>IF(N137="zákl. přenesená",J137,0)</f>
        <v>0</v>
      </c>
      <c r="BH137" s="202">
        <f>IF(N137="sníž. přenesená",J137,0)</f>
        <v>0</v>
      </c>
      <c r="BI137" s="202">
        <f>IF(N137="nulová",J137,0)</f>
        <v>0</v>
      </c>
      <c r="BJ137" s="22" t="s">
        <v>83</v>
      </c>
      <c r="BK137" s="202">
        <f>ROUND(I137*H137,2)</f>
        <v>0</v>
      </c>
      <c r="BL137" s="22" t="s">
        <v>143</v>
      </c>
      <c r="BM137" s="22" t="s">
        <v>257</v>
      </c>
    </row>
    <row r="138" spans="2:65" s="12" customFormat="1" ht="13.5">
      <c r="B138" s="217"/>
      <c r="C138" s="218"/>
      <c r="D138" s="205" t="s">
        <v>145</v>
      </c>
      <c r="E138" s="219" t="s">
        <v>23</v>
      </c>
      <c r="F138" s="220" t="s">
        <v>258</v>
      </c>
      <c r="G138" s="218"/>
      <c r="H138" s="219" t="s">
        <v>23</v>
      </c>
      <c r="I138" s="221"/>
      <c r="J138" s="218"/>
      <c r="K138" s="218"/>
      <c r="L138" s="222"/>
      <c r="M138" s="223"/>
      <c r="N138" s="224"/>
      <c r="O138" s="224"/>
      <c r="P138" s="224"/>
      <c r="Q138" s="224"/>
      <c r="R138" s="224"/>
      <c r="S138" s="224"/>
      <c r="T138" s="225"/>
      <c r="AT138" s="226" t="s">
        <v>145</v>
      </c>
      <c r="AU138" s="226" t="s">
        <v>85</v>
      </c>
      <c r="AV138" s="12" t="s">
        <v>83</v>
      </c>
      <c r="AW138" s="12" t="s">
        <v>38</v>
      </c>
      <c r="AX138" s="12" t="s">
        <v>75</v>
      </c>
      <c r="AY138" s="226" t="s">
        <v>136</v>
      </c>
    </row>
    <row r="139" spans="2:65" s="11" customFormat="1" ht="13.5">
      <c r="B139" s="203"/>
      <c r="C139" s="204"/>
      <c r="D139" s="205" t="s">
        <v>145</v>
      </c>
      <c r="E139" s="206" t="s">
        <v>23</v>
      </c>
      <c r="F139" s="207" t="s">
        <v>259</v>
      </c>
      <c r="G139" s="204"/>
      <c r="H139" s="208">
        <v>35</v>
      </c>
      <c r="I139" s="209"/>
      <c r="J139" s="204"/>
      <c r="K139" s="204"/>
      <c r="L139" s="210"/>
      <c r="M139" s="211"/>
      <c r="N139" s="212"/>
      <c r="O139" s="212"/>
      <c r="P139" s="212"/>
      <c r="Q139" s="212"/>
      <c r="R139" s="212"/>
      <c r="S139" s="212"/>
      <c r="T139" s="213"/>
      <c r="AT139" s="214" t="s">
        <v>145</v>
      </c>
      <c r="AU139" s="214" t="s">
        <v>85</v>
      </c>
      <c r="AV139" s="11" t="s">
        <v>85</v>
      </c>
      <c r="AW139" s="11" t="s">
        <v>38</v>
      </c>
      <c r="AX139" s="11" t="s">
        <v>83</v>
      </c>
      <c r="AY139" s="214" t="s">
        <v>136</v>
      </c>
    </row>
    <row r="140" spans="2:65" s="1" customFormat="1" ht="38.25" customHeight="1">
      <c r="B140" s="40"/>
      <c r="C140" s="191" t="s">
        <v>260</v>
      </c>
      <c r="D140" s="191" t="s">
        <v>138</v>
      </c>
      <c r="E140" s="192" t="s">
        <v>261</v>
      </c>
      <c r="F140" s="193" t="s">
        <v>262</v>
      </c>
      <c r="G140" s="194" t="s">
        <v>263</v>
      </c>
      <c r="H140" s="195">
        <v>1</v>
      </c>
      <c r="I140" s="196"/>
      <c r="J140" s="197">
        <f>ROUND(I140*H140,2)</f>
        <v>0</v>
      </c>
      <c r="K140" s="193" t="s">
        <v>160</v>
      </c>
      <c r="L140" s="60"/>
      <c r="M140" s="198" t="s">
        <v>23</v>
      </c>
      <c r="N140" s="199" t="s">
        <v>46</v>
      </c>
      <c r="O140" s="41"/>
      <c r="P140" s="200">
        <f>O140*H140</f>
        <v>0</v>
      </c>
      <c r="Q140" s="200">
        <v>0</v>
      </c>
      <c r="R140" s="200">
        <f>Q140*H140</f>
        <v>0</v>
      </c>
      <c r="S140" s="200">
        <v>8.2000000000000003E-2</v>
      </c>
      <c r="T140" s="201">
        <f>S140*H140</f>
        <v>8.2000000000000003E-2</v>
      </c>
      <c r="AR140" s="22" t="s">
        <v>143</v>
      </c>
      <c r="AT140" s="22" t="s">
        <v>138</v>
      </c>
      <c r="AU140" s="22" t="s">
        <v>85</v>
      </c>
      <c r="AY140" s="22" t="s">
        <v>136</v>
      </c>
      <c r="BE140" s="202">
        <f>IF(N140="základní",J140,0)</f>
        <v>0</v>
      </c>
      <c r="BF140" s="202">
        <f>IF(N140="snížená",J140,0)</f>
        <v>0</v>
      </c>
      <c r="BG140" s="202">
        <f>IF(N140="zákl. přenesená",J140,0)</f>
        <v>0</v>
      </c>
      <c r="BH140" s="202">
        <f>IF(N140="sníž. přenesená",J140,0)</f>
        <v>0</v>
      </c>
      <c r="BI140" s="202">
        <f>IF(N140="nulová",J140,0)</f>
        <v>0</v>
      </c>
      <c r="BJ140" s="22" t="s">
        <v>83</v>
      </c>
      <c r="BK140" s="202">
        <f>ROUND(I140*H140,2)</f>
        <v>0</v>
      </c>
      <c r="BL140" s="22" t="s">
        <v>143</v>
      </c>
      <c r="BM140" s="22" t="s">
        <v>264</v>
      </c>
    </row>
    <row r="141" spans="2:65" s="1" customFormat="1" ht="67.5">
      <c r="B141" s="40"/>
      <c r="C141" s="62"/>
      <c r="D141" s="205" t="s">
        <v>162</v>
      </c>
      <c r="E141" s="62"/>
      <c r="F141" s="215" t="s">
        <v>265</v>
      </c>
      <c r="G141" s="62"/>
      <c r="H141" s="62"/>
      <c r="I141" s="162"/>
      <c r="J141" s="62"/>
      <c r="K141" s="62"/>
      <c r="L141" s="60"/>
      <c r="M141" s="216"/>
      <c r="N141" s="41"/>
      <c r="O141" s="41"/>
      <c r="P141" s="41"/>
      <c r="Q141" s="41"/>
      <c r="R141" s="41"/>
      <c r="S141" s="41"/>
      <c r="T141" s="77"/>
      <c r="AT141" s="22" t="s">
        <v>162</v>
      </c>
      <c r="AU141" s="22" t="s">
        <v>85</v>
      </c>
    </row>
    <row r="142" spans="2:65" s="1" customFormat="1" ht="51" customHeight="1">
      <c r="B142" s="40"/>
      <c r="C142" s="191" t="s">
        <v>266</v>
      </c>
      <c r="D142" s="191" t="s">
        <v>138</v>
      </c>
      <c r="E142" s="192" t="s">
        <v>267</v>
      </c>
      <c r="F142" s="193" t="s">
        <v>268</v>
      </c>
      <c r="G142" s="194" t="s">
        <v>141</v>
      </c>
      <c r="H142" s="195">
        <v>35</v>
      </c>
      <c r="I142" s="196"/>
      <c r="J142" s="197">
        <f>ROUND(I142*H142,2)</f>
        <v>0</v>
      </c>
      <c r="K142" s="193" t="s">
        <v>155</v>
      </c>
      <c r="L142" s="60"/>
      <c r="M142" s="198" t="s">
        <v>23</v>
      </c>
      <c r="N142" s="199" t="s">
        <v>46</v>
      </c>
      <c r="O142" s="41"/>
      <c r="P142" s="200">
        <f>O142*H142</f>
        <v>0</v>
      </c>
      <c r="Q142" s="200">
        <v>0</v>
      </c>
      <c r="R142" s="200">
        <f>Q142*H142</f>
        <v>0</v>
      </c>
      <c r="S142" s="200">
        <v>0</v>
      </c>
      <c r="T142" s="201">
        <f>S142*H142</f>
        <v>0</v>
      </c>
      <c r="AR142" s="22" t="s">
        <v>143</v>
      </c>
      <c r="AT142" s="22" t="s">
        <v>138</v>
      </c>
      <c r="AU142" s="22" t="s">
        <v>85</v>
      </c>
      <c r="AY142" s="22" t="s">
        <v>136</v>
      </c>
      <c r="BE142" s="202">
        <f>IF(N142="základní",J142,0)</f>
        <v>0</v>
      </c>
      <c r="BF142" s="202">
        <f>IF(N142="snížená",J142,0)</f>
        <v>0</v>
      </c>
      <c r="BG142" s="202">
        <f>IF(N142="zákl. přenesená",J142,0)</f>
        <v>0</v>
      </c>
      <c r="BH142" s="202">
        <f>IF(N142="sníž. přenesená",J142,0)</f>
        <v>0</v>
      </c>
      <c r="BI142" s="202">
        <f>IF(N142="nulová",J142,0)</f>
        <v>0</v>
      </c>
      <c r="BJ142" s="22" t="s">
        <v>83</v>
      </c>
      <c r="BK142" s="202">
        <f>ROUND(I142*H142,2)</f>
        <v>0</v>
      </c>
      <c r="BL142" s="22" t="s">
        <v>143</v>
      </c>
      <c r="BM142" s="22" t="s">
        <v>269</v>
      </c>
    </row>
    <row r="143" spans="2:65" s="11" customFormat="1" ht="13.5">
      <c r="B143" s="203"/>
      <c r="C143" s="204"/>
      <c r="D143" s="205" t="s">
        <v>145</v>
      </c>
      <c r="E143" s="206" t="s">
        <v>23</v>
      </c>
      <c r="F143" s="207" t="s">
        <v>259</v>
      </c>
      <c r="G143" s="204"/>
      <c r="H143" s="208">
        <v>35</v>
      </c>
      <c r="I143" s="209"/>
      <c r="J143" s="204"/>
      <c r="K143" s="204"/>
      <c r="L143" s="210"/>
      <c r="M143" s="211"/>
      <c r="N143" s="212"/>
      <c r="O143" s="212"/>
      <c r="P143" s="212"/>
      <c r="Q143" s="212"/>
      <c r="R143" s="212"/>
      <c r="S143" s="212"/>
      <c r="T143" s="213"/>
      <c r="AT143" s="214" t="s">
        <v>145</v>
      </c>
      <c r="AU143" s="214" t="s">
        <v>85</v>
      </c>
      <c r="AV143" s="11" t="s">
        <v>85</v>
      </c>
      <c r="AW143" s="11" t="s">
        <v>38</v>
      </c>
      <c r="AX143" s="11" t="s">
        <v>83</v>
      </c>
      <c r="AY143" s="214" t="s">
        <v>136</v>
      </c>
    </row>
    <row r="144" spans="2:65" s="10" customFormat="1" ht="29.85" customHeight="1">
      <c r="B144" s="175"/>
      <c r="C144" s="176"/>
      <c r="D144" s="177" t="s">
        <v>74</v>
      </c>
      <c r="E144" s="189" t="s">
        <v>270</v>
      </c>
      <c r="F144" s="189" t="s">
        <v>271</v>
      </c>
      <c r="G144" s="176"/>
      <c r="H144" s="176"/>
      <c r="I144" s="179"/>
      <c r="J144" s="190">
        <f>BK144</f>
        <v>0</v>
      </c>
      <c r="K144" s="176"/>
      <c r="L144" s="181"/>
      <c r="M144" s="182"/>
      <c r="N144" s="183"/>
      <c r="O144" s="183"/>
      <c r="P144" s="184">
        <f>SUM(P145:P149)</f>
        <v>0</v>
      </c>
      <c r="Q144" s="183"/>
      <c r="R144" s="184">
        <f>SUM(R145:R149)</f>
        <v>0</v>
      </c>
      <c r="S144" s="183"/>
      <c r="T144" s="185">
        <f>SUM(T145:T149)</f>
        <v>0</v>
      </c>
      <c r="AR144" s="186" t="s">
        <v>83</v>
      </c>
      <c r="AT144" s="187" t="s">
        <v>74</v>
      </c>
      <c r="AU144" s="187" t="s">
        <v>83</v>
      </c>
      <c r="AY144" s="186" t="s">
        <v>136</v>
      </c>
      <c r="BK144" s="188">
        <f>SUM(BK145:BK149)</f>
        <v>0</v>
      </c>
    </row>
    <row r="145" spans="2:65" s="1" customFormat="1" ht="25.5" customHeight="1">
      <c r="B145" s="40"/>
      <c r="C145" s="191" t="s">
        <v>272</v>
      </c>
      <c r="D145" s="191" t="s">
        <v>138</v>
      </c>
      <c r="E145" s="192" t="s">
        <v>273</v>
      </c>
      <c r="F145" s="193" t="s">
        <v>274</v>
      </c>
      <c r="G145" s="194" t="s">
        <v>185</v>
      </c>
      <c r="H145" s="195">
        <v>8.1319999999999997</v>
      </c>
      <c r="I145" s="196"/>
      <c r="J145" s="197">
        <f>ROUND(I145*H145,2)</f>
        <v>0</v>
      </c>
      <c r="K145" s="193" t="s">
        <v>155</v>
      </c>
      <c r="L145" s="60"/>
      <c r="M145" s="198" t="s">
        <v>23</v>
      </c>
      <c r="N145" s="199" t="s">
        <v>46</v>
      </c>
      <c r="O145" s="41"/>
      <c r="P145" s="200">
        <f>O145*H145</f>
        <v>0</v>
      </c>
      <c r="Q145" s="200">
        <v>0</v>
      </c>
      <c r="R145" s="200">
        <f>Q145*H145</f>
        <v>0</v>
      </c>
      <c r="S145" s="200">
        <v>0</v>
      </c>
      <c r="T145" s="201">
        <f>S145*H145</f>
        <v>0</v>
      </c>
      <c r="AR145" s="22" t="s">
        <v>143</v>
      </c>
      <c r="AT145" s="22" t="s">
        <v>138</v>
      </c>
      <c r="AU145" s="22" t="s">
        <v>85</v>
      </c>
      <c r="AY145" s="22" t="s">
        <v>136</v>
      </c>
      <c r="BE145" s="202">
        <f>IF(N145="základní",J145,0)</f>
        <v>0</v>
      </c>
      <c r="BF145" s="202">
        <f>IF(N145="snížená",J145,0)</f>
        <v>0</v>
      </c>
      <c r="BG145" s="202">
        <f>IF(N145="zákl. přenesená",J145,0)</f>
        <v>0</v>
      </c>
      <c r="BH145" s="202">
        <f>IF(N145="sníž. přenesená",J145,0)</f>
        <v>0</v>
      </c>
      <c r="BI145" s="202">
        <f>IF(N145="nulová",J145,0)</f>
        <v>0</v>
      </c>
      <c r="BJ145" s="22" t="s">
        <v>83</v>
      </c>
      <c r="BK145" s="202">
        <f>ROUND(I145*H145,2)</f>
        <v>0</v>
      </c>
      <c r="BL145" s="22" t="s">
        <v>143</v>
      </c>
      <c r="BM145" s="22" t="s">
        <v>275</v>
      </c>
    </row>
    <row r="146" spans="2:65" s="1" customFormat="1" ht="25.5" customHeight="1">
      <c r="B146" s="40"/>
      <c r="C146" s="191" t="s">
        <v>276</v>
      </c>
      <c r="D146" s="191" t="s">
        <v>138</v>
      </c>
      <c r="E146" s="192" t="s">
        <v>277</v>
      </c>
      <c r="F146" s="193" t="s">
        <v>278</v>
      </c>
      <c r="G146" s="194" t="s">
        <v>185</v>
      </c>
      <c r="H146" s="195">
        <v>113.848</v>
      </c>
      <c r="I146" s="196"/>
      <c r="J146" s="197">
        <f>ROUND(I146*H146,2)</f>
        <v>0</v>
      </c>
      <c r="K146" s="193" t="s">
        <v>155</v>
      </c>
      <c r="L146" s="60"/>
      <c r="M146" s="198" t="s">
        <v>23</v>
      </c>
      <c r="N146" s="199" t="s">
        <v>46</v>
      </c>
      <c r="O146" s="41"/>
      <c r="P146" s="200">
        <f>O146*H146</f>
        <v>0</v>
      </c>
      <c r="Q146" s="200">
        <v>0</v>
      </c>
      <c r="R146" s="200">
        <f>Q146*H146</f>
        <v>0</v>
      </c>
      <c r="S146" s="200">
        <v>0</v>
      </c>
      <c r="T146" s="201">
        <f>S146*H146</f>
        <v>0</v>
      </c>
      <c r="AR146" s="22" t="s">
        <v>143</v>
      </c>
      <c r="AT146" s="22" t="s">
        <v>138</v>
      </c>
      <c r="AU146" s="22" t="s">
        <v>85</v>
      </c>
      <c r="AY146" s="22" t="s">
        <v>136</v>
      </c>
      <c r="BE146" s="202">
        <f>IF(N146="základní",J146,0)</f>
        <v>0</v>
      </c>
      <c r="BF146" s="202">
        <f>IF(N146="snížená",J146,0)</f>
        <v>0</v>
      </c>
      <c r="BG146" s="202">
        <f>IF(N146="zákl. přenesená",J146,0)</f>
        <v>0</v>
      </c>
      <c r="BH146" s="202">
        <f>IF(N146="sníž. přenesená",J146,0)</f>
        <v>0</v>
      </c>
      <c r="BI146" s="202">
        <f>IF(N146="nulová",J146,0)</f>
        <v>0</v>
      </c>
      <c r="BJ146" s="22" t="s">
        <v>83</v>
      </c>
      <c r="BK146" s="202">
        <f>ROUND(I146*H146,2)</f>
        <v>0</v>
      </c>
      <c r="BL146" s="22" t="s">
        <v>143</v>
      </c>
      <c r="BM146" s="22" t="s">
        <v>279</v>
      </c>
    </row>
    <row r="147" spans="2:65" s="11" customFormat="1" ht="13.5">
      <c r="B147" s="203"/>
      <c r="C147" s="204"/>
      <c r="D147" s="205" t="s">
        <v>145</v>
      </c>
      <c r="E147" s="206" t="s">
        <v>23</v>
      </c>
      <c r="F147" s="207" t="s">
        <v>280</v>
      </c>
      <c r="G147" s="204"/>
      <c r="H147" s="208">
        <v>113.848</v>
      </c>
      <c r="I147" s="209"/>
      <c r="J147" s="204"/>
      <c r="K147" s="204"/>
      <c r="L147" s="210"/>
      <c r="M147" s="211"/>
      <c r="N147" s="212"/>
      <c r="O147" s="212"/>
      <c r="P147" s="212"/>
      <c r="Q147" s="212"/>
      <c r="R147" s="212"/>
      <c r="S147" s="212"/>
      <c r="T147" s="213"/>
      <c r="AT147" s="214" t="s">
        <v>145</v>
      </c>
      <c r="AU147" s="214" t="s">
        <v>85</v>
      </c>
      <c r="AV147" s="11" t="s">
        <v>85</v>
      </c>
      <c r="AW147" s="11" t="s">
        <v>38</v>
      </c>
      <c r="AX147" s="11" t="s">
        <v>83</v>
      </c>
      <c r="AY147" s="214" t="s">
        <v>136</v>
      </c>
    </row>
    <row r="148" spans="2:65" s="1" customFormat="1" ht="16.5" customHeight="1">
      <c r="B148" s="40"/>
      <c r="C148" s="191" t="s">
        <v>281</v>
      </c>
      <c r="D148" s="191" t="s">
        <v>138</v>
      </c>
      <c r="E148" s="192" t="s">
        <v>282</v>
      </c>
      <c r="F148" s="193" t="s">
        <v>283</v>
      </c>
      <c r="G148" s="194" t="s">
        <v>185</v>
      </c>
      <c r="H148" s="195">
        <v>8.1319999999999997</v>
      </c>
      <c r="I148" s="196"/>
      <c r="J148" s="197">
        <f>ROUND(I148*H148,2)</f>
        <v>0</v>
      </c>
      <c r="K148" s="193" t="s">
        <v>155</v>
      </c>
      <c r="L148" s="60"/>
      <c r="M148" s="198" t="s">
        <v>23</v>
      </c>
      <c r="N148" s="199" t="s">
        <v>46</v>
      </c>
      <c r="O148" s="41"/>
      <c r="P148" s="200">
        <f>O148*H148</f>
        <v>0</v>
      </c>
      <c r="Q148" s="200">
        <v>0</v>
      </c>
      <c r="R148" s="200">
        <f>Q148*H148</f>
        <v>0</v>
      </c>
      <c r="S148" s="200">
        <v>0</v>
      </c>
      <c r="T148" s="201">
        <f>S148*H148</f>
        <v>0</v>
      </c>
      <c r="AR148" s="22" t="s">
        <v>143</v>
      </c>
      <c r="AT148" s="22" t="s">
        <v>138</v>
      </c>
      <c r="AU148" s="22" t="s">
        <v>85</v>
      </c>
      <c r="AY148" s="22" t="s">
        <v>136</v>
      </c>
      <c r="BE148" s="202">
        <f>IF(N148="základní",J148,0)</f>
        <v>0</v>
      </c>
      <c r="BF148" s="202">
        <f>IF(N148="snížená",J148,0)</f>
        <v>0</v>
      </c>
      <c r="BG148" s="202">
        <f>IF(N148="zákl. přenesená",J148,0)</f>
        <v>0</v>
      </c>
      <c r="BH148" s="202">
        <f>IF(N148="sníž. přenesená",J148,0)</f>
        <v>0</v>
      </c>
      <c r="BI148" s="202">
        <f>IF(N148="nulová",J148,0)</f>
        <v>0</v>
      </c>
      <c r="BJ148" s="22" t="s">
        <v>83</v>
      </c>
      <c r="BK148" s="202">
        <f>ROUND(I148*H148,2)</f>
        <v>0</v>
      </c>
      <c r="BL148" s="22" t="s">
        <v>143</v>
      </c>
      <c r="BM148" s="22" t="s">
        <v>284</v>
      </c>
    </row>
    <row r="149" spans="2:65" s="1" customFormat="1" ht="16.5" customHeight="1">
      <c r="B149" s="40"/>
      <c r="C149" s="191" t="s">
        <v>285</v>
      </c>
      <c r="D149" s="191" t="s">
        <v>138</v>
      </c>
      <c r="E149" s="192" t="s">
        <v>286</v>
      </c>
      <c r="F149" s="193" t="s">
        <v>287</v>
      </c>
      <c r="G149" s="194" t="s">
        <v>185</v>
      </c>
      <c r="H149" s="195">
        <v>8.1319999999999997</v>
      </c>
      <c r="I149" s="196"/>
      <c r="J149" s="197">
        <f>ROUND(I149*H149,2)</f>
        <v>0</v>
      </c>
      <c r="K149" s="193" t="s">
        <v>155</v>
      </c>
      <c r="L149" s="60"/>
      <c r="M149" s="198" t="s">
        <v>23</v>
      </c>
      <c r="N149" s="199" t="s">
        <v>46</v>
      </c>
      <c r="O149" s="41"/>
      <c r="P149" s="200">
        <f>O149*H149</f>
        <v>0</v>
      </c>
      <c r="Q149" s="200">
        <v>0</v>
      </c>
      <c r="R149" s="200">
        <f>Q149*H149</f>
        <v>0</v>
      </c>
      <c r="S149" s="200">
        <v>0</v>
      </c>
      <c r="T149" s="201">
        <f>S149*H149</f>
        <v>0</v>
      </c>
      <c r="AR149" s="22" t="s">
        <v>143</v>
      </c>
      <c r="AT149" s="22" t="s">
        <v>138</v>
      </c>
      <c r="AU149" s="22" t="s">
        <v>85</v>
      </c>
      <c r="AY149" s="22" t="s">
        <v>136</v>
      </c>
      <c r="BE149" s="202">
        <f>IF(N149="základní",J149,0)</f>
        <v>0</v>
      </c>
      <c r="BF149" s="202">
        <f>IF(N149="snížená",J149,0)</f>
        <v>0</v>
      </c>
      <c r="BG149" s="202">
        <f>IF(N149="zákl. přenesená",J149,0)</f>
        <v>0</v>
      </c>
      <c r="BH149" s="202">
        <f>IF(N149="sníž. přenesená",J149,0)</f>
        <v>0</v>
      </c>
      <c r="BI149" s="202">
        <f>IF(N149="nulová",J149,0)</f>
        <v>0</v>
      </c>
      <c r="BJ149" s="22" t="s">
        <v>83</v>
      </c>
      <c r="BK149" s="202">
        <f>ROUND(I149*H149,2)</f>
        <v>0</v>
      </c>
      <c r="BL149" s="22" t="s">
        <v>143</v>
      </c>
      <c r="BM149" s="22" t="s">
        <v>288</v>
      </c>
    </row>
    <row r="150" spans="2:65" s="10" customFormat="1" ht="29.85" customHeight="1">
      <c r="B150" s="175"/>
      <c r="C150" s="176"/>
      <c r="D150" s="177" t="s">
        <v>74</v>
      </c>
      <c r="E150" s="189" t="s">
        <v>289</v>
      </c>
      <c r="F150" s="189" t="s">
        <v>290</v>
      </c>
      <c r="G150" s="176"/>
      <c r="H150" s="176"/>
      <c r="I150" s="179"/>
      <c r="J150" s="190">
        <f>BK150</f>
        <v>0</v>
      </c>
      <c r="K150" s="176"/>
      <c r="L150" s="181"/>
      <c r="M150" s="182"/>
      <c r="N150" s="183"/>
      <c r="O150" s="183"/>
      <c r="P150" s="184">
        <f>P151</f>
        <v>0</v>
      </c>
      <c r="Q150" s="183"/>
      <c r="R150" s="184">
        <f>R151</f>
        <v>0</v>
      </c>
      <c r="S150" s="183"/>
      <c r="T150" s="185">
        <f>T151</f>
        <v>0</v>
      </c>
      <c r="AR150" s="186" t="s">
        <v>83</v>
      </c>
      <c r="AT150" s="187" t="s">
        <v>74</v>
      </c>
      <c r="AU150" s="187" t="s">
        <v>83</v>
      </c>
      <c r="AY150" s="186" t="s">
        <v>136</v>
      </c>
      <c r="BK150" s="188">
        <f>BK151</f>
        <v>0</v>
      </c>
    </row>
    <row r="151" spans="2:65" s="1" customFormat="1" ht="25.5" customHeight="1">
      <c r="B151" s="40"/>
      <c r="C151" s="191" t="s">
        <v>291</v>
      </c>
      <c r="D151" s="191" t="s">
        <v>138</v>
      </c>
      <c r="E151" s="192" t="s">
        <v>292</v>
      </c>
      <c r="F151" s="193" t="s">
        <v>293</v>
      </c>
      <c r="G151" s="194" t="s">
        <v>185</v>
      </c>
      <c r="H151" s="195">
        <v>21.998000000000001</v>
      </c>
      <c r="I151" s="196"/>
      <c r="J151" s="197">
        <f>ROUND(I151*H151,2)</f>
        <v>0</v>
      </c>
      <c r="K151" s="193" t="s">
        <v>155</v>
      </c>
      <c r="L151" s="60"/>
      <c r="M151" s="198" t="s">
        <v>23</v>
      </c>
      <c r="N151" s="237" t="s">
        <v>46</v>
      </c>
      <c r="O151" s="238"/>
      <c r="P151" s="239">
        <f>O151*H151</f>
        <v>0</v>
      </c>
      <c r="Q151" s="239">
        <v>0</v>
      </c>
      <c r="R151" s="239">
        <f>Q151*H151</f>
        <v>0</v>
      </c>
      <c r="S151" s="239">
        <v>0</v>
      </c>
      <c r="T151" s="240">
        <f>S151*H151</f>
        <v>0</v>
      </c>
      <c r="AR151" s="22" t="s">
        <v>143</v>
      </c>
      <c r="AT151" s="22" t="s">
        <v>138</v>
      </c>
      <c r="AU151" s="22" t="s">
        <v>85</v>
      </c>
      <c r="AY151" s="22" t="s">
        <v>136</v>
      </c>
      <c r="BE151" s="202">
        <f>IF(N151="základní",J151,0)</f>
        <v>0</v>
      </c>
      <c r="BF151" s="202">
        <f>IF(N151="snížená",J151,0)</f>
        <v>0</v>
      </c>
      <c r="BG151" s="202">
        <f>IF(N151="zákl. přenesená",J151,0)</f>
        <v>0</v>
      </c>
      <c r="BH151" s="202">
        <f>IF(N151="sníž. přenesená",J151,0)</f>
        <v>0</v>
      </c>
      <c r="BI151" s="202">
        <f>IF(N151="nulová",J151,0)</f>
        <v>0</v>
      </c>
      <c r="BJ151" s="22" t="s">
        <v>83</v>
      </c>
      <c r="BK151" s="202">
        <f>ROUND(I151*H151,2)</f>
        <v>0</v>
      </c>
      <c r="BL151" s="22" t="s">
        <v>143</v>
      </c>
      <c r="BM151" s="22" t="s">
        <v>294</v>
      </c>
    </row>
    <row r="152" spans="2:65" s="1" customFormat="1" ht="6.95" customHeight="1">
      <c r="B152" s="55"/>
      <c r="C152" s="56"/>
      <c r="D152" s="56"/>
      <c r="E152" s="56"/>
      <c r="F152" s="56"/>
      <c r="G152" s="56"/>
      <c r="H152" s="56"/>
      <c r="I152" s="138"/>
      <c r="J152" s="56"/>
      <c r="K152" s="56"/>
      <c r="L152" s="60"/>
    </row>
  </sheetData>
  <sheetProtection algorithmName="SHA-512" hashValue="72ZRNT+6xEFk7BPCotIpU3VIlSdzhLVi4NooaBCmcGdI8Uj5EjVKRbGjeqzE54MbqjLzfdkJcXgH5A1NiRrVaQ==" saltValue="Cp4LrddImkH0PDmRh5BDNYy+lpU+mtW4lGV0UECWYHDTG6Sa6yIIFX0lwNHta2h90/jkJF3nZ/1kLvyA8erg+Q==" spinCount="100000" sheet="1" objects="1" scenarios="1" formatColumns="0" formatRows="0" autoFilter="0"/>
  <autoFilter ref="C81:K151"/>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43"/>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88</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295</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ROUND(SUM(BE81:BE142), 2)</f>
        <v>0</v>
      </c>
      <c r="G30" s="41"/>
      <c r="H30" s="41"/>
      <c r="I30" s="130">
        <v>0.21</v>
      </c>
      <c r="J30" s="129">
        <f>ROUND(ROUND((SUM(BE81:BE142)), 2)*I30, 2)</f>
        <v>0</v>
      </c>
      <c r="K30" s="44"/>
    </row>
    <row r="31" spans="2:11" s="1" customFormat="1" ht="14.45" customHeight="1">
      <c r="B31" s="40"/>
      <c r="C31" s="41"/>
      <c r="D31" s="41"/>
      <c r="E31" s="48" t="s">
        <v>47</v>
      </c>
      <c r="F31" s="129">
        <f>ROUND(SUM(BF81:BF142), 2)</f>
        <v>0</v>
      </c>
      <c r="G31" s="41"/>
      <c r="H31" s="41"/>
      <c r="I31" s="130">
        <v>0.15</v>
      </c>
      <c r="J31" s="129">
        <f>ROUND(ROUND((SUM(BF81:BF142)), 2)*I31, 2)</f>
        <v>0</v>
      </c>
      <c r="K31" s="44"/>
    </row>
    <row r="32" spans="2:11" s="1" customFormat="1" ht="14.45" hidden="1" customHeight="1">
      <c r="B32" s="40"/>
      <c r="C32" s="41"/>
      <c r="D32" s="41"/>
      <c r="E32" s="48" t="s">
        <v>48</v>
      </c>
      <c r="F32" s="129">
        <f>ROUND(SUM(BG81:BG142), 2)</f>
        <v>0</v>
      </c>
      <c r="G32" s="41"/>
      <c r="H32" s="41"/>
      <c r="I32" s="130">
        <v>0.21</v>
      </c>
      <c r="J32" s="129">
        <v>0</v>
      </c>
      <c r="K32" s="44"/>
    </row>
    <row r="33" spans="2:11" s="1" customFormat="1" ht="14.45" hidden="1" customHeight="1">
      <c r="B33" s="40"/>
      <c r="C33" s="41"/>
      <c r="D33" s="41"/>
      <c r="E33" s="48" t="s">
        <v>49</v>
      </c>
      <c r="F33" s="129">
        <f>ROUND(SUM(BH81:BH142), 2)</f>
        <v>0</v>
      </c>
      <c r="G33" s="41"/>
      <c r="H33" s="41"/>
      <c r="I33" s="130">
        <v>0.15</v>
      </c>
      <c r="J33" s="129">
        <v>0</v>
      </c>
      <c r="K33" s="44"/>
    </row>
    <row r="34" spans="2:11" s="1" customFormat="1" ht="14.45" hidden="1" customHeight="1">
      <c r="B34" s="40"/>
      <c r="C34" s="41"/>
      <c r="D34" s="41"/>
      <c r="E34" s="48" t="s">
        <v>50</v>
      </c>
      <c r="F34" s="129">
        <f>ROUND(SUM(BI81:BI142),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1700309 - Zpevněné odstavné plochy ze zatravňovacích roštů - lokalita Pokorného a+b</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J81</f>
        <v>0</v>
      </c>
      <c r="K56" s="44"/>
      <c r="AU56" s="22" t="s">
        <v>113</v>
      </c>
    </row>
    <row r="57" spans="2:47" s="7" customFormat="1" ht="24.95" customHeight="1">
      <c r="B57" s="148"/>
      <c r="C57" s="149"/>
      <c r="D57" s="150" t="s">
        <v>114</v>
      </c>
      <c r="E57" s="151"/>
      <c r="F57" s="151"/>
      <c r="G57" s="151"/>
      <c r="H57" s="151"/>
      <c r="I57" s="152"/>
      <c r="J57" s="153">
        <f>J82</f>
        <v>0</v>
      </c>
      <c r="K57" s="154"/>
    </row>
    <row r="58" spans="2:47" s="8" customFormat="1" ht="19.899999999999999" customHeight="1">
      <c r="B58" s="155"/>
      <c r="C58" s="156"/>
      <c r="D58" s="157" t="s">
        <v>115</v>
      </c>
      <c r="E58" s="158"/>
      <c r="F58" s="158"/>
      <c r="G58" s="158"/>
      <c r="H58" s="158"/>
      <c r="I58" s="159"/>
      <c r="J58" s="160">
        <f>J83</f>
        <v>0</v>
      </c>
      <c r="K58" s="161"/>
    </row>
    <row r="59" spans="2:47" s="8" customFormat="1" ht="19.899999999999999" customHeight="1">
      <c r="B59" s="155"/>
      <c r="C59" s="156"/>
      <c r="D59" s="157" t="s">
        <v>116</v>
      </c>
      <c r="E59" s="158"/>
      <c r="F59" s="158"/>
      <c r="G59" s="158"/>
      <c r="H59" s="158"/>
      <c r="I59" s="159"/>
      <c r="J59" s="160">
        <f>J113</f>
        <v>0</v>
      </c>
      <c r="K59" s="161"/>
    </row>
    <row r="60" spans="2:47" s="8" customFormat="1" ht="19.899999999999999" customHeight="1">
      <c r="B60" s="155"/>
      <c r="C60" s="156"/>
      <c r="D60" s="157" t="s">
        <v>296</v>
      </c>
      <c r="E60" s="158"/>
      <c r="F60" s="158"/>
      <c r="G60" s="158"/>
      <c r="H60" s="158"/>
      <c r="I60" s="159"/>
      <c r="J60" s="160">
        <f>J133</f>
        <v>0</v>
      </c>
      <c r="K60" s="161"/>
    </row>
    <row r="61" spans="2:47" s="8" customFormat="1" ht="19.899999999999999" customHeight="1">
      <c r="B61" s="155"/>
      <c r="C61" s="156"/>
      <c r="D61" s="157" t="s">
        <v>119</v>
      </c>
      <c r="E61" s="158"/>
      <c r="F61" s="158"/>
      <c r="G61" s="158"/>
      <c r="H61" s="158"/>
      <c r="I61" s="159"/>
      <c r="J61" s="160">
        <f>J141</f>
        <v>0</v>
      </c>
      <c r="K61" s="161"/>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120</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16.5" customHeight="1">
      <c r="B71" s="40"/>
      <c r="C71" s="62"/>
      <c r="D71" s="62"/>
      <c r="E71" s="362" t="str">
        <f>E7</f>
        <v>Zpevněné odstavné plochy ze zatravňovacích roštů - II.etapa</v>
      </c>
      <c r="F71" s="363"/>
      <c r="G71" s="363"/>
      <c r="H71" s="363"/>
      <c r="I71" s="162"/>
      <c r="J71" s="62"/>
      <c r="K71" s="62"/>
      <c r="L71" s="60"/>
    </row>
    <row r="72" spans="2:20" s="1" customFormat="1" ht="14.45" customHeight="1">
      <c r="B72" s="40"/>
      <c r="C72" s="64" t="s">
        <v>107</v>
      </c>
      <c r="D72" s="62"/>
      <c r="E72" s="62"/>
      <c r="F72" s="62"/>
      <c r="G72" s="62"/>
      <c r="H72" s="62"/>
      <c r="I72" s="162"/>
      <c r="J72" s="62"/>
      <c r="K72" s="62"/>
      <c r="L72" s="60"/>
    </row>
    <row r="73" spans="2:20" s="1" customFormat="1" ht="17.25" customHeight="1">
      <c r="B73" s="40"/>
      <c r="C73" s="62"/>
      <c r="D73" s="62"/>
      <c r="E73" s="337" t="str">
        <f>E9</f>
        <v>1700309 - Zpevněné odstavné plochy ze zatravňovacích roštů - lokalita Pokorného a+b</v>
      </c>
      <c r="F73" s="364"/>
      <c r="G73" s="364"/>
      <c r="H73" s="364"/>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24</v>
      </c>
      <c r="D75" s="62"/>
      <c r="E75" s="62"/>
      <c r="F75" s="163" t="str">
        <f>F12</f>
        <v>Ostrava - Poruba</v>
      </c>
      <c r="G75" s="62"/>
      <c r="H75" s="62"/>
      <c r="I75" s="164" t="s">
        <v>26</v>
      </c>
      <c r="J75" s="72" t="str">
        <f>IF(J12="","",J12)</f>
        <v>2. 3. 2017</v>
      </c>
      <c r="K75" s="62"/>
      <c r="L75" s="60"/>
    </row>
    <row r="76" spans="2:20" s="1" customFormat="1" ht="6.95" customHeight="1">
      <c r="B76" s="40"/>
      <c r="C76" s="62"/>
      <c r="D76" s="62"/>
      <c r="E76" s="62"/>
      <c r="F76" s="62"/>
      <c r="G76" s="62"/>
      <c r="H76" s="62"/>
      <c r="I76" s="162"/>
      <c r="J76" s="62"/>
      <c r="K76" s="62"/>
      <c r="L76" s="60"/>
    </row>
    <row r="77" spans="2:20" s="1" customFormat="1" ht="15">
      <c r="B77" s="40"/>
      <c r="C77" s="64" t="s">
        <v>30</v>
      </c>
      <c r="D77" s="62"/>
      <c r="E77" s="62"/>
      <c r="F77" s="163" t="str">
        <f>E15</f>
        <v>Úřad městského obvodu Poruba</v>
      </c>
      <c r="G77" s="62"/>
      <c r="H77" s="62"/>
      <c r="I77" s="164" t="s">
        <v>36</v>
      </c>
      <c r="J77" s="163" t="str">
        <f>E21</f>
        <v xml:space="preserve"> </v>
      </c>
      <c r="K77" s="62"/>
      <c r="L77" s="60"/>
    </row>
    <row r="78" spans="2:20" s="1" customFormat="1" ht="14.45" customHeight="1">
      <c r="B78" s="40"/>
      <c r="C78" s="64" t="s">
        <v>34</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121</v>
      </c>
      <c r="D80" s="167" t="s">
        <v>60</v>
      </c>
      <c r="E80" s="167" t="s">
        <v>56</v>
      </c>
      <c r="F80" s="167" t="s">
        <v>122</v>
      </c>
      <c r="G80" s="167" t="s">
        <v>123</v>
      </c>
      <c r="H80" s="167" t="s">
        <v>124</v>
      </c>
      <c r="I80" s="168" t="s">
        <v>125</v>
      </c>
      <c r="J80" s="167" t="s">
        <v>111</v>
      </c>
      <c r="K80" s="169" t="s">
        <v>126</v>
      </c>
      <c r="L80" s="170"/>
      <c r="M80" s="80" t="s">
        <v>127</v>
      </c>
      <c r="N80" s="81" t="s">
        <v>45</v>
      </c>
      <c r="O80" s="81" t="s">
        <v>128</v>
      </c>
      <c r="P80" s="81" t="s">
        <v>129</v>
      </c>
      <c r="Q80" s="81" t="s">
        <v>130</v>
      </c>
      <c r="R80" s="81" t="s">
        <v>131</v>
      </c>
      <c r="S80" s="81" t="s">
        <v>132</v>
      </c>
      <c r="T80" s="82" t="s">
        <v>133</v>
      </c>
    </row>
    <row r="81" spans="2:65" s="1" customFormat="1" ht="29.25" customHeight="1">
      <c r="B81" s="40"/>
      <c r="C81" s="86" t="s">
        <v>112</v>
      </c>
      <c r="D81" s="62"/>
      <c r="E81" s="62"/>
      <c r="F81" s="62"/>
      <c r="G81" s="62"/>
      <c r="H81" s="62"/>
      <c r="I81" s="162"/>
      <c r="J81" s="171">
        <f>BK81</f>
        <v>0</v>
      </c>
      <c r="K81" s="62"/>
      <c r="L81" s="60"/>
      <c r="M81" s="83"/>
      <c r="N81" s="84"/>
      <c r="O81" s="84"/>
      <c r="P81" s="172">
        <f>P82</f>
        <v>0</v>
      </c>
      <c r="Q81" s="84"/>
      <c r="R81" s="172">
        <f>R82</f>
        <v>15.652794400000001</v>
      </c>
      <c r="S81" s="84"/>
      <c r="T81" s="173">
        <f>T82</f>
        <v>0</v>
      </c>
      <c r="AT81" s="22" t="s">
        <v>74</v>
      </c>
      <c r="AU81" s="22" t="s">
        <v>113</v>
      </c>
      <c r="BK81" s="174">
        <f>BK82</f>
        <v>0</v>
      </c>
    </row>
    <row r="82" spans="2:65" s="10" customFormat="1" ht="37.35" customHeight="1">
      <c r="B82" s="175"/>
      <c r="C82" s="176"/>
      <c r="D82" s="177" t="s">
        <v>74</v>
      </c>
      <c r="E82" s="178" t="s">
        <v>134</v>
      </c>
      <c r="F82" s="178" t="s">
        <v>135</v>
      </c>
      <c r="G82" s="176"/>
      <c r="H82" s="176"/>
      <c r="I82" s="179"/>
      <c r="J82" s="180">
        <f>BK82</f>
        <v>0</v>
      </c>
      <c r="K82" s="176"/>
      <c r="L82" s="181"/>
      <c r="M82" s="182"/>
      <c r="N82" s="183"/>
      <c r="O82" s="183"/>
      <c r="P82" s="184">
        <f>P83+P113+P133+P141</f>
        <v>0</v>
      </c>
      <c r="Q82" s="183"/>
      <c r="R82" s="184">
        <f>R83+R113+R133+R141</f>
        <v>15.652794400000001</v>
      </c>
      <c r="S82" s="183"/>
      <c r="T82" s="185">
        <f>T83+T113+T133+T141</f>
        <v>0</v>
      </c>
      <c r="AR82" s="186" t="s">
        <v>83</v>
      </c>
      <c r="AT82" s="187" t="s">
        <v>74</v>
      </c>
      <c r="AU82" s="187" t="s">
        <v>75</v>
      </c>
      <c r="AY82" s="186" t="s">
        <v>136</v>
      </c>
      <c r="BK82" s="188">
        <f>BK83+BK113+BK133+BK141</f>
        <v>0</v>
      </c>
    </row>
    <row r="83" spans="2:65" s="10" customFormat="1" ht="19.899999999999999" customHeight="1">
      <c r="B83" s="175"/>
      <c r="C83" s="176"/>
      <c r="D83" s="177" t="s">
        <v>74</v>
      </c>
      <c r="E83" s="189" t="s">
        <v>83</v>
      </c>
      <c r="F83" s="189" t="s">
        <v>137</v>
      </c>
      <c r="G83" s="176"/>
      <c r="H83" s="176"/>
      <c r="I83" s="179"/>
      <c r="J83" s="190">
        <f>BK83</f>
        <v>0</v>
      </c>
      <c r="K83" s="176"/>
      <c r="L83" s="181"/>
      <c r="M83" s="182"/>
      <c r="N83" s="183"/>
      <c r="O83" s="183"/>
      <c r="P83" s="184">
        <f>SUM(P84:P112)</f>
        <v>0</v>
      </c>
      <c r="Q83" s="183"/>
      <c r="R83" s="184">
        <f>SUM(R84:R112)</f>
        <v>7.5046740000000005</v>
      </c>
      <c r="S83" s="183"/>
      <c r="T83" s="185">
        <f>SUM(T84:T112)</f>
        <v>0</v>
      </c>
      <c r="AR83" s="186" t="s">
        <v>83</v>
      </c>
      <c r="AT83" s="187" t="s">
        <v>74</v>
      </c>
      <c r="AU83" s="187" t="s">
        <v>83</v>
      </c>
      <c r="AY83" s="186" t="s">
        <v>136</v>
      </c>
      <c r="BK83" s="188">
        <f>SUM(BK84:BK112)</f>
        <v>0</v>
      </c>
    </row>
    <row r="84" spans="2:65" s="1" customFormat="1" ht="38.25" customHeight="1">
      <c r="B84" s="40"/>
      <c r="C84" s="191" t="s">
        <v>83</v>
      </c>
      <c r="D84" s="191" t="s">
        <v>138</v>
      </c>
      <c r="E84" s="192" t="s">
        <v>147</v>
      </c>
      <c r="F84" s="193" t="s">
        <v>148</v>
      </c>
      <c r="G84" s="194" t="s">
        <v>149</v>
      </c>
      <c r="H84" s="195">
        <v>27</v>
      </c>
      <c r="I84" s="196"/>
      <c r="J84" s="197">
        <f>ROUND(I84*H84,2)</f>
        <v>0</v>
      </c>
      <c r="K84" s="193" t="s">
        <v>142</v>
      </c>
      <c r="L84" s="60"/>
      <c r="M84" s="198" t="s">
        <v>23</v>
      </c>
      <c r="N84" s="199" t="s">
        <v>46</v>
      </c>
      <c r="O84" s="41"/>
      <c r="P84" s="200">
        <f>O84*H84</f>
        <v>0</v>
      </c>
      <c r="Q84" s="200">
        <v>0</v>
      </c>
      <c r="R84" s="200">
        <f>Q84*H84</f>
        <v>0</v>
      </c>
      <c r="S84" s="200">
        <v>0</v>
      </c>
      <c r="T84" s="201">
        <f>S84*H84</f>
        <v>0</v>
      </c>
      <c r="AR84" s="22" t="s">
        <v>143</v>
      </c>
      <c r="AT84" s="22" t="s">
        <v>138</v>
      </c>
      <c r="AU84" s="22" t="s">
        <v>85</v>
      </c>
      <c r="AY84" s="22" t="s">
        <v>136</v>
      </c>
      <c r="BE84" s="202">
        <f>IF(N84="základní",J84,0)</f>
        <v>0</v>
      </c>
      <c r="BF84" s="202">
        <f>IF(N84="snížená",J84,0)</f>
        <v>0</v>
      </c>
      <c r="BG84" s="202">
        <f>IF(N84="zákl. přenesená",J84,0)</f>
        <v>0</v>
      </c>
      <c r="BH84" s="202">
        <f>IF(N84="sníž. přenesená",J84,0)</f>
        <v>0</v>
      </c>
      <c r="BI84" s="202">
        <f>IF(N84="nulová",J84,0)</f>
        <v>0</v>
      </c>
      <c r="BJ84" s="22" t="s">
        <v>83</v>
      </c>
      <c r="BK84" s="202">
        <f>ROUND(I84*H84,2)</f>
        <v>0</v>
      </c>
      <c r="BL84" s="22" t="s">
        <v>143</v>
      </c>
      <c r="BM84" s="22" t="s">
        <v>297</v>
      </c>
    </row>
    <row r="85" spans="2:65" s="11" customFormat="1" ht="13.5">
      <c r="B85" s="203"/>
      <c r="C85" s="204"/>
      <c r="D85" s="205" t="s">
        <v>145</v>
      </c>
      <c r="E85" s="206" t="s">
        <v>23</v>
      </c>
      <c r="F85" s="207" t="s">
        <v>298</v>
      </c>
      <c r="G85" s="204"/>
      <c r="H85" s="208">
        <v>27</v>
      </c>
      <c r="I85" s="209"/>
      <c r="J85" s="204"/>
      <c r="K85" s="204"/>
      <c r="L85" s="210"/>
      <c r="M85" s="211"/>
      <c r="N85" s="212"/>
      <c r="O85" s="212"/>
      <c r="P85" s="212"/>
      <c r="Q85" s="212"/>
      <c r="R85" s="212"/>
      <c r="S85" s="212"/>
      <c r="T85" s="213"/>
      <c r="AT85" s="214" t="s">
        <v>145</v>
      </c>
      <c r="AU85" s="214" t="s">
        <v>85</v>
      </c>
      <c r="AV85" s="11" t="s">
        <v>85</v>
      </c>
      <c r="AW85" s="11" t="s">
        <v>38</v>
      </c>
      <c r="AX85" s="11" t="s">
        <v>83</v>
      </c>
      <c r="AY85" s="214" t="s">
        <v>136</v>
      </c>
    </row>
    <row r="86" spans="2:65" s="1" customFormat="1" ht="38.25" customHeight="1">
      <c r="B86" s="40"/>
      <c r="C86" s="191" t="s">
        <v>85</v>
      </c>
      <c r="D86" s="191" t="s">
        <v>138</v>
      </c>
      <c r="E86" s="192" t="s">
        <v>153</v>
      </c>
      <c r="F86" s="193" t="s">
        <v>154</v>
      </c>
      <c r="G86" s="194" t="s">
        <v>149</v>
      </c>
      <c r="H86" s="195">
        <v>87.75</v>
      </c>
      <c r="I86" s="196"/>
      <c r="J86" s="197">
        <f>ROUND(I86*H86,2)</f>
        <v>0</v>
      </c>
      <c r="K86" s="193" t="s">
        <v>155</v>
      </c>
      <c r="L86" s="60"/>
      <c r="M86" s="198" t="s">
        <v>23</v>
      </c>
      <c r="N86" s="199" t="s">
        <v>46</v>
      </c>
      <c r="O86" s="41"/>
      <c r="P86" s="200">
        <f>O86*H86</f>
        <v>0</v>
      </c>
      <c r="Q86" s="200">
        <v>0</v>
      </c>
      <c r="R86" s="200">
        <f>Q86*H86</f>
        <v>0</v>
      </c>
      <c r="S86" s="200">
        <v>0</v>
      </c>
      <c r="T86" s="201">
        <f>S86*H86</f>
        <v>0</v>
      </c>
      <c r="AR86" s="22" t="s">
        <v>143</v>
      </c>
      <c r="AT86" s="22" t="s">
        <v>138</v>
      </c>
      <c r="AU86" s="22" t="s">
        <v>85</v>
      </c>
      <c r="AY86" s="22" t="s">
        <v>136</v>
      </c>
      <c r="BE86" s="202">
        <f>IF(N86="základní",J86,0)</f>
        <v>0</v>
      </c>
      <c r="BF86" s="202">
        <f>IF(N86="snížená",J86,0)</f>
        <v>0</v>
      </c>
      <c r="BG86" s="202">
        <f>IF(N86="zákl. přenesená",J86,0)</f>
        <v>0</v>
      </c>
      <c r="BH86" s="202">
        <f>IF(N86="sníž. přenesená",J86,0)</f>
        <v>0</v>
      </c>
      <c r="BI86" s="202">
        <f>IF(N86="nulová",J86,0)</f>
        <v>0</v>
      </c>
      <c r="BJ86" s="22" t="s">
        <v>83</v>
      </c>
      <c r="BK86" s="202">
        <f>ROUND(I86*H86,2)</f>
        <v>0</v>
      </c>
      <c r="BL86" s="22" t="s">
        <v>143</v>
      </c>
      <c r="BM86" s="22" t="s">
        <v>299</v>
      </c>
    </row>
    <row r="87" spans="2:65" s="11" customFormat="1" ht="13.5">
      <c r="B87" s="203"/>
      <c r="C87" s="204"/>
      <c r="D87" s="205" t="s">
        <v>145</v>
      </c>
      <c r="E87" s="206" t="s">
        <v>23</v>
      </c>
      <c r="F87" s="207" t="s">
        <v>300</v>
      </c>
      <c r="G87" s="204"/>
      <c r="H87" s="208">
        <v>87.75</v>
      </c>
      <c r="I87" s="209"/>
      <c r="J87" s="204"/>
      <c r="K87" s="204"/>
      <c r="L87" s="210"/>
      <c r="M87" s="211"/>
      <c r="N87" s="212"/>
      <c r="O87" s="212"/>
      <c r="P87" s="212"/>
      <c r="Q87" s="212"/>
      <c r="R87" s="212"/>
      <c r="S87" s="212"/>
      <c r="T87" s="213"/>
      <c r="AT87" s="214" t="s">
        <v>145</v>
      </c>
      <c r="AU87" s="214" t="s">
        <v>85</v>
      </c>
      <c r="AV87" s="11" t="s">
        <v>85</v>
      </c>
      <c r="AW87" s="11" t="s">
        <v>38</v>
      </c>
      <c r="AX87" s="11" t="s">
        <v>83</v>
      </c>
      <c r="AY87" s="214" t="s">
        <v>136</v>
      </c>
    </row>
    <row r="88" spans="2:65" s="1" customFormat="1" ht="38.25" customHeight="1">
      <c r="B88" s="40"/>
      <c r="C88" s="191" t="s">
        <v>152</v>
      </c>
      <c r="D88" s="191" t="s">
        <v>138</v>
      </c>
      <c r="E88" s="192" t="s">
        <v>301</v>
      </c>
      <c r="F88" s="193" t="s">
        <v>302</v>
      </c>
      <c r="G88" s="194" t="s">
        <v>149</v>
      </c>
      <c r="H88" s="195">
        <v>18.074999999999999</v>
      </c>
      <c r="I88" s="196"/>
      <c r="J88" s="197">
        <f>ROUND(I88*H88,2)</f>
        <v>0</v>
      </c>
      <c r="K88" s="193" t="s">
        <v>160</v>
      </c>
      <c r="L88" s="60"/>
      <c r="M88" s="198" t="s">
        <v>23</v>
      </c>
      <c r="N88" s="199" t="s">
        <v>46</v>
      </c>
      <c r="O88" s="41"/>
      <c r="P88" s="200">
        <f>O88*H88</f>
        <v>0</v>
      </c>
      <c r="Q88" s="200">
        <v>0</v>
      </c>
      <c r="R88" s="200">
        <f>Q88*H88</f>
        <v>0</v>
      </c>
      <c r="S88" s="200">
        <v>0</v>
      </c>
      <c r="T88" s="201">
        <f>S88*H88</f>
        <v>0</v>
      </c>
      <c r="AR88" s="22" t="s">
        <v>143</v>
      </c>
      <c r="AT88" s="22" t="s">
        <v>138</v>
      </c>
      <c r="AU88" s="22" t="s">
        <v>85</v>
      </c>
      <c r="AY88" s="22" t="s">
        <v>136</v>
      </c>
      <c r="BE88" s="202">
        <f>IF(N88="základní",J88,0)</f>
        <v>0</v>
      </c>
      <c r="BF88" s="202">
        <f>IF(N88="snížená",J88,0)</f>
        <v>0</v>
      </c>
      <c r="BG88" s="202">
        <f>IF(N88="zákl. přenesená",J88,0)</f>
        <v>0</v>
      </c>
      <c r="BH88" s="202">
        <f>IF(N88="sníž. přenesená",J88,0)</f>
        <v>0</v>
      </c>
      <c r="BI88" s="202">
        <f>IF(N88="nulová",J88,0)</f>
        <v>0</v>
      </c>
      <c r="BJ88" s="22" t="s">
        <v>83</v>
      </c>
      <c r="BK88" s="202">
        <f>ROUND(I88*H88,2)</f>
        <v>0</v>
      </c>
      <c r="BL88" s="22" t="s">
        <v>143</v>
      </c>
      <c r="BM88" s="22" t="s">
        <v>303</v>
      </c>
    </row>
    <row r="89" spans="2:65" s="1" customFormat="1" ht="189">
      <c r="B89" s="40"/>
      <c r="C89" s="62"/>
      <c r="D89" s="205" t="s">
        <v>162</v>
      </c>
      <c r="E89" s="62"/>
      <c r="F89" s="215" t="s">
        <v>163</v>
      </c>
      <c r="G89" s="62"/>
      <c r="H89" s="62"/>
      <c r="I89" s="162"/>
      <c r="J89" s="62"/>
      <c r="K89" s="62"/>
      <c r="L89" s="60"/>
      <c r="M89" s="216"/>
      <c r="N89" s="41"/>
      <c r="O89" s="41"/>
      <c r="P89" s="41"/>
      <c r="Q89" s="41"/>
      <c r="R89" s="41"/>
      <c r="S89" s="41"/>
      <c r="T89" s="77"/>
      <c r="AT89" s="22" t="s">
        <v>162</v>
      </c>
      <c r="AU89" s="22" t="s">
        <v>85</v>
      </c>
    </row>
    <row r="90" spans="2:65" s="12" customFormat="1" ht="13.5">
      <c r="B90" s="217"/>
      <c r="C90" s="218"/>
      <c r="D90" s="205" t="s">
        <v>145</v>
      </c>
      <c r="E90" s="219" t="s">
        <v>23</v>
      </c>
      <c r="F90" s="220" t="s">
        <v>164</v>
      </c>
      <c r="G90" s="218"/>
      <c r="H90" s="219" t="s">
        <v>23</v>
      </c>
      <c r="I90" s="221"/>
      <c r="J90" s="218"/>
      <c r="K90" s="218"/>
      <c r="L90" s="222"/>
      <c r="M90" s="223"/>
      <c r="N90" s="224"/>
      <c r="O90" s="224"/>
      <c r="P90" s="224"/>
      <c r="Q90" s="224"/>
      <c r="R90" s="224"/>
      <c r="S90" s="224"/>
      <c r="T90" s="225"/>
      <c r="AT90" s="226" t="s">
        <v>145</v>
      </c>
      <c r="AU90" s="226" t="s">
        <v>85</v>
      </c>
      <c r="AV90" s="12" t="s">
        <v>83</v>
      </c>
      <c r="AW90" s="12" t="s">
        <v>38</v>
      </c>
      <c r="AX90" s="12" t="s">
        <v>75</v>
      </c>
      <c r="AY90" s="226" t="s">
        <v>136</v>
      </c>
    </row>
    <row r="91" spans="2:65" s="11" customFormat="1" ht="13.5">
      <c r="B91" s="203"/>
      <c r="C91" s="204"/>
      <c r="D91" s="205" t="s">
        <v>145</v>
      </c>
      <c r="E91" s="206" t="s">
        <v>23</v>
      </c>
      <c r="F91" s="207" t="s">
        <v>304</v>
      </c>
      <c r="G91" s="204"/>
      <c r="H91" s="208">
        <v>18.074999999999999</v>
      </c>
      <c r="I91" s="209"/>
      <c r="J91" s="204"/>
      <c r="K91" s="204"/>
      <c r="L91" s="210"/>
      <c r="M91" s="211"/>
      <c r="N91" s="212"/>
      <c r="O91" s="212"/>
      <c r="P91" s="212"/>
      <c r="Q91" s="212"/>
      <c r="R91" s="212"/>
      <c r="S91" s="212"/>
      <c r="T91" s="213"/>
      <c r="AT91" s="214" t="s">
        <v>145</v>
      </c>
      <c r="AU91" s="214" t="s">
        <v>85</v>
      </c>
      <c r="AV91" s="11" t="s">
        <v>85</v>
      </c>
      <c r="AW91" s="11" t="s">
        <v>38</v>
      </c>
      <c r="AX91" s="11" t="s">
        <v>83</v>
      </c>
      <c r="AY91" s="214" t="s">
        <v>136</v>
      </c>
    </row>
    <row r="92" spans="2:65" s="1" customFormat="1" ht="38.25" customHeight="1">
      <c r="B92" s="40"/>
      <c r="C92" s="191" t="s">
        <v>143</v>
      </c>
      <c r="D92" s="191" t="s">
        <v>138</v>
      </c>
      <c r="E92" s="192" t="s">
        <v>167</v>
      </c>
      <c r="F92" s="193" t="s">
        <v>168</v>
      </c>
      <c r="G92" s="194" t="s">
        <v>149</v>
      </c>
      <c r="H92" s="195">
        <v>87.75</v>
      </c>
      <c r="I92" s="196"/>
      <c r="J92" s="197">
        <f>ROUND(I92*H92,2)</f>
        <v>0</v>
      </c>
      <c r="K92" s="193" t="s">
        <v>155</v>
      </c>
      <c r="L92" s="60"/>
      <c r="M92" s="198" t="s">
        <v>23</v>
      </c>
      <c r="N92" s="199" t="s">
        <v>46</v>
      </c>
      <c r="O92" s="41"/>
      <c r="P92" s="200">
        <f>O92*H92</f>
        <v>0</v>
      </c>
      <c r="Q92" s="200">
        <v>0</v>
      </c>
      <c r="R92" s="200">
        <f>Q92*H92</f>
        <v>0</v>
      </c>
      <c r="S92" s="200">
        <v>0</v>
      </c>
      <c r="T92" s="201">
        <f>S92*H92</f>
        <v>0</v>
      </c>
      <c r="AR92" s="22" t="s">
        <v>143</v>
      </c>
      <c r="AT92" s="22" t="s">
        <v>138</v>
      </c>
      <c r="AU92" s="22" t="s">
        <v>85</v>
      </c>
      <c r="AY92" s="22" t="s">
        <v>136</v>
      </c>
      <c r="BE92" s="202">
        <f>IF(N92="základní",J92,0)</f>
        <v>0</v>
      </c>
      <c r="BF92" s="202">
        <f>IF(N92="snížená",J92,0)</f>
        <v>0</v>
      </c>
      <c r="BG92" s="202">
        <f>IF(N92="zákl. přenesená",J92,0)</f>
        <v>0</v>
      </c>
      <c r="BH92" s="202">
        <f>IF(N92="sníž. přenesená",J92,0)</f>
        <v>0</v>
      </c>
      <c r="BI92" s="202">
        <f>IF(N92="nulová",J92,0)</f>
        <v>0</v>
      </c>
      <c r="BJ92" s="22" t="s">
        <v>83</v>
      </c>
      <c r="BK92" s="202">
        <f>ROUND(I92*H92,2)</f>
        <v>0</v>
      </c>
      <c r="BL92" s="22" t="s">
        <v>143</v>
      </c>
      <c r="BM92" s="22" t="s">
        <v>305</v>
      </c>
    </row>
    <row r="93" spans="2:65" s="12" customFormat="1" ht="13.5">
      <c r="B93" s="217"/>
      <c r="C93" s="218"/>
      <c r="D93" s="205" t="s">
        <v>145</v>
      </c>
      <c r="E93" s="219" t="s">
        <v>23</v>
      </c>
      <c r="F93" s="220" t="s">
        <v>170</v>
      </c>
      <c r="G93" s="218"/>
      <c r="H93" s="219" t="s">
        <v>23</v>
      </c>
      <c r="I93" s="221"/>
      <c r="J93" s="218"/>
      <c r="K93" s="218"/>
      <c r="L93" s="222"/>
      <c r="M93" s="223"/>
      <c r="N93" s="224"/>
      <c r="O93" s="224"/>
      <c r="P93" s="224"/>
      <c r="Q93" s="224"/>
      <c r="R93" s="224"/>
      <c r="S93" s="224"/>
      <c r="T93" s="225"/>
      <c r="AT93" s="226" t="s">
        <v>145</v>
      </c>
      <c r="AU93" s="226" t="s">
        <v>85</v>
      </c>
      <c r="AV93" s="12" t="s">
        <v>83</v>
      </c>
      <c r="AW93" s="12" t="s">
        <v>38</v>
      </c>
      <c r="AX93" s="12" t="s">
        <v>75</v>
      </c>
      <c r="AY93" s="226" t="s">
        <v>136</v>
      </c>
    </row>
    <row r="94" spans="2:65" s="11" customFormat="1" ht="13.5">
      <c r="B94" s="203"/>
      <c r="C94" s="204"/>
      <c r="D94" s="205" t="s">
        <v>145</v>
      </c>
      <c r="E94" s="206" t="s">
        <v>23</v>
      </c>
      <c r="F94" s="207" t="s">
        <v>306</v>
      </c>
      <c r="G94" s="204"/>
      <c r="H94" s="208">
        <v>87.75</v>
      </c>
      <c r="I94" s="209"/>
      <c r="J94" s="204"/>
      <c r="K94" s="204"/>
      <c r="L94" s="210"/>
      <c r="M94" s="211"/>
      <c r="N94" s="212"/>
      <c r="O94" s="212"/>
      <c r="P94" s="212"/>
      <c r="Q94" s="212"/>
      <c r="R94" s="212"/>
      <c r="S94" s="212"/>
      <c r="T94" s="213"/>
      <c r="AT94" s="214" t="s">
        <v>145</v>
      </c>
      <c r="AU94" s="214" t="s">
        <v>85</v>
      </c>
      <c r="AV94" s="11" t="s">
        <v>85</v>
      </c>
      <c r="AW94" s="11" t="s">
        <v>38</v>
      </c>
      <c r="AX94" s="11" t="s">
        <v>83</v>
      </c>
      <c r="AY94" s="214" t="s">
        <v>136</v>
      </c>
    </row>
    <row r="95" spans="2:65" s="1" customFormat="1" ht="51" customHeight="1">
      <c r="B95" s="40"/>
      <c r="C95" s="191" t="s">
        <v>166</v>
      </c>
      <c r="D95" s="191" t="s">
        <v>138</v>
      </c>
      <c r="E95" s="192" t="s">
        <v>173</v>
      </c>
      <c r="F95" s="193" t="s">
        <v>174</v>
      </c>
      <c r="G95" s="194" t="s">
        <v>149</v>
      </c>
      <c r="H95" s="195">
        <v>438.75</v>
      </c>
      <c r="I95" s="196"/>
      <c r="J95" s="197">
        <f>ROUND(I95*H95,2)</f>
        <v>0</v>
      </c>
      <c r="K95" s="193" t="s">
        <v>155</v>
      </c>
      <c r="L95" s="60"/>
      <c r="M95" s="198" t="s">
        <v>23</v>
      </c>
      <c r="N95" s="199" t="s">
        <v>46</v>
      </c>
      <c r="O95" s="41"/>
      <c r="P95" s="200">
        <f>O95*H95</f>
        <v>0</v>
      </c>
      <c r="Q95" s="200">
        <v>0</v>
      </c>
      <c r="R95" s="200">
        <f>Q95*H95</f>
        <v>0</v>
      </c>
      <c r="S95" s="200">
        <v>0</v>
      </c>
      <c r="T95" s="201">
        <f>S95*H95</f>
        <v>0</v>
      </c>
      <c r="AR95" s="22" t="s">
        <v>143</v>
      </c>
      <c r="AT95" s="22" t="s">
        <v>138</v>
      </c>
      <c r="AU95" s="22" t="s">
        <v>85</v>
      </c>
      <c r="AY95" s="22" t="s">
        <v>136</v>
      </c>
      <c r="BE95" s="202">
        <f>IF(N95="základní",J95,0)</f>
        <v>0</v>
      </c>
      <c r="BF95" s="202">
        <f>IF(N95="snížená",J95,0)</f>
        <v>0</v>
      </c>
      <c r="BG95" s="202">
        <f>IF(N95="zákl. přenesená",J95,0)</f>
        <v>0</v>
      </c>
      <c r="BH95" s="202">
        <f>IF(N95="sníž. přenesená",J95,0)</f>
        <v>0</v>
      </c>
      <c r="BI95" s="202">
        <f>IF(N95="nulová",J95,0)</f>
        <v>0</v>
      </c>
      <c r="BJ95" s="22" t="s">
        <v>83</v>
      </c>
      <c r="BK95" s="202">
        <f>ROUND(I95*H95,2)</f>
        <v>0</v>
      </c>
      <c r="BL95" s="22" t="s">
        <v>143</v>
      </c>
      <c r="BM95" s="22" t="s">
        <v>307</v>
      </c>
    </row>
    <row r="96" spans="2:65" s="11" customFormat="1" ht="13.5">
      <c r="B96" s="203"/>
      <c r="C96" s="204"/>
      <c r="D96" s="205" t="s">
        <v>145</v>
      </c>
      <c r="E96" s="206" t="s">
        <v>23</v>
      </c>
      <c r="F96" s="207" t="s">
        <v>308</v>
      </c>
      <c r="G96" s="204"/>
      <c r="H96" s="208">
        <v>438.75</v>
      </c>
      <c r="I96" s="209"/>
      <c r="J96" s="204"/>
      <c r="K96" s="204"/>
      <c r="L96" s="210"/>
      <c r="M96" s="211"/>
      <c r="N96" s="212"/>
      <c r="O96" s="212"/>
      <c r="P96" s="212"/>
      <c r="Q96" s="212"/>
      <c r="R96" s="212"/>
      <c r="S96" s="212"/>
      <c r="T96" s="213"/>
      <c r="AT96" s="214" t="s">
        <v>145</v>
      </c>
      <c r="AU96" s="214" t="s">
        <v>85</v>
      </c>
      <c r="AV96" s="11" t="s">
        <v>85</v>
      </c>
      <c r="AW96" s="11" t="s">
        <v>38</v>
      </c>
      <c r="AX96" s="11" t="s">
        <v>83</v>
      </c>
      <c r="AY96" s="214" t="s">
        <v>136</v>
      </c>
    </row>
    <row r="97" spans="2:65" s="1" customFormat="1" ht="16.5" customHeight="1">
      <c r="B97" s="40"/>
      <c r="C97" s="191" t="s">
        <v>172</v>
      </c>
      <c r="D97" s="191" t="s">
        <v>138</v>
      </c>
      <c r="E97" s="192" t="s">
        <v>178</v>
      </c>
      <c r="F97" s="193" t="s">
        <v>179</v>
      </c>
      <c r="G97" s="194" t="s">
        <v>149</v>
      </c>
      <c r="H97" s="195">
        <v>114.75</v>
      </c>
      <c r="I97" s="196"/>
      <c r="J97" s="197">
        <f>ROUND(I97*H97,2)</f>
        <v>0</v>
      </c>
      <c r="K97" s="193" t="s">
        <v>155</v>
      </c>
      <c r="L97" s="60"/>
      <c r="M97" s="198" t="s">
        <v>23</v>
      </c>
      <c r="N97" s="199" t="s">
        <v>46</v>
      </c>
      <c r="O97" s="41"/>
      <c r="P97" s="200">
        <f>O97*H97</f>
        <v>0</v>
      </c>
      <c r="Q97" s="200">
        <v>0</v>
      </c>
      <c r="R97" s="200">
        <f>Q97*H97</f>
        <v>0</v>
      </c>
      <c r="S97" s="200">
        <v>0</v>
      </c>
      <c r="T97" s="201">
        <f>S97*H97</f>
        <v>0</v>
      </c>
      <c r="AR97" s="22" t="s">
        <v>143</v>
      </c>
      <c r="AT97" s="22" t="s">
        <v>138</v>
      </c>
      <c r="AU97" s="22" t="s">
        <v>85</v>
      </c>
      <c r="AY97" s="22" t="s">
        <v>136</v>
      </c>
      <c r="BE97" s="202">
        <f>IF(N97="základní",J97,0)</f>
        <v>0</v>
      </c>
      <c r="BF97" s="202">
        <f>IF(N97="snížená",J97,0)</f>
        <v>0</v>
      </c>
      <c r="BG97" s="202">
        <f>IF(N97="zákl. přenesená",J97,0)</f>
        <v>0</v>
      </c>
      <c r="BH97" s="202">
        <f>IF(N97="sníž. přenesená",J97,0)</f>
        <v>0</v>
      </c>
      <c r="BI97" s="202">
        <f>IF(N97="nulová",J97,0)</f>
        <v>0</v>
      </c>
      <c r="BJ97" s="22" t="s">
        <v>83</v>
      </c>
      <c r="BK97" s="202">
        <f>ROUND(I97*H97,2)</f>
        <v>0</v>
      </c>
      <c r="BL97" s="22" t="s">
        <v>143</v>
      </c>
      <c r="BM97" s="22" t="s">
        <v>309</v>
      </c>
    </row>
    <row r="98" spans="2:65" s="11" customFormat="1" ht="13.5">
      <c r="B98" s="203"/>
      <c r="C98" s="204"/>
      <c r="D98" s="205" t="s">
        <v>145</v>
      </c>
      <c r="E98" s="206" t="s">
        <v>23</v>
      </c>
      <c r="F98" s="207" t="s">
        <v>310</v>
      </c>
      <c r="G98" s="204"/>
      <c r="H98" s="208">
        <v>114.75</v>
      </c>
      <c r="I98" s="209"/>
      <c r="J98" s="204"/>
      <c r="K98" s="204"/>
      <c r="L98" s="210"/>
      <c r="M98" s="211"/>
      <c r="N98" s="212"/>
      <c r="O98" s="212"/>
      <c r="P98" s="212"/>
      <c r="Q98" s="212"/>
      <c r="R98" s="212"/>
      <c r="S98" s="212"/>
      <c r="T98" s="213"/>
      <c r="AT98" s="214" t="s">
        <v>145</v>
      </c>
      <c r="AU98" s="214" t="s">
        <v>85</v>
      </c>
      <c r="AV98" s="11" t="s">
        <v>85</v>
      </c>
      <c r="AW98" s="11" t="s">
        <v>38</v>
      </c>
      <c r="AX98" s="11" t="s">
        <v>83</v>
      </c>
      <c r="AY98" s="214" t="s">
        <v>136</v>
      </c>
    </row>
    <row r="99" spans="2:65" s="1" customFormat="1" ht="16.5" customHeight="1">
      <c r="B99" s="40"/>
      <c r="C99" s="191" t="s">
        <v>177</v>
      </c>
      <c r="D99" s="191" t="s">
        <v>138</v>
      </c>
      <c r="E99" s="192" t="s">
        <v>183</v>
      </c>
      <c r="F99" s="193" t="s">
        <v>184</v>
      </c>
      <c r="G99" s="194" t="s">
        <v>185</v>
      </c>
      <c r="H99" s="195">
        <v>149.17500000000001</v>
      </c>
      <c r="I99" s="196"/>
      <c r="J99" s="197">
        <f>ROUND(I99*H99,2)</f>
        <v>0</v>
      </c>
      <c r="K99" s="193" t="s">
        <v>155</v>
      </c>
      <c r="L99" s="60"/>
      <c r="M99" s="198" t="s">
        <v>23</v>
      </c>
      <c r="N99" s="199" t="s">
        <v>46</v>
      </c>
      <c r="O99" s="41"/>
      <c r="P99" s="200">
        <f>O99*H99</f>
        <v>0</v>
      </c>
      <c r="Q99" s="200">
        <v>0</v>
      </c>
      <c r="R99" s="200">
        <f>Q99*H99</f>
        <v>0</v>
      </c>
      <c r="S99" s="200">
        <v>0</v>
      </c>
      <c r="T99" s="201">
        <f>S99*H99</f>
        <v>0</v>
      </c>
      <c r="AR99" s="22" t="s">
        <v>143</v>
      </c>
      <c r="AT99" s="22" t="s">
        <v>138</v>
      </c>
      <c r="AU99" s="22" t="s">
        <v>85</v>
      </c>
      <c r="AY99" s="22" t="s">
        <v>136</v>
      </c>
      <c r="BE99" s="202">
        <f>IF(N99="základní",J99,0)</f>
        <v>0</v>
      </c>
      <c r="BF99" s="202">
        <f>IF(N99="snížená",J99,0)</f>
        <v>0</v>
      </c>
      <c r="BG99" s="202">
        <f>IF(N99="zákl. přenesená",J99,0)</f>
        <v>0</v>
      </c>
      <c r="BH99" s="202">
        <f>IF(N99="sníž. přenesená",J99,0)</f>
        <v>0</v>
      </c>
      <c r="BI99" s="202">
        <f>IF(N99="nulová",J99,0)</f>
        <v>0</v>
      </c>
      <c r="BJ99" s="22" t="s">
        <v>83</v>
      </c>
      <c r="BK99" s="202">
        <f>ROUND(I99*H99,2)</f>
        <v>0</v>
      </c>
      <c r="BL99" s="22" t="s">
        <v>143</v>
      </c>
      <c r="BM99" s="22" t="s">
        <v>311</v>
      </c>
    </row>
    <row r="100" spans="2:65" s="11" customFormat="1" ht="13.5">
      <c r="B100" s="203"/>
      <c r="C100" s="204"/>
      <c r="D100" s="205" t="s">
        <v>145</v>
      </c>
      <c r="E100" s="206" t="s">
        <v>23</v>
      </c>
      <c r="F100" s="207" t="s">
        <v>312</v>
      </c>
      <c r="G100" s="204"/>
      <c r="H100" s="208">
        <v>149.17500000000001</v>
      </c>
      <c r="I100" s="209"/>
      <c r="J100" s="204"/>
      <c r="K100" s="204"/>
      <c r="L100" s="210"/>
      <c r="M100" s="211"/>
      <c r="N100" s="212"/>
      <c r="O100" s="212"/>
      <c r="P100" s="212"/>
      <c r="Q100" s="212"/>
      <c r="R100" s="212"/>
      <c r="S100" s="212"/>
      <c r="T100" s="213"/>
      <c r="AT100" s="214" t="s">
        <v>145</v>
      </c>
      <c r="AU100" s="214" t="s">
        <v>85</v>
      </c>
      <c r="AV100" s="11" t="s">
        <v>85</v>
      </c>
      <c r="AW100" s="11" t="s">
        <v>38</v>
      </c>
      <c r="AX100" s="11" t="s">
        <v>83</v>
      </c>
      <c r="AY100" s="214" t="s">
        <v>136</v>
      </c>
    </row>
    <row r="101" spans="2:65" s="1" customFormat="1" ht="25.5" customHeight="1">
      <c r="B101" s="40"/>
      <c r="C101" s="191" t="s">
        <v>182</v>
      </c>
      <c r="D101" s="191" t="s">
        <v>138</v>
      </c>
      <c r="E101" s="192" t="s">
        <v>189</v>
      </c>
      <c r="F101" s="193" t="s">
        <v>190</v>
      </c>
      <c r="G101" s="194" t="s">
        <v>191</v>
      </c>
      <c r="H101" s="195">
        <v>146.25</v>
      </c>
      <c r="I101" s="196"/>
      <c r="J101" s="197">
        <f>ROUND(I101*H101,2)</f>
        <v>0</v>
      </c>
      <c r="K101" s="193" t="s">
        <v>155</v>
      </c>
      <c r="L101" s="60"/>
      <c r="M101" s="198" t="s">
        <v>23</v>
      </c>
      <c r="N101" s="199" t="s">
        <v>46</v>
      </c>
      <c r="O101" s="41"/>
      <c r="P101" s="200">
        <f>O101*H101</f>
        <v>0</v>
      </c>
      <c r="Q101" s="200">
        <v>0</v>
      </c>
      <c r="R101" s="200">
        <f>Q101*H101</f>
        <v>0</v>
      </c>
      <c r="S101" s="200">
        <v>0</v>
      </c>
      <c r="T101" s="201">
        <f>S101*H101</f>
        <v>0</v>
      </c>
      <c r="AR101" s="22" t="s">
        <v>143</v>
      </c>
      <c r="AT101" s="22" t="s">
        <v>138</v>
      </c>
      <c r="AU101" s="22" t="s">
        <v>85</v>
      </c>
      <c r="AY101" s="22" t="s">
        <v>136</v>
      </c>
      <c r="BE101" s="202">
        <f>IF(N101="základní",J101,0)</f>
        <v>0</v>
      </c>
      <c r="BF101" s="202">
        <f>IF(N101="snížená",J101,0)</f>
        <v>0</v>
      </c>
      <c r="BG101" s="202">
        <f>IF(N101="zákl. přenesená",J101,0)</f>
        <v>0</v>
      </c>
      <c r="BH101" s="202">
        <f>IF(N101="sníž. přenesená",J101,0)</f>
        <v>0</v>
      </c>
      <c r="BI101" s="202">
        <f>IF(N101="nulová",J101,0)</f>
        <v>0</v>
      </c>
      <c r="BJ101" s="22" t="s">
        <v>83</v>
      </c>
      <c r="BK101" s="202">
        <f>ROUND(I101*H101,2)</f>
        <v>0</v>
      </c>
      <c r="BL101" s="22" t="s">
        <v>143</v>
      </c>
      <c r="BM101" s="22" t="s">
        <v>313</v>
      </c>
    </row>
    <row r="102" spans="2:65" s="11" customFormat="1" ht="13.5">
      <c r="B102" s="203"/>
      <c r="C102" s="204"/>
      <c r="D102" s="205" t="s">
        <v>145</v>
      </c>
      <c r="E102" s="206" t="s">
        <v>23</v>
      </c>
      <c r="F102" s="207" t="s">
        <v>314</v>
      </c>
      <c r="G102" s="204"/>
      <c r="H102" s="208">
        <v>146.25</v>
      </c>
      <c r="I102" s="209"/>
      <c r="J102" s="204"/>
      <c r="K102" s="204"/>
      <c r="L102" s="210"/>
      <c r="M102" s="211"/>
      <c r="N102" s="212"/>
      <c r="O102" s="212"/>
      <c r="P102" s="212"/>
      <c r="Q102" s="212"/>
      <c r="R102" s="212"/>
      <c r="S102" s="212"/>
      <c r="T102" s="213"/>
      <c r="AT102" s="214" t="s">
        <v>145</v>
      </c>
      <c r="AU102" s="214" t="s">
        <v>85</v>
      </c>
      <c r="AV102" s="11" t="s">
        <v>85</v>
      </c>
      <c r="AW102" s="11" t="s">
        <v>38</v>
      </c>
      <c r="AX102" s="11" t="s">
        <v>83</v>
      </c>
      <c r="AY102" s="214" t="s">
        <v>136</v>
      </c>
    </row>
    <row r="103" spans="2:65" s="1" customFormat="1" ht="16.5" customHeight="1">
      <c r="B103" s="40"/>
      <c r="C103" s="227" t="s">
        <v>188</v>
      </c>
      <c r="D103" s="227" t="s">
        <v>195</v>
      </c>
      <c r="E103" s="228" t="s">
        <v>196</v>
      </c>
      <c r="F103" s="229" t="s">
        <v>197</v>
      </c>
      <c r="G103" s="230" t="s">
        <v>198</v>
      </c>
      <c r="H103" s="231">
        <v>2.194</v>
      </c>
      <c r="I103" s="232"/>
      <c r="J103" s="233">
        <f>ROUND(I103*H103,2)</f>
        <v>0</v>
      </c>
      <c r="K103" s="229" t="s">
        <v>155</v>
      </c>
      <c r="L103" s="234"/>
      <c r="M103" s="235" t="s">
        <v>23</v>
      </c>
      <c r="N103" s="236" t="s">
        <v>46</v>
      </c>
      <c r="O103" s="41"/>
      <c r="P103" s="200">
        <f>O103*H103</f>
        <v>0</v>
      </c>
      <c r="Q103" s="200">
        <v>1E-3</v>
      </c>
      <c r="R103" s="200">
        <f>Q103*H103</f>
        <v>2.1940000000000002E-3</v>
      </c>
      <c r="S103" s="200">
        <v>0</v>
      </c>
      <c r="T103" s="201">
        <f>S103*H103</f>
        <v>0</v>
      </c>
      <c r="AR103" s="22" t="s">
        <v>182</v>
      </c>
      <c r="AT103" s="22" t="s">
        <v>195</v>
      </c>
      <c r="AU103" s="22" t="s">
        <v>85</v>
      </c>
      <c r="AY103" s="22" t="s">
        <v>136</v>
      </c>
      <c r="BE103" s="202">
        <f>IF(N103="základní",J103,0)</f>
        <v>0</v>
      </c>
      <c r="BF103" s="202">
        <f>IF(N103="snížená",J103,0)</f>
        <v>0</v>
      </c>
      <c r="BG103" s="202">
        <f>IF(N103="zákl. přenesená",J103,0)</f>
        <v>0</v>
      </c>
      <c r="BH103" s="202">
        <f>IF(N103="sníž. přenesená",J103,0)</f>
        <v>0</v>
      </c>
      <c r="BI103" s="202">
        <f>IF(N103="nulová",J103,0)</f>
        <v>0</v>
      </c>
      <c r="BJ103" s="22" t="s">
        <v>83</v>
      </c>
      <c r="BK103" s="202">
        <f>ROUND(I103*H103,2)</f>
        <v>0</v>
      </c>
      <c r="BL103" s="22" t="s">
        <v>143</v>
      </c>
      <c r="BM103" s="22" t="s">
        <v>315</v>
      </c>
    </row>
    <row r="104" spans="2:65" s="11" customFormat="1" ht="13.5">
      <c r="B104" s="203"/>
      <c r="C104" s="204"/>
      <c r="D104" s="205" t="s">
        <v>145</v>
      </c>
      <c r="E104" s="206" t="s">
        <v>23</v>
      </c>
      <c r="F104" s="207" t="s">
        <v>316</v>
      </c>
      <c r="G104" s="204"/>
      <c r="H104" s="208">
        <v>146.25</v>
      </c>
      <c r="I104" s="209"/>
      <c r="J104" s="204"/>
      <c r="K104" s="204"/>
      <c r="L104" s="210"/>
      <c r="M104" s="211"/>
      <c r="N104" s="212"/>
      <c r="O104" s="212"/>
      <c r="P104" s="212"/>
      <c r="Q104" s="212"/>
      <c r="R104" s="212"/>
      <c r="S104" s="212"/>
      <c r="T104" s="213"/>
      <c r="AT104" s="214" t="s">
        <v>145</v>
      </c>
      <c r="AU104" s="214" t="s">
        <v>85</v>
      </c>
      <c r="AV104" s="11" t="s">
        <v>85</v>
      </c>
      <c r="AW104" s="11" t="s">
        <v>38</v>
      </c>
      <c r="AX104" s="11" t="s">
        <v>83</v>
      </c>
      <c r="AY104" s="214" t="s">
        <v>136</v>
      </c>
    </row>
    <row r="105" spans="2:65" s="11" customFormat="1" ht="13.5">
      <c r="B105" s="203"/>
      <c r="C105" s="204"/>
      <c r="D105" s="205" t="s">
        <v>145</v>
      </c>
      <c r="E105" s="204"/>
      <c r="F105" s="207" t="s">
        <v>317</v>
      </c>
      <c r="G105" s="204"/>
      <c r="H105" s="208">
        <v>2.194</v>
      </c>
      <c r="I105" s="209"/>
      <c r="J105" s="204"/>
      <c r="K105" s="204"/>
      <c r="L105" s="210"/>
      <c r="M105" s="211"/>
      <c r="N105" s="212"/>
      <c r="O105" s="212"/>
      <c r="P105" s="212"/>
      <c r="Q105" s="212"/>
      <c r="R105" s="212"/>
      <c r="S105" s="212"/>
      <c r="T105" s="213"/>
      <c r="AT105" s="214" t="s">
        <v>145</v>
      </c>
      <c r="AU105" s="214" t="s">
        <v>85</v>
      </c>
      <c r="AV105" s="11" t="s">
        <v>85</v>
      </c>
      <c r="AW105" s="11" t="s">
        <v>6</v>
      </c>
      <c r="AX105" s="11" t="s">
        <v>83</v>
      </c>
      <c r="AY105" s="214" t="s">
        <v>136</v>
      </c>
    </row>
    <row r="106" spans="2:65" s="1" customFormat="1" ht="38.25" customHeight="1">
      <c r="B106" s="40"/>
      <c r="C106" s="191" t="s">
        <v>194</v>
      </c>
      <c r="D106" s="191" t="s">
        <v>138</v>
      </c>
      <c r="E106" s="192" t="s">
        <v>203</v>
      </c>
      <c r="F106" s="193" t="s">
        <v>204</v>
      </c>
      <c r="G106" s="194" t="s">
        <v>191</v>
      </c>
      <c r="H106" s="195">
        <v>146.25</v>
      </c>
      <c r="I106" s="196"/>
      <c r="J106" s="197">
        <f>ROUND(I106*H106,2)</f>
        <v>0</v>
      </c>
      <c r="K106" s="193" t="s">
        <v>155</v>
      </c>
      <c r="L106" s="60"/>
      <c r="M106" s="198" t="s">
        <v>23</v>
      </c>
      <c r="N106" s="199" t="s">
        <v>46</v>
      </c>
      <c r="O106" s="41"/>
      <c r="P106" s="200">
        <f>O106*H106</f>
        <v>0</v>
      </c>
      <c r="Q106" s="200">
        <v>0</v>
      </c>
      <c r="R106" s="200">
        <f>Q106*H106</f>
        <v>0</v>
      </c>
      <c r="S106" s="200">
        <v>0</v>
      </c>
      <c r="T106" s="201">
        <f>S106*H106</f>
        <v>0</v>
      </c>
      <c r="AR106" s="22" t="s">
        <v>143</v>
      </c>
      <c r="AT106" s="22" t="s">
        <v>138</v>
      </c>
      <c r="AU106" s="22" t="s">
        <v>85</v>
      </c>
      <c r="AY106" s="22" t="s">
        <v>136</v>
      </c>
      <c r="BE106" s="202">
        <f>IF(N106="základní",J106,0)</f>
        <v>0</v>
      </c>
      <c r="BF106" s="202">
        <f>IF(N106="snížená",J106,0)</f>
        <v>0</v>
      </c>
      <c r="BG106" s="202">
        <f>IF(N106="zákl. přenesená",J106,0)</f>
        <v>0</v>
      </c>
      <c r="BH106" s="202">
        <f>IF(N106="sníž. přenesená",J106,0)</f>
        <v>0</v>
      </c>
      <c r="BI106" s="202">
        <f>IF(N106="nulová",J106,0)</f>
        <v>0</v>
      </c>
      <c r="BJ106" s="22" t="s">
        <v>83</v>
      </c>
      <c r="BK106" s="202">
        <f>ROUND(I106*H106,2)</f>
        <v>0</v>
      </c>
      <c r="BL106" s="22" t="s">
        <v>143</v>
      </c>
      <c r="BM106" s="22" t="s">
        <v>318</v>
      </c>
    </row>
    <row r="107" spans="2:65" s="11" customFormat="1" ht="13.5">
      <c r="B107" s="203"/>
      <c r="C107" s="204"/>
      <c r="D107" s="205" t="s">
        <v>145</v>
      </c>
      <c r="E107" s="206" t="s">
        <v>23</v>
      </c>
      <c r="F107" s="207" t="s">
        <v>316</v>
      </c>
      <c r="G107" s="204"/>
      <c r="H107" s="208">
        <v>146.25</v>
      </c>
      <c r="I107" s="209"/>
      <c r="J107" s="204"/>
      <c r="K107" s="204"/>
      <c r="L107" s="210"/>
      <c r="M107" s="211"/>
      <c r="N107" s="212"/>
      <c r="O107" s="212"/>
      <c r="P107" s="212"/>
      <c r="Q107" s="212"/>
      <c r="R107" s="212"/>
      <c r="S107" s="212"/>
      <c r="T107" s="213"/>
      <c r="AT107" s="214" t="s">
        <v>145</v>
      </c>
      <c r="AU107" s="214" t="s">
        <v>85</v>
      </c>
      <c r="AV107" s="11" t="s">
        <v>85</v>
      </c>
      <c r="AW107" s="11" t="s">
        <v>38</v>
      </c>
      <c r="AX107" s="11" t="s">
        <v>83</v>
      </c>
      <c r="AY107" s="214" t="s">
        <v>136</v>
      </c>
    </row>
    <row r="108" spans="2:65" s="1" customFormat="1" ht="16.5" customHeight="1">
      <c r="B108" s="40"/>
      <c r="C108" s="227" t="s">
        <v>202</v>
      </c>
      <c r="D108" s="227" t="s">
        <v>195</v>
      </c>
      <c r="E108" s="228" t="s">
        <v>207</v>
      </c>
      <c r="F108" s="229" t="s">
        <v>208</v>
      </c>
      <c r="G108" s="230" t="s">
        <v>149</v>
      </c>
      <c r="H108" s="231">
        <v>4.3879999999999999</v>
      </c>
      <c r="I108" s="232"/>
      <c r="J108" s="233">
        <f>ROUND(I108*H108,2)</f>
        <v>0</v>
      </c>
      <c r="K108" s="229" t="s">
        <v>155</v>
      </c>
      <c r="L108" s="234"/>
      <c r="M108" s="235" t="s">
        <v>23</v>
      </c>
      <c r="N108" s="236" t="s">
        <v>46</v>
      </c>
      <c r="O108" s="41"/>
      <c r="P108" s="200">
        <f>O108*H108</f>
        <v>0</v>
      </c>
      <c r="Q108" s="200">
        <v>0.21</v>
      </c>
      <c r="R108" s="200">
        <f>Q108*H108</f>
        <v>0.92147999999999997</v>
      </c>
      <c r="S108" s="200">
        <v>0</v>
      </c>
      <c r="T108" s="201">
        <f>S108*H108</f>
        <v>0</v>
      </c>
      <c r="AR108" s="22" t="s">
        <v>182</v>
      </c>
      <c r="AT108" s="22" t="s">
        <v>195</v>
      </c>
      <c r="AU108" s="22" t="s">
        <v>85</v>
      </c>
      <c r="AY108" s="22" t="s">
        <v>136</v>
      </c>
      <c r="BE108" s="202">
        <f>IF(N108="základní",J108,0)</f>
        <v>0</v>
      </c>
      <c r="BF108" s="202">
        <f>IF(N108="snížená",J108,0)</f>
        <v>0</v>
      </c>
      <c r="BG108" s="202">
        <f>IF(N108="zákl. přenesená",J108,0)</f>
        <v>0</v>
      </c>
      <c r="BH108" s="202">
        <f>IF(N108="sníž. přenesená",J108,0)</f>
        <v>0</v>
      </c>
      <c r="BI108" s="202">
        <f>IF(N108="nulová",J108,0)</f>
        <v>0</v>
      </c>
      <c r="BJ108" s="22" t="s">
        <v>83</v>
      </c>
      <c r="BK108" s="202">
        <f>ROUND(I108*H108,2)</f>
        <v>0</v>
      </c>
      <c r="BL108" s="22" t="s">
        <v>143</v>
      </c>
      <c r="BM108" s="22" t="s">
        <v>319</v>
      </c>
    </row>
    <row r="109" spans="2:65" s="11" customFormat="1" ht="13.5">
      <c r="B109" s="203"/>
      <c r="C109" s="204"/>
      <c r="D109" s="205" t="s">
        <v>145</v>
      </c>
      <c r="E109" s="206" t="s">
        <v>23</v>
      </c>
      <c r="F109" s="207" t="s">
        <v>316</v>
      </c>
      <c r="G109" s="204"/>
      <c r="H109" s="208">
        <v>146.25</v>
      </c>
      <c r="I109" s="209"/>
      <c r="J109" s="204"/>
      <c r="K109" s="204"/>
      <c r="L109" s="210"/>
      <c r="M109" s="211"/>
      <c r="N109" s="212"/>
      <c r="O109" s="212"/>
      <c r="P109" s="212"/>
      <c r="Q109" s="212"/>
      <c r="R109" s="212"/>
      <c r="S109" s="212"/>
      <c r="T109" s="213"/>
      <c r="AT109" s="214" t="s">
        <v>145</v>
      </c>
      <c r="AU109" s="214" t="s">
        <v>85</v>
      </c>
      <c r="AV109" s="11" t="s">
        <v>85</v>
      </c>
      <c r="AW109" s="11" t="s">
        <v>38</v>
      </c>
      <c r="AX109" s="11" t="s">
        <v>83</v>
      </c>
      <c r="AY109" s="214" t="s">
        <v>136</v>
      </c>
    </row>
    <row r="110" spans="2:65" s="11" customFormat="1" ht="13.5">
      <c r="B110" s="203"/>
      <c r="C110" s="204"/>
      <c r="D110" s="205" t="s">
        <v>145</v>
      </c>
      <c r="E110" s="204"/>
      <c r="F110" s="207" t="s">
        <v>320</v>
      </c>
      <c r="G110" s="204"/>
      <c r="H110" s="208">
        <v>4.3879999999999999</v>
      </c>
      <c r="I110" s="209"/>
      <c r="J110" s="204"/>
      <c r="K110" s="204"/>
      <c r="L110" s="210"/>
      <c r="M110" s="211"/>
      <c r="N110" s="212"/>
      <c r="O110" s="212"/>
      <c r="P110" s="212"/>
      <c r="Q110" s="212"/>
      <c r="R110" s="212"/>
      <c r="S110" s="212"/>
      <c r="T110" s="213"/>
      <c r="AT110" s="214" t="s">
        <v>145</v>
      </c>
      <c r="AU110" s="214" t="s">
        <v>85</v>
      </c>
      <c r="AV110" s="11" t="s">
        <v>85</v>
      </c>
      <c r="AW110" s="11" t="s">
        <v>6</v>
      </c>
      <c r="AX110" s="11" t="s">
        <v>83</v>
      </c>
      <c r="AY110" s="214" t="s">
        <v>136</v>
      </c>
    </row>
    <row r="111" spans="2:65" s="1" customFormat="1" ht="51" customHeight="1">
      <c r="B111" s="40"/>
      <c r="C111" s="227" t="s">
        <v>206</v>
      </c>
      <c r="D111" s="227" t="s">
        <v>195</v>
      </c>
      <c r="E111" s="228" t="s">
        <v>212</v>
      </c>
      <c r="F111" s="229" t="s">
        <v>213</v>
      </c>
      <c r="G111" s="230" t="s">
        <v>185</v>
      </c>
      <c r="H111" s="231">
        <v>6.5810000000000004</v>
      </c>
      <c r="I111" s="232"/>
      <c r="J111" s="233">
        <f>ROUND(I111*H111,2)</f>
        <v>0</v>
      </c>
      <c r="K111" s="229" t="s">
        <v>155</v>
      </c>
      <c r="L111" s="234"/>
      <c r="M111" s="235" t="s">
        <v>23</v>
      </c>
      <c r="N111" s="236" t="s">
        <v>46</v>
      </c>
      <c r="O111" s="41"/>
      <c r="P111" s="200">
        <f>O111*H111</f>
        <v>0</v>
      </c>
      <c r="Q111" s="200">
        <v>1</v>
      </c>
      <c r="R111" s="200">
        <f>Q111*H111</f>
        <v>6.5810000000000004</v>
      </c>
      <c r="S111" s="200">
        <v>0</v>
      </c>
      <c r="T111" s="201">
        <f>S111*H111</f>
        <v>0</v>
      </c>
      <c r="AR111" s="22" t="s">
        <v>182</v>
      </c>
      <c r="AT111" s="22" t="s">
        <v>195</v>
      </c>
      <c r="AU111" s="22" t="s">
        <v>85</v>
      </c>
      <c r="AY111" s="22" t="s">
        <v>136</v>
      </c>
      <c r="BE111" s="202">
        <f>IF(N111="základní",J111,0)</f>
        <v>0</v>
      </c>
      <c r="BF111" s="202">
        <f>IF(N111="snížená",J111,0)</f>
        <v>0</v>
      </c>
      <c r="BG111" s="202">
        <f>IF(N111="zákl. přenesená",J111,0)</f>
        <v>0</v>
      </c>
      <c r="BH111" s="202">
        <f>IF(N111="sníž. přenesená",J111,0)</f>
        <v>0</v>
      </c>
      <c r="BI111" s="202">
        <f>IF(N111="nulová",J111,0)</f>
        <v>0</v>
      </c>
      <c r="BJ111" s="22" t="s">
        <v>83</v>
      </c>
      <c r="BK111" s="202">
        <f>ROUND(I111*H111,2)</f>
        <v>0</v>
      </c>
      <c r="BL111" s="22" t="s">
        <v>143</v>
      </c>
      <c r="BM111" s="22" t="s">
        <v>321</v>
      </c>
    </row>
    <row r="112" spans="2:65" s="11" customFormat="1" ht="13.5">
      <c r="B112" s="203"/>
      <c r="C112" s="204"/>
      <c r="D112" s="205" t="s">
        <v>145</v>
      </c>
      <c r="E112" s="204"/>
      <c r="F112" s="207" t="s">
        <v>322</v>
      </c>
      <c r="G112" s="204"/>
      <c r="H112" s="208">
        <v>6.5810000000000004</v>
      </c>
      <c r="I112" s="209"/>
      <c r="J112" s="204"/>
      <c r="K112" s="204"/>
      <c r="L112" s="210"/>
      <c r="M112" s="211"/>
      <c r="N112" s="212"/>
      <c r="O112" s="212"/>
      <c r="P112" s="212"/>
      <c r="Q112" s="212"/>
      <c r="R112" s="212"/>
      <c r="S112" s="212"/>
      <c r="T112" s="213"/>
      <c r="AT112" s="214" t="s">
        <v>145</v>
      </c>
      <c r="AU112" s="214" t="s">
        <v>85</v>
      </c>
      <c r="AV112" s="11" t="s">
        <v>85</v>
      </c>
      <c r="AW112" s="11" t="s">
        <v>6</v>
      </c>
      <c r="AX112" s="11" t="s">
        <v>83</v>
      </c>
      <c r="AY112" s="214" t="s">
        <v>136</v>
      </c>
    </row>
    <row r="113" spans="2:65" s="10" customFormat="1" ht="29.85" customHeight="1">
      <c r="B113" s="175"/>
      <c r="C113" s="176"/>
      <c r="D113" s="177" t="s">
        <v>74</v>
      </c>
      <c r="E113" s="189" t="s">
        <v>166</v>
      </c>
      <c r="F113" s="189" t="s">
        <v>216</v>
      </c>
      <c r="G113" s="176"/>
      <c r="H113" s="176"/>
      <c r="I113" s="179"/>
      <c r="J113" s="190">
        <f>BK113</f>
        <v>0</v>
      </c>
      <c r="K113" s="176"/>
      <c r="L113" s="181"/>
      <c r="M113" s="182"/>
      <c r="N113" s="183"/>
      <c r="O113" s="183"/>
      <c r="P113" s="184">
        <f>SUM(P114:P132)</f>
        <v>0</v>
      </c>
      <c r="Q113" s="183"/>
      <c r="R113" s="184">
        <f>SUM(R114:R132)</f>
        <v>7.4453004000000007</v>
      </c>
      <c r="S113" s="183"/>
      <c r="T113" s="185">
        <f>SUM(T114:T132)</f>
        <v>0</v>
      </c>
      <c r="AR113" s="186" t="s">
        <v>83</v>
      </c>
      <c r="AT113" s="187" t="s">
        <v>74</v>
      </c>
      <c r="AU113" s="187" t="s">
        <v>83</v>
      </c>
      <c r="AY113" s="186" t="s">
        <v>136</v>
      </c>
      <c r="BK113" s="188">
        <f>SUM(BK114:BK132)</f>
        <v>0</v>
      </c>
    </row>
    <row r="114" spans="2:65" s="1" customFormat="1" ht="38.25" customHeight="1">
      <c r="B114" s="40"/>
      <c r="C114" s="191" t="s">
        <v>211</v>
      </c>
      <c r="D114" s="191" t="s">
        <v>138</v>
      </c>
      <c r="E114" s="192" t="s">
        <v>218</v>
      </c>
      <c r="F114" s="193" t="s">
        <v>219</v>
      </c>
      <c r="G114" s="194" t="s">
        <v>191</v>
      </c>
      <c r="H114" s="195">
        <v>146.25</v>
      </c>
      <c r="I114" s="196"/>
      <c r="J114" s="197">
        <f>ROUND(I114*H114,2)</f>
        <v>0</v>
      </c>
      <c r="K114" s="193" t="s">
        <v>155</v>
      </c>
      <c r="L114" s="60"/>
      <c r="M114" s="198" t="s">
        <v>23</v>
      </c>
      <c r="N114" s="199" t="s">
        <v>46</v>
      </c>
      <c r="O114" s="41"/>
      <c r="P114" s="200">
        <f>O114*H114</f>
        <v>0</v>
      </c>
      <c r="Q114" s="200">
        <v>0</v>
      </c>
      <c r="R114" s="200">
        <f>Q114*H114</f>
        <v>0</v>
      </c>
      <c r="S114" s="200">
        <v>0</v>
      </c>
      <c r="T114" s="201">
        <f>S114*H114</f>
        <v>0</v>
      </c>
      <c r="AR114" s="22" t="s">
        <v>143</v>
      </c>
      <c r="AT114" s="22" t="s">
        <v>138</v>
      </c>
      <c r="AU114" s="22" t="s">
        <v>85</v>
      </c>
      <c r="AY114" s="22" t="s">
        <v>136</v>
      </c>
      <c r="BE114" s="202">
        <f>IF(N114="základní",J114,0)</f>
        <v>0</v>
      </c>
      <c r="BF114" s="202">
        <f>IF(N114="snížená",J114,0)</f>
        <v>0</v>
      </c>
      <c r="BG114" s="202">
        <f>IF(N114="zákl. přenesená",J114,0)</f>
        <v>0</v>
      </c>
      <c r="BH114" s="202">
        <f>IF(N114="sníž. přenesená",J114,0)</f>
        <v>0</v>
      </c>
      <c r="BI114" s="202">
        <f>IF(N114="nulová",J114,0)</f>
        <v>0</v>
      </c>
      <c r="BJ114" s="22" t="s">
        <v>83</v>
      </c>
      <c r="BK114" s="202">
        <f>ROUND(I114*H114,2)</f>
        <v>0</v>
      </c>
      <c r="BL114" s="22" t="s">
        <v>143</v>
      </c>
      <c r="BM114" s="22" t="s">
        <v>323</v>
      </c>
    </row>
    <row r="115" spans="2:65" s="11" customFormat="1" ht="13.5">
      <c r="B115" s="203"/>
      <c r="C115" s="204"/>
      <c r="D115" s="205" t="s">
        <v>145</v>
      </c>
      <c r="E115" s="206" t="s">
        <v>23</v>
      </c>
      <c r="F115" s="207" t="s">
        <v>316</v>
      </c>
      <c r="G115" s="204"/>
      <c r="H115" s="208">
        <v>146.25</v>
      </c>
      <c r="I115" s="209"/>
      <c r="J115" s="204"/>
      <c r="K115" s="204"/>
      <c r="L115" s="210"/>
      <c r="M115" s="211"/>
      <c r="N115" s="212"/>
      <c r="O115" s="212"/>
      <c r="P115" s="212"/>
      <c r="Q115" s="212"/>
      <c r="R115" s="212"/>
      <c r="S115" s="212"/>
      <c r="T115" s="213"/>
      <c r="AT115" s="214" t="s">
        <v>145</v>
      </c>
      <c r="AU115" s="214" t="s">
        <v>85</v>
      </c>
      <c r="AV115" s="11" t="s">
        <v>85</v>
      </c>
      <c r="AW115" s="11" t="s">
        <v>38</v>
      </c>
      <c r="AX115" s="11" t="s">
        <v>83</v>
      </c>
      <c r="AY115" s="214" t="s">
        <v>136</v>
      </c>
    </row>
    <row r="116" spans="2:65" s="1" customFormat="1" ht="16.5" customHeight="1">
      <c r="B116" s="40"/>
      <c r="C116" s="227" t="s">
        <v>217</v>
      </c>
      <c r="D116" s="227" t="s">
        <v>195</v>
      </c>
      <c r="E116" s="228" t="s">
        <v>221</v>
      </c>
      <c r="F116" s="229" t="s">
        <v>222</v>
      </c>
      <c r="G116" s="230" t="s">
        <v>149</v>
      </c>
      <c r="H116" s="231">
        <v>36.927999999999997</v>
      </c>
      <c r="I116" s="232"/>
      <c r="J116" s="233">
        <f>ROUND(I116*H116,2)</f>
        <v>0</v>
      </c>
      <c r="K116" s="229" t="s">
        <v>23</v>
      </c>
      <c r="L116" s="234"/>
      <c r="M116" s="235" t="s">
        <v>23</v>
      </c>
      <c r="N116" s="236" t="s">
        <v>46</v>
      </c>
      <c r="O116" s="41"/>
      <c r="P116" s="200">
        <f>O116*H116</f>
        <v>0</v>
      </c>
      <c r="Q116" s="200">
        <v>0</v>
      </c>
      <c r="R116" s="200">
        <f>Q116*H116</f>
        <v>0</v>
      </c>
      <c r="S116" s="200">
        <v>0</v>
      </c>
      <c r="T116" s="201">
        <f>S116*H116</f>
        <v>0</v>
      </c>
      <c r="AR116" s="22" t="s">
        <v>182</v>
      </c>
      <c r="AT116" s="22" t="s">
        <v>195</v>
      </c>
      <c r="AU116" s="22" t="s">
        <v>85</v>
      </c>
      <c r="AY116" s="22" t="s">
        <v>136</v>
      </c>
      <c r="BE116" s="202">
        <f>IF(N116="základní",J116,0)</f>
        <v>0</v>
      </c>
      <c r="BF116" s="202">
        <f>IF(N116="snížená",J116,0)</f>
        <v>0</v>
      </c>
      <c r="BG116" s="202">
        <f>IF(N116="zákl. přenesená",J116,0)</f>
        <v>0</v>
      </c>
      <c r="BH116" s="202">
        <f>IF(N116="sníž. přenesená",J116,0)</f>
        <v>0</v>
      </c>
      <c r="BI116" s="202">
        <f>IF(N116="nulová",J116,0)</f>
        <v>0</v>
      </c>
      <c r="BJ116" s="22" t="s">
        <v>83</v>
      </c>
      <c r="BK116" s="202">
        <f>ROUND(I116*H116,2)</f>
        <v>0</v>
      </c>
      <c r="BL116" s="22" t="s">
        <v>143</v>
      </c>
      <c r="BM116" s="22" t="s">
        <v>324</v>
      </c>
    </row>
    <row r="117" spans="2:65" s="11" customFormat="1" ht="13.5">
      <c r="B117" s="203"/>
      <c r="C117" s="204"/>
      <c r="D117" s="205" t="s">
        <v>145</v>
      </c>
      <c r="E117" s="206" t="s">
        <v>23</v>
      </c>
      <c r="F117" s="207" t="s">
        <v>325</v>
      </c>
      <c r="G117" s="204"/>
      <c r="H117" s="208">
        <v>36.927999999999997</v>
      </c>
      <c r="I117" s="209"/>
      <c r="J117" s="204"/>
      <c r="K117" s="204"/>
      <c r="L117" s="210"/>
      <c r="M117" s="211"/>
      <c r="N117" s="212"/>
      <c r="O117" s="212"/>
      <c r="P117" s="212"/>
      <c r="Q117" s="212"/>
      <c r="R117" s="212"/>
      <c r="S117" s="212"/>
      <c r="T117" s="213"/>
      <c r="AT117" s="214" t="s">
        <v>145</v>
      </c>
      <c r="AU117" s="214" t="s">
        <v>85</v>
      </c>
      <c r="AV117" s="11" t="s">
        <v>85</v>
      </c>
      <c r="AW117" s="11" t="s">
        <v>38</v>
      </c>
      <c r="AX117" s="11" t="s">
        <v>83</v>
      </c>
      <c r="AY117" s="214" t="s">
        <v>136</v>
      </c>
    </row>
    <row r="118" spans="2:65" s="1" customFormat="1" ht="38.25" customHeight="1">
      <c r="B118" s="40"/>
      <c r="C118" s="191" t="s">
        <v>10</v>
      </c>
      <c r="D118" s="191" t="s">
        <v>138</v>
      </c>
      <c r="E118" s="192" t="s">
        <v>226</v>
      </c>
      <c r="F118" s="193" t="s">
        <v>227</v>
      </c>
      <c r="G118" s="194" t="s">
        <v>191</v>
      </c>
      <c r="H118" s="195">
        <v>146.25</v>
      </c>
      <c r="I118" s="196"/>
      <c r="J118" s="197">
        <f>ROUND(I118*H118,2)</f>
        <v>0</v>
      </c>
      <c r="K118" s="193" t="s">
        <v>155</v>
      </c>
      <c r="L118" s="60"/>
      <c r="M118" s="198" t="s">
        <v>23</v>
      </c>
      <c r="N118" s="199" t="s">
        <v>46</v>
      </c>
      <c r="O118" s="41"/>
      <c r="P118" s="200">
        <f>O118*H118</f>
        <v>0</v>
      </c>
      <c r="Q118" s="200">
        <v>0</v>
      </c>
      <c r="R118" s="200">
        <f>Q118*H118</f>
        <v>0</v>
      </c>
      <c r="S118" s="200">
        <v>0</v>
      </c>
      <c r="T118" s="201">
        <f>S118*H118</f>
        <v>0</v>
      </c>
      <c r="AR118" s="22" t="s">
        <v>143</v>
      </c>
      <c r="AT118" s="22" t="s">
        <v>138</v>
      </c>
      <c r="AU118" s="22" t="s">
        <v>85</v>
      </c>
      <c r="AY118" s="22" t="s">
        <v>136</v>
      </c>
      <c r="BE118" s="202">
        <f>IF(N118="základní",J118,0)</f>
        <v>0</v>
      </c>
      <c r="BF118" s="202">
        <f>IF(N118="snížená",J118,0)</f>
        <v>0</v>
      </c>
      <c r="BG118" s="202">
        <f>IF(N118="zákl. přenesená",J118,0)</f>
        <v>0</v>
      </c>
      <c r="BH118" s="202">
        <f>IF(N118="sníž. přenesená",J118,0)</f>
        <v>0</v>
      </c>
      <c r="BI118" s="202">
        <f>IF(N118="nulová",J118,0)</f>
        <v>0</v>
      </c>
      <c r="BJ118" s="22" t="s">
        <v>83</v>
      </c>
      <c r="BK118" s="202">
        <f>ROUND(I118*H118,2)</f>
        <v>0</v>
      </c>
      <c r="BL118" s="22" t="s">
        <v>143</v>
      </c>
      <c r="BM118" s="22" t="s">
        <v>326</v>
      </c>
    </row>
    <row r="119" spans="2:65" s="11" customFormat="1" ht="13.5">
      <c r="B119" s="203"/>
      <c r="C119" s="204"/>
      <c r="D119" s="205" t="s">
        <v>145</v>
      </c>
      <c r="E119" s="206" t="s">
        <v>23</v>
      </c>
      <c r="F119" s="207" t="s">
        <v>316</v>
      </c>
      <c r="G119" s="204"/>
      <c r="H119" s="208">
        <v>146.25</v>
      </c>
      <c r="I119" s="209"/>
      <c r="J119" s="204"/>
      <c r="K119" s="204"/>
      <c r="L119" s="210"/>
      <c r="M119" s="211"/>
      <c r="N119" s="212"/>
      <c r="O119" s="212"/>
      <c r="P119" s="212"/>
      <c r="Q119" s="212"/>
      <c r="R119" s="212"/>
      <c r="S119" s="212"/>
      <c r="T119" s="213"/>
      <c r="AT119" s="214" t="s">
        <v>145</v>
      </c>
      <c r="AU119" s="214" t="s">
        <v>85</v>
      </c>
      <c r="AV119" s="11" t="s">
        <v>85</v>
      </c>
      <c r="AW119" s="11" t="s">
        <v>38</v>
      </c>
      <c r="AX119" s="11" t="s">
        <v>83</v>
      </c>
      <c r="AY119" s="214" t="s">
        <v>136</v>
      </c>
    </row>
    <row r="120" spans="2:65" s="1" customFormat="1" ht="16.5" customHeight="1">
      <c r="B120" s="40"/>
      <c r="C120" s="227" t="s">
        <v>225</v>
      </c>
      <c r="D120" s="227" t="s">
        <v>195</v>
      </c>
      <c r="E120" s="228" t="s">
        <v>230</v>
      </c>
      <c r="F120" s="229" t="s">
        <v>231</v>
      </c>
      <c r="G120" s="230" t="s">
        <v>149</v>
      </c>
      <c r="H120" s="231">
        <v>44.314</v>
      </c>
      <c r="I120" s="232"/>
      <c r="J120" s="233">
        <f>ROUND(I120*H120,2)</f>
        <v>0</v>
      </c>
      <c r="K120" s="229" t="s">
        <v>23</v>
      </c>
      <c r="L120" s="234"/>
      <c r="M120" s="235" t="s">
        <v>23</v>
      </c>
      <c r="N120" s="236" t="s">
        <v>46</v>
      </c>
      <c r="O120" s="41"/>
      <c r="P120" s="200">
        <f>O120*H120</f>
        <v>0</v>
      </c>
      <c r="Q120" s="200">
        <v>0</v>
      </c>
      <c r="R120" s="200">
        <f>Q120*H120</f>
        <v>0</v>
      </c>
      <c r="S120" s="200">
        <v>0</v>
      </c>
      <c r="T120" s="201">
        <f>S120*H120</f>
        <v>0</v>
      </c>
      <c r="AR120" s="22" t="s">
        <v>182</v>
      </c>
      <c r="AT120" s="22" t="s">
        <v>195</v>
      </c>
      <c r="AU120" s="22" t="s">
        <v>85</v>
      </c>
      <c r="AY120" s="22" t="s">
        <v>136</v>
      </c>
      <c r="BE120" s="202">
        <f>IF(N120="základní",J120,0)</f>
        <v>0</v>
      </c>
      <c r="BF120" s="202">
        <f>IF(N120="snížená",J120,0)</f>
        <v>0</v>
      </c>
      <c r="BG120" s="202">
        <f>IF(N120="zákl. přenesená",J120,0)</f>
        <v>0</v>
      </c>
      <c r="BH120" s="202">
        <f>IF(N120="sníž. přenesená",J120,0)</f>
        <v>0</v>
      </c>
      <c r="BI120" s="202">
        <f>IF(N120="nulová",J120,0)</f>
        <v>0</v>
      </c>
      <c r="BJ120" s="22" t="s">
        <v>83</v>
      </c>
      <c r="BK120" s="202">
        <f>ROUND(I120*H120,2)</f>
        <v>0</v>
      </c>
      <c r="BL120" s="22" t="s">
        <v>143</v>
      </c>
      <c r="BM120" s="22" t="s">
        <v>327</v>
      </c>
    </row>
    <row r="121" spans="2:65" s="11" customFormat="1" ht="13.5">
      <c r="B121" s="203"/>
      <c r="C121" s="204"/>
      <c r="D121" s="205" t="s">
        <v>145</v>
      </c>
      <c r="E121" s="206" t="s">
        <v>23</v>
      </c>
      <c r="F121" s="207" t="s">
        <v>328</v>
      </c>
      <c r="G121" s="204"/>
      <c r="H121" s="208">
        <v>44.314</v>
      </c>
      <c r="I121" s="209"/>
      <c r="J121" s="204"/>
      <c r="K121" s="204"/>
      <c r="L121" s="210"/>
      <c r="M121" s="211"/>
      <c r="N121" s="212"/>
      <c r="O121" s="212"/>
      <c r="P121" s="212"/>
      <c r="Q121" s="212"/>
      <c r="R121" s="212"/>
      <c r="S121" s="212"/>
      <c r="T121" s="213"/>
      <c r="AT121" s="214" t="s">
        <v>145</v>
      </c>
      <c r="AU121" s="214" t="s">
        <v>85</v>
      </c>
      <c r="AV121" s="11" t="s">
        <v>85</v>
      </c>
      <c r="AW121" s="11" t="s">
        <v>38</v>
      </c>
      <c r="AX121" s="11" t="s">
        <v>83</v>
      </c>
      <c r="AY121" s="214" t="s">
        <v>136</v>
      </c>
    </row>
    <row r="122" spans="2:65" s="1" customFormat="1" ht="25.5" customHeight="1">
      <c r="B122" s="40"/>
      <c r="C122" s="191" t="s">
        <v>229</v>
      </c>
      <c r="D122" s="191" t="s">
        <v>138</v>
      </c>
      <c r="E122" s="192" t="s">
        <v>235</v>
      </c>
      <c r="F122" s="193" t="s">
        <v>236</v>
      </c>
      <c r="G122" s="194" t="s">
        <v>191</v>
      </c>
      <c r="H122" s="195">
        <v>146.25</v>
      </c>
      <c r="I122" s="196"/>
      <c r="J122" s="197">
        <f>ROUND(I122*H122,2)</f>
        <v>0</v>
      </c>
      <c r="K122" s="193" t="s">
        <v>155</v>
      </c>
      <c r="L122" s="60"/>
      <c r="M122" s="198" t="s">
        <v>23</v>
      </c>
      <c r="N122" s="199" t="s">
        <v>46</v>
      </c>
      <c r="O122" s="41"/>
      <c r="P122" s="200">
        <f>O122*H122</f>
        <v>0</v>
      </c>
      <c r="Q122" s="200">
        <v>0</v>
      </c>
      <c r="R122" s="200">
        <f>Q122*H122</f>
        <v>0</v>
      </c>
      <c r="S122" s="200">
        <v>0</v>
      </c>
      <c r="T122" s="201">
        <f>S122*H122</f>
        <v>0</v>
      </c>
      <c r="AR122" s="22" t="s">
        <v>143</v>
      </c>
      <c r="AT122" s="22" t="s">
        <v>138</v>
      </c>
      <c r="AU122" s="22" t="s">
        <v>85</v>
      </c>
      <c r="AY122" s="22" t="s">
        <v>136</v>
      </c>
      <c r="BE122" s="202">
        <f>IF(N122="základní",J122,0)</f>
        <v>0</v>
      </c>
      <c r="BF122" s="202">
        <f>IF(N122="snížená",J122,0)</f>
        <v>0</v>
      </c>
      <c r="BG122" s="202">
        <f>IF(N122="zákl. přenesená",J122,0)</f>
        <v>0</v>
      </c>
      <c r="BH122" s="202">
        <f>IF(N122="sníž. přenesená",J122,0)</f>
        <v>0</v>
      </c>
      <c r="BI122" s="202">
        <f>IF(N122="nulová",J122,0)</f>
        <v>0</v>
      </c>
      <c r="BJ122" s="22" t="s">
        <v>83</v>
      </c>
      <c r="BK122" s="202">
        <f>ROUND(I122*H122,2)</f>
        <v>0</v>
      </c>
      <c r="BL122" s="22" t="s">
        <v>143</v>
      </c>
      <c r="BM122" s="22" t="s">
        <v>329</v>
      </c>
    </row>
    <row r="123" spans="2:65" s="11" customFormat="1" ht="13.5">
      <c r="B123" s="203"/>
      <c r="C123" s="204"/>
      <c r="D123" s="205" t="s">
        <v>145</v>
      </c>
      <c r="E123" s="206" t="s">
        <v>23</v>
      </c>
      <c r="F123" s="207" t="s">
        <v>316</v>
      </c>
      <c r="G123" s="204"/>
      <c r="H123" s="208">
        <v>146.25</v>
      </c>
      <c r="I123" s="209"/>
      <c r="J123" s="204"/>
      <c r="K123" s="204"/>
      <c r="L123" s="210"/>
      <c r="M123" s="211"/>
      <c r="N123" s="212"/>
      <c r="O123" s="212"/>
      <c r="P123" s="212"/>
      <c r="Q123" s="212"/>
      <c r="R123" s="212"/>
      <c r="S123" s="212"/>
      <c r="T123" s="213"/>
      <c r="AT123" s="214" t="s">
        <v>145</v>
      </c>
      <c r="AU123" s="214" t="s">
        <v>85</v>
      </c>
      <c r="AV123" s="11" t="s">
        <v>85</v>
      </c>
      <c r="AW123" s="11" t="s">
        <v>38</v>
      </c>
      <c r="AX123" s="11" t="s">
        <v>83</v>
      </c>
      <c r="AY123" s="214" t="s">
        <v>136</v>
      </c>
    </row>
    <row r="124" spans="2:65" s="1" customFormat="1" ht="16.5" customHeight="1">
      <c r="B124" s="40"/>
      <c r="C124" s="191" t="s">
        <v>234</v>
      </c>
      <c r="D124" s="191" t="s">
        <v>138</v>
      </c>
      <c r="E124" s="192" t="s">
        <v>239</v>
      </c>
      <c r="F124" s="193" t="s">
        <v>240</v>
      </c>
      <c r="G124" s="194" t="s">
        <v>149</v>
      </c>
      <c r="H124" s="195">
        <v>8.9250000000000007</v>
      </c>
      <c r="I124" s="196"/>
      <c r="J124" s="197">
        <f>ROUND(I124*H124,2)</f>
        <v>0</v>
      </c>
      <c r="K124" s="193" t="s">
        <v>160</v>
      </c>
      <c r="L124" s="60"/>
      <c r="M124" s="198" t="s">
        <v>23</v>
      </c>
      <c r="N124" s="199" t="s">
        <v>46</v>
      </c>
      <c r="O124" s="41"/>
      <c r="P124" s="200">
        <f>O124*H124</f>
        <v>0</v>
      </c>
      <c r="Q124" s="200">
        <v>0</v>
      </c>
      <c r="R124" s="200">
        <f>Q124*H124</f>
        <v>0</v>
      </c>
      <c r="S124" s="200">
        <v>0</v>
      </c>
      <c r="T124" s="201">
        <f>S124*H124</f>
        <v>0</v>
      </c>
      <c r="AR124" s="22" t="s">
        <v>143</v>
      </c>
      <c r="AT124" s="22" t="s">
        <v>138</v>
      </c>
      <c r="AU124" s="22" t="s">
        <v>85</v>
      </c>
      <c r="AY124" s="22" t="s">
        <v>136</v>
      </c>
      <c r="BE124" s="202">
        <f>IF(N124="základní",J124,0)</f>
        <v>0</v>
      </c>
      <c r="BF124" s="202">
        <f>IF(N124="snížená",J124,0)</f>
        <v>0</v>
      </c>
      <c r="BG124" s="202">
        <f>IF(N124="zákl. přenesená",J124,0)</f>
        <v>0</v>
      </c>
      <c r="BH124" s="202">
        <f>IF(N124="sníž. přenesená",J124,0)</f>
        <v>0</v>
      </c>
      <c r="BI124" s="202">
        <f>IF(N124="nulová",J124,0)</f>
        <v>0</v>
      </c>
      <c r="BJ124" s="22" t="s">
        <v>83</v>
      </c>
      <c r="BK124" s="202">
        <f>ROUND(I124*H124,2)</f>
        <v>0</v>
      </c>
      <c r="BL124" s="22" t="s">
        <v>143</v>
      </c>
      <c r="BM124" s="22" t="s">
        <v>330</v>
      </c>
    </row>
    <row r="125" spans="2:65" s="1" customFormat="1" ht="54">
      <c r="B125" s="40"/>
      <c r="C125" s="62"/>
      <c r="D125" s="205" t="s">
        <v>162</v>
      </c>
      <c r="E125" s="62"/>
      <c r="F125" s="215" t="s">
        <v>242</v>
      </c>
      <c r="G125" s="62"/>
      <c r="H125" s="62"/>
      <c r="I125" s="162"/>
      <c r="J125" s="62"/>
      <c r="K125" s="62"/>
      <c r="L125" s="60"/>
      <c r="M125" s="216"/>
      <c r="N125" s="41"/>
      <c r="O125" s="41"/>
      <c r="P125" s="41"/>
      <c r="Q125" s="41"/>
      <c r="R125" s="41"/>
      <c r="S125" s="41"/>
      <c r="T125" s="77"/>
      <c r="AT125" s="22" t="s">
        <v>162</v>
      </c>
      <c r="AU125" s="22" t="s">
        <v>85</v>
      </c>
    </row>
    <row r="126" spans="2:65" s="12" customFormat="1" ht="13.5">
      <c r="B126" s="217"/>
      <c r="C126" s="218"/>
      <c r="D126" s="205" t="s">
        <v>145</v>
      </c>
      <c r="E126" s="219" t="s">
        <v>23</v>
      </c>
      <c r="F126" s="220" t="s">
        <v>243</v>
      </c>
      <c r="G126" s="218"/>
      <c r="H126" s="219" t="s">
        <v>23</v>
      </c>
      <c r="I126" s="221"/>
      <c r="J126" s="218"/>
      <c r="K126" s="218"/>
      <c r="L126" s="222"/>
      <c r="M126" s="223"/>
      <c r="N126" s="224"/>
      <c r="O126" s="224"/>
      <c r="P126" s="224"/>
      <c r="Q126" s="224"/>
      <c r="R126" s="224"/>
      <c r="S126" s="224"/>
      <c r="T126" s="225"/>
      <c r="AT126" s="226" t="s">
        <v>145</v>
      </c>
      <c r="AU126" s="226" t="s">
        <v>85</v>
      </c>
      <c r="AV126" s="12" t="s">
        <v>83</v>
      </c>
      <c r="AW126" s="12" t="s">
        <v>38</v>
      </c>
      <c r="AX126" s="12" t="s">
        <v>75</v>
      </c>
      <c r="AY126" s="226" t="s">
        <v>136</v>
      </c>
    </row>
    <row r="127" spans="2:65" s="11" customFormat="1" ht="13.5">
      <c r="B127" s="203"/>
      <c r="C127" s="204"/>
      <c r="D127" s="205" t="s">
        <v>145</v>
      </c>
      <c r="E127" s="206" t="s">
        <v>23</v>
      </c>
      <c r="F127" s="207" t="s">
        <v>331</v>
      </c>
      <c r="G127" s="204"/>
      <c r="H127" s="208">
        <v>8.9250000000000007</v>
      </c>
      <c r="I127" s="209"/>
      <c r="J127" s="204"/>
      <c r="K127" s="204"/>
      <c r="L127" s="210"/>
      <c r="M127" s="211"/>
      <c r="N127" s="212"/>
      <c r="O127" s="212"/>
      <c r="P127" s="212"/>
      <c r="Q127" s="212"/>
      <c r="R127" s="212"/>
      <c r="S127" s="212"/>
      <c r="T127" s="213"/>
      <c r="AT127" s="214" t="s">
        <v>145</v>
      </c>
      <c r="AU127" s="214" t="s">
        <v>85</v>
      </c>
      <c r="AV127" s="11" t="s">
        <v>85</v>
      </c>
      <c r="AW127" s="11" t="s">
        <v>38</v>
      </c>
      <c r="AX127" s="11" t="s">
        <v>83</v>
      </c>
      <c r="AY127" s="214" t="s">
        <v>136</v>
      </c>
    </row>
    <row r="128" spans="2:65" s="1" customFormat="1" ht="38.25" customHeight="1">
      <c r="B128" s="40"/>
      <c r="C128" s="191" t="s">
        <v>238</v>
      </c>
      <c r="D128" s="191" t="s">
        <v>138</v>
      </c>
      <c r="E128" s="192" t="s">
        <v>246</v>
      </c>
      <c r="F128" s="193" t="s">
        <v>247</v>
      </c>
      <c r="G128" s="194" t="s">
        <v>191</v>
      </c>
      <c r="H128" s="195">
        <v>146.25</v>
      </c>
      <c r="I128" s="196"/>
      <c r="J128" s="197">
        <f>ROUND(I128*H128,2)</f>
        <v>0</v>
      </c>
      <c r="K128" s="193" t="s">
        <v>155</v>
      </c>
      <c r="L128" s="60"/>
      <c r="M128" s="198" t="s">
        <v>23</v>
      </c>
      <c r="N128" s="199" t="s">
        <v>46</v>
      </c>
      <c r="O128" s="41"/>
      <c r="P128" s="200">
        <f>O128*H128</f>
        <v>0</v>
      </c>
      <c r="Q128" s="200">
        <v>0.04</v>
      </c>
      <c r="R128" s="200">
        <f>Q128*H128</f>
        <v>5.8500000000000005</v>
      </c>
      <c r="S128" s="200">
        <v>0</v>
      </c>
      <c r="T128" s="201">
        <f>S128*H128</f>
        <v>0</v>
      </c>
      <c r="AR128" s="22" t="s">
        <v>143</v>
      </c>
      <c r="AT128" s="22" t="s">
        <v>138</v>
      </c>
      <c r="AU128" s="22" t="s">
        <v>85</v>
      </c>
      <c r="AY128" s="22" t="s">
        <v>136</v>
      </c>
      <c r="BE128" s="202">
        <f>IF(N128="základní",J128,0)</f>
        <v>0</v>
      </c>
      <c r="BF128" s="202">
        <f>IF(N128="snížená",J128,0)</f>
        <v>0</v>
      </c>
      <c r="BG128" s="202">
        <f>IF(N128="zákl. přenesená",J128,0)</f>
        <v>0</v>
      </c>
      <c r="BH128" s="202">
        <f>IF(N128="sníž. přenesená",J128,0)</f>
        <v>0</v>
      </c>
      <c r="BI128" s="202">
        <f>IF(N128="nulová",J128,0)</f>
        <v>0</v>
      </c>
      <c r="BJ128" s="22" t="s">
        <v>83</v>
      </c>
      <c r="BK128" s="202">
        <f>ROUND(I128*H128,2)</f>
        <v>0</v>
      </c>
      <c r="BL128" s="22" t="s">
        <v>143</v>
      </c>
      <c r="BM128" s="22" t="s">
        <v>332</v>
      </c>
    </row>
    <row r="129" spans="2:65" s="11" customFormat="1" ht="13.5">
      <c r="B129" s="203"/>
      <c r="C129" s="204"/>
      <c r="D129" s="205" t="s">
        <v>145</v>
      </c>
      <c r="E129" s="206" t="s">
        <v>23</v>
      </c>
      <c r="F129" s="207" t="s">
        <v>316</v>
      </c>
      <c r="G129" s="204"/>
      <c r="H129" s="208">
        <v>146.25</v>
      </c>
      <c r="I129" s="209"/>
      <c r="J129" s="204"/>
      <c r="K129" s="204"/>
      <c r="L129" s="210"/>
      <c r="M129" s="211"/>
      <c r="N129" s="212"/>
      <c r="O129" s="212"/>
      <c r="P129" s="212"/>
      <c r="Q129" s="212"/>
      <c r="R129" s="212"/>
      <c r="S129" s="212"/>
      <c r="T129" s="213"/>
      <c r="AT129" s="214" t="s">
        <v>145</v>
      </c>
      <c r="AU129" s="214" t="s">
        <v>85</v>
      </c>
      <c r="AV129" s="11" t="s">
        <v>85</v>
      </c>
      <c r="AW129" s="11" t="s">
        <v>38</v>
      </c>
      <c r="AX129" s="11" t="s">
        <v>83</v>
      </c>
      <c r="AY129" s="214" t="s">
        <v>136</v>
      </c>
    </row>
    <row r="130" spans="2:65" s="1" customFormat="1" ht="38.25" customHeight="1">
      <c r="B130" s="40"/>
      <c r="C130" s="227" t="s">
        <v>245</v>
      </c>
      <c r="D130" s="227" t="s">
        <v>195</v>
      </c>
      <c r="E130" s="228" t="s">
        <v>249</v>
      </c>
      <c r="F130" s="229" t="s">
        <v>250</v>
      </c>
      <c r="G130" s="230" t="s">
        <v>191</v>
      </c>
      <c r="H130" s="231">
        <v>147.71299999999999</v>
      </c>
      <c r="I130" s="232"/>
      <c r="J130" s="233">
        <f>ROUND(I130*H130,2)</f>
        <v>0</v>
      </c>
      <c r="K130" s="229" t="s">
        <v>23</v>
      </c>
      <c r="L130" s="234"/>
      <c r="M130" s="235" t="s">
        <v>23</v>
      </c>
      <c r="N130" s="236" t="s">
        <v>46</v>
      </c>
      <c r="O130" s="41"/>
      <c r="P130" s="200">
        <f>O130*H130</f>
        <v>0</v>
      </c>
      <c r="Q130" s="200">
        <v>1.0800000000000001E-2</v>
      </c>
      <c r="R130" s="200">
        <f>Q130*H130</f>
        <v>1.5953004</v>
      </c>
      <c r="S130" s="200">
        <v>0</v>
      </c>
      <c r="T130" s="201">
        <f>S130*H130</f>
        <v>0</v>
      </c>
      <c r="AR130" s="22" t="s">
        <v>182</v>
      </c>
      <c r="AT130" s="22" t="s">
        <v>195</v>
      </c>
      <c r="AU130" s="22" t="s">
        <v>85</v>
      </c>
      <c r="AY130" s="22" t="s">
        <v>136</v>
      </c>
      <c r="BE130" s="202">
        <f>IF(N130="základní",J130,0)</f>
        <v>0</v>
      </c>
      <c r="BF130" s="202">
        <f>IF(N130="snížená",J130,0)</f>
        <v>0</v>
      </c>
      <c r="BG130" s="202">
        <f>IF(N130="zákl. přenesená",J130,0)</f>
        <v>0</v>
      </c>
      <c r="BH130" s="202">
        <f>IF(N130="sníž. přenesená",J130,0)</f>
        <v>0</v>
      </c>
      <c r="BI130" s="202">
        <f>IF(N130="nulová",J130,0)</f>
        <v>0</v>
      </c>
      <c r="BJ130" s="22" t="s">
        <v>83</v>
      </c>
      <c r="BK130" s="202">
        <f>ROUND(I130*H130,2)</f>
        <v>0</v>
      </c>
      <c r="BL130" s="22" t="s">
        <v>143</v>
      </c>
      <c r="BM130" s="22" t="s">
        <v>333</v>
      </c>
    </row>
    <row r="131" spans="2:65" s="11" customFormat="1" ht="13.5">
      <c r="B131" s="203"/>
      <c r="C131" s="204"/>
      <c r="D131" s="205" t="s">
        <v>145</v>
      </c>
      <c r="E131" s="206" t="s">
        <v>23</v>
      </c>
      <c r="F131" s="207" t="s">
        <v>316</v>
      </c>
      <c r="G131" s="204"/>
      <c r="H131" s="208">
        <v>146.25</v>
      </c>
      <c r="I131" s="209"/>
      <c r="J131" s="204"/>
      <c r="K131" s="204"/>
      <c r="L131" s="210"/>
      <c r="M131" s="211"/>
      <c r="N131" s="212"/>
      <c r="O131" s="212"/>
      <c r="P131" s="212"/>
      <c r="Q131" s="212"/>
      <c r="R131" s="212"/>
      <c r="S131" s="212"/>
      <c r="T131" s="213"/>
      <c r="AT131" s="214" t="s">
        <v>145</v>
      </c>
      <c r="AU131" s="214" t="s">
        <v>85</v>
      </c>
      <c r="AV131" s="11" t="s">
        <v>85</v>
      </c>
      <c r="AW131" s="11" t="s">
        <v>38</v>
      </c>
      <c r="AX131" s="11" t="s">
        <v>83</v>
      </c>
      <c r="AY131" s="214" t="s">
        <v>136</v>
      </c>
    </row>
    <row r="132" spans="2:65" s="11" customFormat="1" ht="13.5">
      <c r="B132" s="203"/>
      <c r="C132" s="204"/>
      <c r="D132" s="205" t="s">
        <v>145</v>
      </c>
      <c r="E132" s="204"/>
      <c r="F132" s="207" t="s">
        <v>334</v>
      </c>
      <c r="G132" s="204"/>
      <c r="H132" s="208">
        <v>147.71299999999999</v>
      </c>
      <c r="I132" s="209"/>
      <c r="J132" s="204"/>
      <c r="K132" s="204"/>
      <c r="L132" s="210"/>
      <c r="M132" s="211"/>
      <c r="N132" s="212"/>
      <c r="O132" s="212"/>
      <c r="P132" s="212"/>
      <c r="Q132" s="212"/>
      <c r="R132" s="212"/>
      <c r="S132" s="212"/>
      <c r="T132" s="213"/>
      <c r="AT132" s="214" t="s">
        <v>145</v>
      </c>
      <c r="AU132" s="214" t="s">
        <v>85</v>
      </c>
      <c r="AV132" s="11" t="s">
        <v>85</v>
      </c>
      <c r="AW132" s="11" t="s">
        <v>6</v>
      </c>
      <c r="AX132" s="11" t="s">
        <v>83</v>
      </c>
      <c r="AY132" s="214" t="s">
        <v>136</v>
      </c>
    </row>
    <row r="133" spans="2:65" s="10" customFormat="1" ht="29.85" customHeight="1">
      <c r="B133" s="175"/>
      <c r="C133" s="176"/>
      <c r="D133" s="177" t="s">
        <v>74</v>
      </c>
      <c r="E133" s="189" t="s">
        <v>182</v>
      </c>
      <c r="F133" s="189" t="s">
        <v>335</v>
      </c>
      <c r="G133" s="176"/>
      <c r="H133" s="176"/>
      <c r="I133" s="179"/>
      <c r="J133" s="190">
        <f>BK133</f>
        <v>0</v>
      </c>
      <c r="K133" s="176"/>
      <c r="L133" s="181"/>
      <c r="M133" s="182"/>
      <c r="N133" s="183"/>
      <c r="O133" s="183"/>
      <c r="P133" s="184">
        <f>SUM(P134:P140)</f>
        <v>0</v>
      </c>
      <c r="Q133" s="183"/>
      <c r="R133" s="184">
        <f>SUM(R134:R140)</f>
        <v>0.70282</v>
      </c>
      <c r="S133" s="183"/>
      <c r="T133" s="185">
        <f>SUM(T134:T140)</f>
        <v>0</v>
      </c>
      <c r="AR133" s="186" t="s">
        <v>83</v>
      </c>
      <c r="AT133" s="187" t="s">
        <v>74</v>
      </c>
      <c r="AU133" s="187" t="s">
        <v>83</v>
      </c>
      <c r="AY133" s="186" t="s">
        <v>136</v>
      </c>
      <c r="BK133" s="188">
        <f>SUM(BK134:BK140)</f>
        <v>0</v>
      </c>
    </row>
    <row r="134" spans="2:65" s="1" customFormat="1" ht="25.5" customHeight="1">
      <c r="B134" s="40"/>
      <c r="C134" s="191" t="s">
        <v>9</v>
      </c>
      <c r="D134" s="191" t="s">
        <v>138</v>
      </c>
      <c r="E134" s="192" t="s">
        <v>336</v>
      </c>
      <c r="F134" s="193" t="s">
        <v>337</v>
      </c>
      <c r="G134" s="194" t="s">
        <v>263</v>
      </c>
      <c r="H134" s="195">
        <v>1</v>
      </c>
      <c r="I134" s="196"/>
      <c r="J134" s="197">
        <f>ROUND(I134*H134,2)</f>
        <v>0</v>
      </c>
      <c r="K134" s="193" t="s">
        <v>160</v>
      </c>
      <c r="L134" s="60"/>
      <c r="M134" s="198" t="s">
        <v>23</v>
      </c>
      <c r="N134" s="199" t="s">
        <v>46</v>
      </c>
      <c r="O134" s="41"/>
      <c r="P134" s="200">
        <f>O134*H134</f>
        <v>0</v>
      </c>
      <c r="Q134" s="200">
        <v>9.3600000000000003E-3</v>
      </c>
      <c r="R134" s="200">
        <f>Q134*H134</f>
        <v>9.3600000000000003E-3</v>
      </c>
      <c r="S134" s="200">
        <v>0</v>
      </c>
      <c r="T134" s="201">
        <f>S134*H134</f>
        <v>0</v>
      </c>
      <c r="AR134" s="22" t="s">
        <v>143</v>
      </c>
      <c r="AT134" s="22" t="s">
        <v>138</v>
      </c>
      <c r="AU134" s="22" t="s">
        <v>85</v>
      </c>
      <c r="AY134" s="22" t="s">
        <v>136</v>
      </c>
      <c r="BE134" s="202">
        <f>IF(N134="základní",J134,0)</f>
        <v>0</v>
      </c>
      <c r="BF134" s="202">
        <f>IF(N134="snížená",J134,0)</f>
        <v>0</v>
      </c>
      <c r="BG134" s="202">
        <f>IF(N134="zákl. přenesená",J134,0)</f>
        <v>0</v>
      </c>
      <c r="BH134" s="202">
        <f>IF(N134="sníž. přenesená",J134,0)</f>
        <v>0</v>
      </c>
      <c r="BI134" s="202">
        <f>IF(N134="nulová",J134,0)</f>
        <v>0</v>
      </c>
      <c r="BJ134" s="22" t="s">
        <v>83</v>
      </c>
      <c r="BK134" s="202">
        <f>ROUND(I134*H134,2)</f>
        <v>0</v>
      </c>
      <c r="BL134" s="22" t="s">
        <v>143</v>
      </c>
      <c r="BM134" s="22" t="s">
        <v>338</v>
      </c>
    </row>
    <row r="135" spans="2:65" s="1" customFormat="1" ht="40.5">
      <c r="B135" s="40"/>
      <c r="C135" s="62"/>
      <c r="D135" s="205" t="s">
        <v>162</v>
      </c>
      <c r="E135" s="62"/>
      <c r="F135" s="215" t="s">
        <v>339</v>
      </c>
      <c r="G135" s="62"/>
      <c r="H135" s="62"/>
      <c r="I135" s="162"/>
      <c r="J135" s="62"/>
      <c r="K135" s="62"/>
      <c r="L135" s="60"/>
      <c r="M135" s="216"/>
      <c r="N135" s="41"/>
      <c r="O135" s="41"/>
      <c r="P135" s="41"/>
      <c r="Q135" s="41"/>
      <c r="R135" s="41"/>
      <c r="S135" s="41"/>
      <c r="T135" s="77"/>
      <c r="AT135" s="22" t="s">
        <v>162</v>
      </c>
      <c r="AU135" s="22" t="s">
        <v>85</v>
      </c>
    </row>
    <row r="136" spans="2:65" s="1" customFormat="1" ht="16.5" customHeight="1">
      <c r="B136" s="40"/>
      <c r="C136" s="227" t="s">
        <v>254</v>
      </c>
      <c r="D136" s="227" t="s">
        <v>195</v>
      </c>
      <c r="E136" s="228" t="s">
        <v>340</v>
      </c>
      <c r="F136" s="229" t="s">
        <v>341</v>
      </c>
      <c r="G136" s="230" t="s">
        <v>263</v>
      </c>
      <c r="H136" s="231">
        <v>1</v>
      </c>
      <c r="I136" s="232"/>
      <c r="J136" s="233">
        <f>ROUND(I136*H136,2)</f>
        <v>0</v>
      </c>
      <c r="K136" s="229" t="s">
        <v>160</v>
      </c>
      <c r="L136" s="234"/>
      <c r="M136" s="235" t="s">
        <v>23</v>
      </c>
      <c r="N136" s="236" t="s">
        <v>46</v>
      </c>
      <c r="O136" s="41"/>
      <c r="P136" s="200">
        <f>O136*H136</f>
        <v>0</v>
      </c>
      <c r="Q136" s="200">
        <v>4.1000000000000002E-2</v>
      </c>
      <c r="R136" s="200">
        <f>Q136*H136</f>
        <v>4.1000000000000002E-2</v>
      </c>
      <c r="S136" s="200">
        <v>0</v>
      </c>
      <c r="T136" s="201">
        <f>S136*H136</f>
        <v>0</v>
      </c>
      <c r="AR136" s="22" t="s">
        <v>182</v>
      </c>
      <c r="AT136" s="22" t="s">
        <v>195</v>
      </c>
      <c r="AU136" s="22" t="s">
        <v>85</v>
      </c>
      <c r="AY136" s="22" t="s">
        <v>136</v>
      </c>
      <c r="BE136" s="202">
        <f>IF(N136="základní",J136,0)</f>
        <v>0</v>
      </c>
      <c r="BF136" s="202">
        <f>IF(N136="snížená",J136,0)</f>
        <v>0</v>
      </c>
      <c r="BG136" s="202">
        <f>IF(N136="zákl. přenesená",J136,0)</f>
        <v>0</v>
      </c>
      <c r="BH136" s="202">
        <f>IF(N136="sníž. přenesená",J136,0)</f>
        <v>0</v>
      </c>
      <c r="BI136" s="202">
        <f>IF(N136="nulová",J136,0)</f>
        <v>0</v>
      </c>
      <c r="BJ136" s="22" t="s">
        <v>83</v>
      </c>
      <c r="BK136" s="202">
        <f>ROUND(I136*H136,2)</f>
        <v>0</v>
      </c>
      <c r="BL136" s="22" t="s">
        <v>143</v>
      </c>
      <c r="BM136" s="22" t="s">
        <v>342</v>
      </c>
    </row>
    <row r="137" spans="2:65" s="1" customFormat="1" ht="16.5" customHeight="1">
      <c r="B137" s="40"/>
      <c r="C137" s="191" t="s">
        <v>260</v>
      </c>
      <c r="D137" s="191" t="s">
        <v>138</v>
      </c>
      <c r="E137" s="192" t="s">
        <v>343</v>
      </c>
      <c r="F137" s="193" t="s">
        <v>344</v>
      </c>
      <c r="G137" s="194" t="s">
        <v>263</v>
      </c>
      <c r="H137" s="195">
        <v>1</v>
      </c>
      <c r="I137" s="196"/>
      <c r="J137" s="197">
        <f>ROUND(I137*H137,2)</f>
        <v>0</v>
      </c>
      <c r="K137" s="193" t="s">
        <v>160</v>
      </c>
      <c r="L137" s="60"/>
      <c r="M137" s="198" t="s">
        <v>23</v>
      </c>
      <c r="N137" s="199" t="s">
        <v>46</v>
      </c>
      <c r="O137" s="41"/>
      <c r="P137" s="200">
        <f>O137*H137</f>
        <v>0</v>
      </c>
      <c r="Q137" s="200">
        <v>0.32272000000000001</v>
      </c>
      <c r="R137" s="200">
        <f>Q137*H137</f>
        <v>0.32272000000000001</v>
      </c>
      <c r="S137" s="200">
        <v>0</v>
      </c>
      <c r="T137" s="201">
        <f>S137*H137</f>
        <v>0</v>
      </c>
      <c r="AR137" s="22" t="s">
        <v>143</v>
      </c>
      <c r="AT137" s="22" t="s">
        <v>138</v>
      </c>
      <c r="AU137" s="22" t="s">
        <v>85</v>
      </c>
      <c r="AY137" s="22" t="s">
        <v>136</v>
      </c>
      <c r="BE137" s="202">
        <f>IF(N137="základní",J137,0)</f>
        <v>0</v>
      </c>
      <c r="BF137" s="202">
        <f>IF(N137="snížená",J137,0)</f>
        <v>0</v>
      </c>
      <c r="BG137" s="202">
        <f>IF(N137="zákl. přenesená",J137,0)</f>
        <v>0</v>
      </c>
      <c r="BH137" s="202">
        <f>IF(N137="sníž. přenesená",J137,0)</f>
        <v>0</v>
      </c>
      <c r="BI137" s="202">
        <f>IF(N137="nulová",J137,0)</f>
        <v>0</v>
      </c>
      <c r="BJ137" s="22" t="s">
        <v>83</v>
      </c>
      <c r="BK137" s="202">
        <f>ROUND(I137*H137,2)</f>
        <v>0</v>
      </c>
      <c r="BL137" s="22" t="s">
        <v>143</v>
      </c>
      <c r="BM137" s="22" t="s">
        <v>345</v>
      </c>
    </row>
    <row r="138" spans="2:65" s="1" customFormat="1" ht="108">
      <c r="B138" s="40"/>
      <c r="C138" s="62"/>
      <c r="D138" s="205" t="s">
        <v>162</v>
      </c>
      <c r="E138" s="62"/>
      <c r="F138" s="215" t="s">
        <v>346</v>
      </c>
      <c r="G138" s="62"/>
      <c r="H138" s="62"/>
      <c r="I138" s="162"/>
      <c r="J138" s="62"/>
      <c r="K138" s="62"/>
      <c r="L138" s="60"/>
      <c r="M138" s="216"/>
      <c r="N138" s="41"/>
      <c r="O138" s="41"/>
      <c r="P138" s="41"/>
      <c r="Q138" s="41"/>
      <c r="R138" s="41"/>
      <c r="S138" s="41"/>
      <c r="T138" s="77"/>
      <c r="AT138" s="22" t="s">
        <v>162</v>
      </c>
      <c r="AU138" s="22" t="s">
        <v>85</v>
      </c>
    </row>
    <row r="139" spans="2:65" s="1" customFormat="1" ht="16.5" customHeight="1">
      <c r="B139" s="40"/>
      <c r="C139" s="191" t="s">
        <v>266</v>
      </c>
      <c r="D139" s="191" t="s">
        <v>138</v>
      </c>
      <c r="E139" s="192" t="s">
        <v>347</v>
      </c>
      <c r="F139" s="193" t="s">
        <v>348</v>
      </c>
      <c r="G139" s="194" t="s">
        <v>263</v>
      </c>
      <c r="H139" s="195">
        <v>1</v>
      </c>
      <c r="I139" s="196"/>
      <c r="J139" s="197">
        <f>ROUND(I139*H139,2)</f>
        <v>0</v>
      </c>
      <c r="K139" s="193" t="s">
        <v>160</v>
      </c>
      <c r="L139" s="60"/>
      <c r="M139" s="198" t="s">
        <v>23</v>
      </c>
      <c r="N139" s="199" t="s">
        <v>46</v>
      </c>
      <c r="O139" s="41"/>
      <c r="P139" s="200">
        <f>O139*H139</f>
        <v>0</v>
      </c>
      <c r="Q139" s="200">
        <v>0.32973999999999998</v>
      </c>
      <c r="R139" s="200">
        <f>Q139*H139</f>
        <v>0.32973999999999998</v>
      </c>
      <c r="S139" s="200">
        <v>0</v>
      </c>
      <c r="T139" s="201">
        <f>S139*H139</f>
        <v>0</v>
      </c>
      <c r="AR139" s="22" t="s">
        <v>143</v>
      </c>
      <c r="AT139" s="22" t="s">
        <v>138</v>
      </c>
      <c r="AU139" s="22" t="s">
        <v>85</v>
      </c>
      <c r="AY139" s="22" t="s">
        <v>136</v>
      </c>
      <c r="BE139" s="202">
        <f>IF(N139="základní",J139,0)</f>
        <v>0</v>
      </c>
      <c r="BF139" s="202">
        <f>IF(N139="snížená",J139,0)</f>
        <v>0</v>
      </c>
      <c r="BG139" s="202">
        <f>IF(N139="zákl. přenesená",J139,0)</f>
        <v>0</v>
      </c>
      <c r="BH139" s="202">
        <f>IF(N139="sníž. přenesená",J139,0)</f>
        <v>0</v>
      </c>
      <c r="BI139" s="202">
        <f>IF(N139="nulová",J139,0)</f>
        <v>0</v>
      </c>
      <c r="BJ139" s="22" t="s">
        <v>83</v>
      </c>
      <c r="BK139" s="202">
        <f>ROUND(I139*H139,2)</f>
        <v>0</v>
      </c>
      <c r="BL139" s="22" t="s">
        <v>143</v>
      </c>
      <c r="BM139" s="22" t="s">
        <v>349</v>
      </c>
    </row>
    <row r="140" spans="2:65" s="1" customFormat="1" ht="108">
      <c r="B140" s="40"/>
      <c r="C140" s="62"/>
      <c r="D140" s="205" t="s">
        <v>162</v>
      </c>
      <c r="E140" s="62"/>
      <c r="F140" s="215" t="s">
        <v>346</v>
      </c>
      <c r="G140" s="62"/>
      <c r="H140" s="62"/>
      <c r="I140" s="162"/>
      <c r="J140" s="62"/>
      <c r="K140" s="62"/>
      <c r="L140" s="60"/>
      <c r="M140" s="216"/>
      <c r="N140" s="41"/>
      <c r="O140" s="41"/>
      <c r="P140" s="41"/>
      <c r="Q140" s="41"/>
      <c r="R140" s="41"/>
      <c r="S140" s="41"/>
      <c r="T140" s="77"/>
      <c r="AT140" s="22" t="s">
        <v>162</v>
      </c>
      <c r="AU140" s="22" t="s">
        <v>85</v>
      </c>
    </row>
    <row r="141" spans="2:65" s="10" customFormat="1" ht="29.85" customHeight="1">
      <c r="B141" s="175"/>
      <c r="C141" s="176"/>
      <c r="D141" s="177" t="s">
        <v>74</v>
      </c>
      <c r="E141" s="189" t="s">
        <v>289</v>
      </c>
      <c r="F141" s="189" t="s">
        <v>290</v>
      </c>
      <c r="G141" s="176"/>
      <c r="H141" s="176"/>
      <c r="I141" s="179"/>
      <c r="J141" s="190">
        <f>BK141</f>
        <v>0</v>
      </c>
      <c r="K141" s="176"/>
      <c r="L141" s="181"/>
      <c r="M141" s="182"/>
      <c r="N141" s="183"/>
      <c r="O141" s="183"/>
      <c r="P141" s="184">
        <f>P142</f>
        <v>0</v>
      </c>
      <c r="Q141" s="183"/>
      <c r="R141" s="184">
        <f>R142</f>
        <v>0</v>
      </c>
      <c r="S141" s="183"/>
      <c r="T141" s="185">
        <f>T142</f>
        <v>0</v>
      </c>
      <c r="AR141" s="186" t="s">
        <v>83</v>
      </c>
      <c r="AT141" s="187" t="s">
        <v>74</v>
      </c>
      <c r="AU141" s="187" t="s">
        <v>83</v>
      </c>
      <c r="AY141" s="186" t="s">
        <v>136</v>
      </c>
      <c r="BK141" s="188">
        <f>BK142</f>
        <v>0</v>
      </c>
    </row>
    <row r="142" spans="2:65" s="1" customFormat="1" ht="25.5" customHeight="1">
      <c r="B142" s="40"/>
      <c r="C142" s="191" t="s">
        <v>272</v>
      </c>
      <c r="D142" s="191" t="s">
        <v>138</v>
      </c>
      <c r="E142" s="192" t="s">
        <v>292</v>
      </c>
      <c r="F142" s="193" t="s">
        <v>293</v>
      </c>
      <c r="G142" s="194" t="s">
        <v>185</v>
      </c>
      <c r="H142" s="195">
        <v>15.653</v>
      </c>
      <c r="I142" s="196"/>
      <c r="J142" s="197">
        <f>ROUND(I142*H142,2)</f>
        <v>0</v>
      </c>
      <c r="K142" s="193" t="s">
        <v>155</v>
      </c>
      <c r="L142" s="60"/>
      <c r="M142" s="198" t="s">
        <v>23</v>
      </c>
      <c r="N142" s="237" t="s">
        <v>46</v>
      </c>
      <c r="O142" s="238"/>
      <c r="P142" s="239">
        <f>O142*H142</f>
        <v>0</v>
      </c>
      <c r="Q142" s="239">
        <v>0</v>
      </c>
      <c r="R142" s="239">
        <f>Q142*H142</f>
        <v>0</v>
      </c>
      <c r="S142" s="239">
        <v>0</v>
      </c>
      <c r="T142" s="240">
        <f>S142*H142</f>
        <v>0</v>
      </c>
      <c r="AR142" s="22" t="s">
        <v>143</v>
      </c>
      <c r="AT142" s="22" t="s">
        <v>138</v>
      </c>
      <c r="AU142" s="22" t="s">
        <v>85</v>
      </c>
      <c r="AY142" s="22" t="s">
        <v>136</v>
      </c>
      <c r="BE142" s="202">
        <f>IF(N142="základní",J142,0)</f>
        <v>0</v>
      </c>
      <c r="BF142" s="202">
        <f>IF(N142="snížená",J142,0)</f>
        <v>0</v>
      </c>
      <c r="BG142" s="202">
        <f>IF(N142="zákl. přenesená",J142,0)</f>
        <v>0</v>
      </c>
      <c r="BH142" s="202">
        <f>IF(N142="sníž. přenesená",J142,0)</f>
        <v>0</v>
      </c>
      <c r="BI142" s="202">
        <f>IF(N142="nulová",J142,0)</f>
        <v>0</v>
      </c>
      <c r="BJ142" s="22" t="s">
        <v>83</v>
      </c>
      <c r="BK142" s="202">
        <f>ROUND(I142*H142,2)</f>
        <v>0</v>
      </c>
      <c r="BL142" s="22" t="s">
        <v>143</v>
      </c>
      <c r="BM142" s="22" t="s">
        <v>350</v>
      </c>
    </row>
    <row r="143" spans="2:65" s="1" customFormat="1" ht="6.95" customHeight="1">
      <c r="B143" s="55"/>
      <c r="C143" s="56"/>
      <c r="D143" s="56"/>
      <c r="E143" s="56"/>
      <c r="F143" s="56"/>
      <c r="G143" s="56"/>
      <c r="H143" s="56"/>
      <c r="I143" s="138"/>
      <c r="J143" s="56"/>
      <c r="K143" s="56"/>
      <c r="L143" s="60"/>
    </row>
  </sheetData>
  <sheetProtection algorithmName="SHA-512" hashValue="NNkn5SyEC2nHzcrljWny+LHhuG2hOO/AtUy7LpVYXnRub3bVsPfrUSjfi5m0Q2Y9vhmJyGhLHE/nt7qQlxO+/A==" saltValue="7O2ZA7J1jYkvX8NWck60H1Rscx30YulbQ8NrDtY1f/Nqv95AF5O1nOnRgp4Y1C+pibAs/8VLe2JP9WwBidux4A==" spinCount="100000" sheet="1" objects="1" scenarios="1" formatColumns="0" formatRows="0" autoFilter="0"/>
  <autoFilter ref="C80:K142"/>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95"/>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91</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351</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ROUND(J83,2)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ROUND(SUM(BE83:BE194), 2)</f>
        <v>0</v>
      </c>
      <c r="G30" s="41"/>
      <c r="H30" s="41"/>
      <c r="I30" s="130">
        <v>0.21</v>
      </c>
      <c r="J30" s="129">
        <f>ROUND(ROUND((SUM(BE83:BE194)), 2)*I30, 2)</f>
        <v>0</v>
      </c>
      <c r="K30" s="44"/>
    </row>
    <row r="31" spans="2:11" s="1" customFormat="1" ht="14.45" customHeight="1">
      <c r="B31" s="40"/>
      <c r="C31" s="41"/>
      <c r="D31" s="41"/>
      <c r="E31" s="48" t="s">
        <v>47</v>
      </c>
      <c r="F31" s="129">
        <f>ROUND(SUM(BF83:BF194), 2)</f>
        <v>0</v>
      </c>
      <c r="G31" s="41"/>
      <c r="H31" s="41"/>
      <c r="I31" s="130">
        <v>0.15</v>
      </c>
      <c r="J31" s="129">
        <f>ROUND(ROUND((SUM(BF83:BF194)), 2)*I31, 2)</f>
        <v>0</v>
      </c>
      <c r="K31" s="44"/>
    </row>
    <row r="32" spans="2:11" s="1" customFormat="1" ht="14.45" hidden="1" customHeight="1">
      <c r="B32" s="40"/>
      <c r="C32" s="41"/>
      <c r="D32" s="41"/>
      <c r="E32" s="48" t="s">
        <v>48</v>
      </c>
      <c r="F32" s="129">
        <f>ROUND(SUM(BG83:BG194), 2)</f>
        <v>0</v>
      </c>
      <c r="G32" s="41"/>
      <c r="H32" s="41"/>
      <c r="I32" s="130">
        <v>0.21</v>
      </c>
      <c r="J32" s="129">
        <v>0</v>
      </c>
      <c r="K32" s="44"/>
    </row>
    <row r="33" spans="2:11" s="1" customFormat="1" ht="14.45" hidden="1" customHeight="1">
      <c r="B33" s="40"/>
      <c r="C33" s="41"/>
      <c r="D33" s="41"/>
      <c r="E33" s="48" t="s">
        <v>49</v>
      </c>
      <c r="F33" s="129">
        <f>ROUND(SUM(BH83:BH194), 2)</f>
        <v>0</v>
      </c>
      <c r="G33" s="41"/>
      <c r="H33" s="41"/>
      <c r="I33" s="130">
        <v>0.15</v>
      </c>
      <c r="J33" s="129">
        <v>0</v>
      </c>
      <c r="K33" s="44"/>
    </row>
    <row r="34" spans="2:11" s="1" customFormat="1" ht="14.45" hidden="1" customHeight="1">
      <c r="B34" s="40"/>
      <c r="C34" s="41"/>
      <c r="D34" s="41"/>
      <c r="E34" s="48" t="s">
        <v>50</v>
      </c>
      <c r="F34" s="129">
        <f>ROUND(SUM(BI83:BI194),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1700311 - Zpevněné odstavné plochy ze zatravňovacích roštů - lokalita Opavská 1124</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J83</f>
        <v>0</v>
      </c>
      <c r="K56" s="44"/>
      <c r="AU56" s="22" t="s">
        <v>113</v>
      </c>
    </row>
    <row r="57" spans="2:47" s="7" customFormat="1" ht="24.95" customHeight="1">
      <c r="B57" s="148"/>
      <c r="C57" s="149"/>
      <c r="D57" s="150" t="s">
        <v>114</v>
      </c>
      <c r="E57" s="151"/>
      <c r="F57" s="151"/>
      <c r="G57" s="151"/>
      <c r="H57" s="151"/>
      <c r="I57" s="152"/>
      <c r="J57" s="153">
        <f>J84</f>
        <v>0</v>
      </c>
      <c r="K57" s="154"/>
    </row>
    <row r="58" spans="2:47" s="8" customFormat="1" ht="19.899999999999999" customHeight="1">
      <c r="B58" s="155"/>
      <c r="C58" s="156"/>
      <c r="D58" s="157" t="s">
        <v>115</v>
      </c>
      <c r="E58" s="158"/>
      <c r="F58" s="158"/>
      <c r="G58" s="158"/>
      <c r="H58" s="158"/>
      <c r="I58" s="159"/>
      <c r="J58" s="160">
        <f>J85</f>
        <v>0</v>
      </c>
      <c r="K58" s="161"/>
    </row>
    <row r="59" spans="2:47" s="8" customFormat="1" ht="19.899999999999999" customHeight="1">
      <c r="B59" s="155"/>
      <c r="C59" s="156"/>
      <c r="D59" s="157" t="s">
        <v>352</v>
      </c>
      <c r="E59" s="158"/>
      <c r="F59" s="158"/>
      <c r="G59" s="158"/>
      <c r="H59" s="158"/>
      <c r="I59" s="159"/>
      <c r="J59" s="160">
        <f>J132</f>
        <v>0</v>
      </c>
      <c r="K59" s="161"/>
    </row>
    <row r="60" spans="2:47" s="8" customFormat="1" ht="19.899999999999999" customHeight="1">
      <c r="B60" s="155"/>
      <c r="C60" s="156"/>
      <c r="D60" s="157" t="s">
        <v>116</v>
      </c>
      <c r="E60" s="158"/>
      <c r="F60" s="158"/>
      <c r="G60" s="158"/>
      <c r="H60" s="158"/>
      <c r="I60" s="159"/>
      <c r="J60" s="160">
        <f>J142</f>
        <v>0</v>
      </c>
      <c r="K60" s="161"/>
    </row>
    <row r="61" spans="2:47" s="8" customFormat="1" ht="19.899999999999999" customHeight="1">
      <c r="B61" s="155"/>
      <c r="C61" s="156"/>
      <c r="D61" s="157" t="s">
        <v>117</v>
      </c>
      <c r="E61" s="158"/>
      <c r="F61" s="158"/>
      <c r="G61" s="158"/>
      <c r="H61" s="158"/>
      <c r="I61" s="159"/>
      <c r="J61" s="160">
        <f>J159</f>
        <v>0</v>
      </c>
      <c r="K61" s="161"/>
    </row>
    <row r="62" spans="2:47" s="8" customFormat="1" ht="19.899999999999999" customHeight="1">
      <c r="B62" s="155"/>
      <c r="C62" s="156"/>
      <c r="D62" s="157" t="s">
        <v>118</v>
      </c>
      <c r="E62" s="158"/>
      <c r="F62" s="158"/>
      <c r="G62" s="158"/>
      <c r="H62" s="158"/>
      <c r="I62" s="159"/>
      <c r="J62" s="160">
        <f>J183</f>
        <v>0</v>
      </c>
      <c r="K62" s="161"/>
    </row>
    <row r="63" spans="2:47" s="8" customFormat="1" ht="19.899999999999999" customHeight="1">
      <c r="B63" s="155"/>
      <c r="C63" s="156"/>
      <c r="D63" s="157" t="s">
        <v>119</v>
      </c>
      <c r="E63" s="158"/>
      <c r="F63" s="158"/>
      <c r="G63" s="158"/>
      <c r="H63" s="158"/>
      <c r="I63" s="159"/>
      <c r="J63" s="160">
        <f>J193</f>
        <v>0</v>
      </c>
      <c r="K63" s="161"/>
    </row>
    <row r="64" spans="2:47" s="1" customFormat="1" ht="21.75" customHeight="1">
      <c r="B64" s="40"/>
      <c r="C64" s="41"/>
      <c r="D64" s="41"/>
      <c r="E64" s="41"/>
      <c r="F64" s="41"/>
      <c r="G64" s="41"/>
      <c r="H64" s="41"/>
      <c r="I64" s="117"/>
      <c r="J64" s="41"/>
      <c r="K64" s="44"/>
    </row>
    <row r="65" spans="2:12" s="1" customFormat="1" ht="6.95" customHeight="1">
      <c r="B65" s="55"/>
      <c r="C65" s="56"/>
      <c r="D65" s="56"/>
      <c r="E65" s="56"/>
      <c r="F65" s="56"/>
      <c r="G65" s="56"/>
      <c r="H65" s="56"/>
      <c r="I65" s="138"/>
      <c r="J65" s="56"/>
      <c r="K65" s="57"/>
    </row>
    <row r="69" spans="2:12" s="1" customFormat="1" ht="6.95" customHeight="1">
      <c r="B69" s="58"/>
      <c r="C69" s="59"/>
      <c r="D69" s="59"/>
      <c r="E69" s="59"/>
      <c r="F69" s="59"/>
      <c r="G69" s="59"/>
      <c r="H69" s="59"/>
      <c r="I69" s="141"/>
      <c r="J69" s="59"/>
      <c r="K69" s="59"/>
      <c r="L69" s="60"/>
    </row>
    <row r="70" spans="2:12" s="1" customFormat="1" ht="36.950000000000003" customHeight="1">
      <c r="B70" s="40"/>
      <c r="C70" s="61" t="s">
        <v>120</v>
      </c>
      <c r="D70" s="62"/>
      <c r="E70" s="62"/>
      <c r="F70" s="62"/>
      <c r="G70" s="62"/>
      <c r="H70" s="62"/>
      <c r="I70" s="162"/>
      <c r="J70" s="62"/>
      <c r="K70" s="62"/>
      <c r="L70" s="60"/>
    </row>
    <row r="71" spans="2:12" s="1" customFormat="1" ht="6.95" customHeight="1">
      <c r="B71" s="40"/>
      <c r="C71" s="62"/>
      <c r="D71" s="62"/>
      <c r="E71" s="62"/>
      <c r="F71" s="62"/>
      <c r="G71" s="62"/>
      <c r="H71" s="62"/>
      <c r="I71" s="162"/>
      <c r="J71" s="62"/>
      <c r="K71" s="62"/>
      <c r="L71" s="60"/>
    </row>
    <row r="72" spans="2:12" s="1" customFormat="1" ht="14.45" customHeight="1">
      <c r="B72" s="40"/>
      <c r="C72" s="64" t="s">
        <v>18</v>
      </c>
      <c r="D72" s="62"/>
      <c r="E72" s="62"/>
      <c r="F72" s="62"/>
      <c r="G72" s="62"/>
      <c r="H72" s="62"/>
      <c r="I72" s="162"/>
      <c r="J72" s="62"/>
      <c r="K72" s="62"/>
      <c r="L72" s="60"/>
    </row>
    <row r="73" spans="2:12" s="1" customFormat="1" ht="16.5" customHeight="1">
      <c r="B73" s="40"/>
      <c r="C73" s="62"/>
      <c r="D73" s="62"/>
      <c r="E73" s="362" t="str">
        <f>E7</f>
        <v>Zpevněné odstavné plochy ze zatravňovacích roštů - II.etapa</v>
      </c>
      <c r="F73" s="363"/>
      <c r="G73" s="363"/>
      <c r="H73" s="363"/>
      <c r="I73" s="162"/>
      <c r="J73" s="62"/>
      <c r="K73" s="62"/>
      <c r="L73" s="60"/>
    </row>
    <row r="74" spans="2:12" s="1" customFormat="1" ht="14.45" customHeight="1">
      <c r="B74" s="40"/>
      <c r="C74" s="64" t="s">
        <v>107</v>
      </c>
      <c r="D74" s="62"/>
      <c r="E74" s="62"/>
      <c r="F74" s="62"/>
      <c r="G74" s="62"/>
      <c r="H74" s="62"/>
      <c r="I74" s="162"/>
      <c r="J74" s="62"/>
      <c r="K74" s="62"/>
      <c r="L74" s="60"/>
    </row>
    <row r="75" spans="2:12" s="1" customFormat="1" ht="17.25" customHeight="1">
      <c r="B75" s="40"/>
      <c r="C75" s="62"/>
      <c r="D75" s="62"/>
      <c r="E75" s="337" t="str">
        <f>E9</f>
        <v>1700311 - Zpevněné odstavné plochy ze zatravňovacích roštů - lokalita Opavská 1124</v>
      </c>
      <c r="F75" s="364"/>
      <c r="G75" s="364"/>
      <c r="H75" s="364"/>
      <c r="I75" s="162"/>
      <c r="J75" s="62"/>
      <c r="K75" s="62"/>
      <c r="L75" s="60"/>
    </row>
    <row r="76" spans="2:12" s="1" customFormat="1" ht="6.95" customHeight="1">
      <c r="B76" s="40"/>
      <c r="C76" s="62"/>
      <c r="D76" s="62"/>
      <c r="E76" s="62"/>
      <c r="F76" s="62"/>
      <c r="G76" s="62"/>
      <c r="H76" s="62"/>
      <c r="I76" s="162"/>
      <c r="J76" s="62"/>
      <c r="K76" s="62"/>
      <c r="L76" s="60"/>
    </row>
    <row r="77" spans="2:12" s="1" customFormat="1" ht="18" customHeight="1">
      <c r="B77" s="40"/>
      <c r="C77" s="64" t="s">
        <v>24</v>
      </c>
      <c r="D77" s="62"/>
      <c r="E77" s="62"/>
      <c r="F77" s="163" t="str">
        <f>F12</f>
        <v>Ostrava - Poruba</v>
      </c>
      <c r="G77" s="62"/>
      <c r="H77" s="62"/>
      <c r="I77" s="164" t="s">
        <v>26</v>
      </c>
      <c r="J77" s="72" t="str">
        <f>IF(J12="","",J12)</f>
        <v>2. 3. 2017</v>
      </c>
      <c r="K77" s="62"/>
      <c r="L77" s="60"/>
    </row>
    <row r="78" spans="2:12" s="1" customFormat="1" ht="6.95" customHeight="1">
      <c r="B78" s="40"/>
      <c r="C78" s="62"/>
      <c r="D78" s="62"/>
      <c r="E78" s="62"/>
      <c r="F78" s="62"/>
      <c r="G78" s="62"/>
      <c r="H78" s="62"/>
      <c r="I78" s="162"/>
      <c r="J78" s="62"/>
      <c r="K78" s="62"/>
      <c r="L78" s="60"/>
    </row>
    <row r="79" spans="2:12" s="1" customFormat="1" ht="15">
      <c r="B79" s="40"/>
      <c r="C79" s="64" t="s">
        <v>30</v>
      </c>
      <c r="D79" s="62"/>
      <c r="E79" s="62"/>
      <c r="F79" s="163" t="str">
        <f>E15</f>
        <v>Úřad městského obvodu Poruba</v>
      </c>
      <c r="G79" s="62"/>
      <c r="H79" s="62"/>
      <c r="I79" s="164" t="s">
        <v>36</v>
      </c>
      <c r="J79" s="163" t="str">
        <f>E21</f>
        <v xml:space="preserve"> </v>
      </c>
      <c r="K79" s="62"/>
      <c r="L79" s="60"/>
    </row>
    <row r="80" spans="2:12" s="1" customFormat="1" ht="14.45" customHeight="1">
      <c r="B80" s="40"/>
      <c r="C80" s="64" t="s">
        <v>34</v>
      </c>
      <c r="D80" s="62"/>
      <c r="E80" s="62"/>
      <c r="F80" s="163" t="str">
        <f>IF(E18="","",E18)</f>
        <v/>
      </c>
      <c r="G80" s="62"/>
      <c r="H80" s="62"/>
      <c r="I80" s="162"/>
      <c r="J80" s="62"/>
      <c r="K80" s="62"/>
      <c r="L80" s="60"/>
    </row>
    <row r="81" spans="2:65" s="1" customFormat="1" ht="10.35" customHeight="1">
      <c r="B81" s="40"/>
      <c r="C81" s="62"/>
      <c r="D81" s="62"/>
      <c r="E81" s="62"/>
      <c r="F81" s="62"/>
      <c r="G81" s="62"/>
      <c r="H81" s="62"/>
      <c r="I81" s="162"/>
      <c r="J81" s="62"/>
      <c r="K81" s="62"/>
      <c r="L81" s="60"/>
    </row>
    <row r="82" spans="2:65" s="9" customFormat="1" ht="29.25" customHeight="1">
      <c r="B82" s="165"/>
      <c r="C82" s="166" t="s">
        <v>121</v>
      </c>
      <c r="D82" s="167" t="s">
        <v>60</v>
      </c>
      <c r="E82" s="167" t="s">
        <v>56</v>
      </c>
      <c r="F82" s="167" t="s">
        <v>122</v>
      </c>
      <c r="G82" s="167" t="s">
        <v>123</v>
      </c>
      <c r="H82" s="167" t="s">
        <v>124</v>
      </c>
      <c r="I82" s="168" t="s">
        <v>125</v>
      </c>
      <c r="J82" s="167" t="s">
        <v>111</v>
      </c>
      <c r="K82" s="169" t="s">
        <v>126</v>
      </c>
      <c r="L82" s="170"/>
      <c r="M82" s="80" t="s">
        <v>127</v>
      </c>
      <c r="N82" s="81" t="s">
        <v>45</v>
      </c>
      <c r="O82" s="81" t="s">
        <v>128</v>
      </c>
      <c r="P82" s="81" t="s">
        <v>129</v>
      </c>
      <c r="Q82" s="81" t="s">
        <v>130</v>
      </c>
      <c r="R82" s="81" t="s">
        <v>131</v>
      </c>
      <c r="S82" s="81" t="s">
        <v>132</v>
      </c>
      <c r="T82" s="82" t="s">
        <v>133</v>
      </c>
    </row>
    <row r="83" spans="2:65" s="1" customFormat="1" ht="29.25" customHeight="1">
      <c r="B83" s="40"/>
      <c r="C83" s="86" t="s">
        <v>112</v>
      </c>
      <c r="D83" s="62"/>
      <c r="E83" s="62"/>
      <c r="F83" s="62"/>
      <c r="G83" s="62"/>
      <c r="H83" s="62"/>
      <c r="I83" s="162"/>
      <c r="J83" s="171">
        <f>BK83</f>
        <v>0</v>
      </c>
      <c r="K83" s="62"/>
      <c r="L83" s="60"/>
      <c r="M83" s="83"/>
      <c r="N83" s="84"/>
      <c r="O83" s="84"/>
      <c r="P83" s="172">
        <f>P84</f>
        <v>0</v>
      </c>
      <c r="Q83" s="84"/>
      <c r="R83" s="172">
        <f>R84</f>
        <v>79.480418399999991</v>
      </c>
      <c r="S83" s="84"/>
      <c r="T83" s="173">
        <f>T84</f>
        <v>10.308949999999999</v>
      </c>
      <c r="AT83" s="22" t="s">
        <v>74</v>
      </c>
      <c r="AU83" s="22" t="s">
        <v>113</v>
      </c>
      <c r="BK83" s="174">
        <f>BK84</f>
        <v>0</v>
      </c>
    </row>
    <row r="84" spans="2:65" s="10" customFormat="1" ht="37.35" customHeight="1">
      <c r="B84" s="175"/>
      <c r="C84" s="176"/>
      <c r="D84" s="177" t="s">
        <v>74</v>
      </c>
      <c r="E84" s="178" t="s">
        <v>134</v>
      </c>
      <c r="F84" s="178" t="s">
        <v>135</v>
      </c>
      <c r="G84" s="176"/>
      <c r="H84" s="176"/>
      <c r="I84" s="179"/>
      <c r="J84" s="180">
        <f>BK84</f>
        <v>0</v>
      </c>
      <c r="K84" s="176"/>
      <c r="L84" s="181"/>
      <c r="M84" s="182"/>
      <c r="N84" s="183"/>
      <c r="O84" s="183"/>
      <c r="P84" s="184">
        <f>P85+P132+P142+P159+P183+P193</f>
        <v>0</v>
      </c>
      <c r="Q84" s="183"/>
      <c r="R84" s="184">
        <f>R85+R132+R142+R159+R183+R193</f>
        <v>79.480418399999991</v>
      </c>
      <c r="S84" s="183"/>
      <c r="T84" s="185">
        <f>T85+T132+T142+T159+T183+T193</f>
        <v>10.308949999999999</v>
      </c>
      <c r="AR84" s="186" t="s">
        <v>83</v>
      </c>
      <c r="AT84" s="187" t="s">
        <v>74</v>
      </c>
      <c r="AU84" s="187" t="s">
        <v>75</v>
      </c>
      <c r="AY84" s="186" t="s">
        <v>136</v>
      </c>
      <c r="BK84" s="188">
        <f>BK85+BK132+BK142+BK159+BK183+BK193</f>
        <v>0</v>
      </c>
    </row>
    <row r="85" spans="2:65" s="10" customFormat="1" ht="19.899999999999999" customHeight="1">
      <c r="B85" s="175"/>
      <c r="C85" s="176"/>
      <c r="D85" s="177" t="s">
        <v>74</v>
      </c>
      <c r="E85" s="189" t="s">
        <v>83</v>
      </c>
      <c r="F85" s="189" t="s">
        <v>137</v>
      </c>
      <c r="G85" s="176"/>
      <c r="H85" s="176"/>
      <c r="I85" s="179"/>
      <c r="J85" s="190">
        <f>BK85</f>
        <v>0</v>
      </c>
      <c r="K85" s="176"/>
      <c r="L85" s="181"/>
      <c r="M85" s="182"/>
      <c r="N85" s="183"/>
      <c r="O85" s="183"/>
      <c r="P85" s="184">
        <f>SUM(P86:P131)</f>
        <v>0</v>
      </c>
      <c r="Q85" s="183"/>
      <c r="R85" s="184">
        <f>SUM(R86:R131)</f>
        <v>23.448793999999999</v>
      </c>
      <c r="S85" s="183"/>
      <c r="T85" s="185">
        <f>SUM(T86:T131)</f>
        <v>9.8989499999999992</v>
      </c>
      <c r="AR85" s="186" t="s">
        <v>83</v>
      </c>
      <c r="AT85" s="187" t="s">
        <v>74</v>
      </c>
      <c r="AU85" s="187" t="s">
        <v>83</v>
      </c>
      <c r="AY85" s="186" t="s">
        <v>136</v>
      </c>
      <c r="BK85" s="188">
        <f>SUM(BK86:BK131)</f>
        <v>0</v>
      </c>
    </row>
    <row r="86" spans="2:65" s="1" customFormat="1" ht="51" customHeight="1">
      <c r="B86" s="40"/>
      <c r="C86" s="191" t="s">
        <v>83</v>
      </c>
      <c r="D86" s="191" t="s">
        <v>138</v>
      </c>
      <c r="E86" s="192" t="s">
        <v>353</v>
      </c>
      <c r="F86" s="193" t="s">
        <v>354</v>
      </c>
      <c r="G86" s="194" t="s">
        <v>191</v>
      </c>
      <c r="H86" s="195">
        <v>25.29</v>
      </c>
      <c r="I86" s="196"/>
      <c r="J86" s="197">
        <f>ROUND(I86*H86,2)</f>
        <v>0</v>
      </c>
      <c r="K86" s="193" t="s">
        <v>160</v>
      </c>
      <c r="L86" s="60"/>
      <c r="M86" s="198" t="s">
        <v>23</v>
      </c>
      <c r="N86" s="199" t="s">
        <v>46</v>
      </c>
      <c r="O86" s="41"/>
      <c r="P86" s="200">
        <f>O86*H86</f>
        <v>0</v>
      </c>
      <c r="Q86" s="200">
        <v>0</v>
      </c>
      <c r="R86" s="200">
        <f>Q86*H86</f>
        <v>0</v>
      </c>
      <c r="S86" s="200">
        <v>0.255</v>
      </c>
      <c r="T86" s="201">
        <f>S86*H86</f>
        <v>6.44895</v>
      </c>
      <c r="AR86" s="22" t="s">
        <v>143</v>
      </c>
      <c r="AT86" s="22" t="s">
        <v>138</v>
      </c>
      <c r="AU86" s="22" t="s">
        <v>85</v>
      </c>
      <c r="AY86" s="22" t="s">
        <v>136</v>
      </c>
      <c r="BE86" s="202">
        <f>IF(N86="základní",J86,0)</f>
        <v>0</v>
      </c>
      <c r="BF86" s="202">
        <f>IF(N86="snížená",J86,0)</f>
        <v>0</v>
      </c>
      <c r="BG86" s="202">
        <f>IF(N86="zákl. přenesená",J86,0)</f>
        <v>0</v>
      </c>
      <c r="BH86" s="202">
        <f>IF(N86="sníž. přenesená",J86,0)</f>
        <v>0</v>
      </c>
      <c r="BI86" s="202">
        <f>IF(N86="nulová",J86,0)</f>
        <v>0</v>
      </c>
      <c r="BJ86" s="22" t="s">
        <v>83</v>
      </c>
      <c r="BK86" s="202">
        <f>ROUND(I86*H86,2)</f>
        <v>0</v>
      </c>
      <c r="BL86" s="22" t="s">
        <v>143</v>
      </c>
      <c r="BM86" s="22" t="s">
        <v>355</v>
      </c>
    </row>
    <row r="87" spans="2:65" s="1" customFormat="1" ht="189">
      <c r="B87" s="40"/>
      <c r="C87" s="62"/>
      <c r="D87" s="205" t="s">
        <v>162</v>
      </c>
      <c r="E87" s="62"/>
      <c r="F87" s="215" t="s">
        <v>356</v>
      </c>
      <c r="G87" s="62"/>
      <c r="H87" s="62"/>
      <c r="I87" s="162"/>
      <c r="J87" s="62"/>
      <c r="K87" s="62"/>
      <c r="L87" s="60"/>
      <c r="M87" s="216"/>
      <c r="N87" s="41"/>
      <c r="O87" s="41"/>
      <c r="P87" s="41"/>
      <c r="Q87" s="41"/>
      <c r="R87" s="41"/>
      <c r="S87" s="41"/>
      <c r="T87" s="77"/>
      <c r="AT87" s="22" t="s">
        <v>162</v>
      </c>
      <c r="AU87" s="22" t="s">
        <v>85</v>
      </c>
    </row>
    <row r="88" spans="2:65" s="11" customFormat="1" ht="13.5">
      <c r="B88" s="203"/>
      <c r="C88" s="204"/>
      <c r="D88" s="205" t="s">
        <v>145</v>
      </c>
      <c r="E88" s="206" t="s">
        <v>23</v>
      </c>
      <c r="F88" s="207" t="s">
        <v>357</v>
      </c>
      <c r="G88" s="204"/>
      <c r="H88" s="208">
        <v>25.29</v>
      </c>
      <c r="I88" s="209"/>
      <c r="J88" s="204"/>
      <c r="K88" s="204"/>
      <c r="L88" s="210"/>
      <c r="M88" s="211"/>
      <c r="N88" s="212"/>
      <c r="O88" s="212"/>
      <c r="P88" s="212"/>
      <c r="Q88" s="212"/>
      <c r="R88" s="212"/>
      <c r="S88" s="212"/>
      <c r="T88" s="213"/>
      <c r="AT88" s="214" t="s">
        <v>145</v>
      </c>
      <c r="AU88" s="214" t="s">
        <v>85</v>
      </c>
      <c r="AV88" s="11" t="s">
        <v>85</v>
      </c>
      <c r="AW88" s="11" t="s">
        <v>38</v>
      </c>
      <c r="AX88" s="11" t="s">
        <v>83</v>
      </c>
      <c r="AY88" s="214" t="s">
        <v>136</v>
      </c>
    </row>
    <row r="89" spans="2:65" s="1" customFormat="1" ht="38.25" customHeight="1">
      <c r="B89" s="40"/>
      <c r="C89" s="191" t="s">
        <v>85</v>
      </c>
      <c r="D89" s="191" t="s">
        <v>138</v>
      </c>
      <c r="E89" s="192" t="s">
        <v>139</v>
      </c>
      <c r="F89" s="193" t="s">
        <v>140</v>
      </c>
      <c r="G89" s="194" t="s">
        <v>141</v>
      </c>
      <c r="H89" s="195">
        <v>15</v>
      </c>
      <c r="I89" s="196"/>
      <c r="J89" s="197">
        <f>ROUND(I89*H89,2)</f>
        <v>0</v>
      </c>
      <c r="K89" s="193" t="s">
        <v>142</v>
      </c>
      <c r="L89" s="60"/>
      <c r="M89" s="198" t="s">
        <v>23</v>
      </c>
      <c r="N89" s="199" t="s">
        <v>46</v>
      </c>
      <c r="O89" s="41"/>
      <c r="P89" s="200">
        <f>O89*H89</f>
        <v>0</v>
      </c>
      <c r="Q89" s="200">
        <v>0</v>
      </c>
      <c r="R89" s="200">
        <f>Q89*H89</f>
        <v>0</v>
      </c>
      <c r="S89" s="200">
        <v>0.23</v>
      </c>
      <c r="T89" s="201">
        <f>S89*H89</f>
        <v>3.45</v>
      </c>
      <c r="AR89" s="22" t="s">
        <v>143</v>
      </c>
      <c r="AT89" s="22" t="s">
        <v>138</v>
      </c>
      <c r="AU89" s="22" t="s">
        <v>85</v>
      </c>
      <c r="AY89" s="22" t="s">
        <v>136</v>
      </c>
      <c r="BE89" s="202">
        <f>IF(N89="základní",J89,0)</f>
        <v>0</v>
      </c>
      <c r="BF89" s="202">
        <f>IF(N89="snížená",J89,0)</f>
        <v>0</v>
      </c>
      <c r="BG89" s="202">
        <f>IF(N89="zákl. přenesená",J89,0)</f>
        <v>0</v>
      </c>
      <c r="BH89" s="202">
        <f>IF(N89="sníž. přenesená",J89,0)</f>
        <v>0</v>
      </c>
      <c r="BI89" s="202">
        <f>IF(N89="nulová",J89,0)</f>
        <v>0</v>
      </c>
      <c r="BJ89" s="22" t="s">
        <v>83</v>
      </c>
      <c r="BK89" s="202">
        <f>ROUND(I89*H89,2)</f>
        <v>0</v>
      </c>
      <c r="BL89" s="22" t="s">
        <v>143</v>
      </c>
      <c r="BM89" s="22" t="s">
        <v>358</v>
      </c>
    </row>
    <row r="90" spans="2:65" s="11" customFormat="1" ht="13.5">
      <c r="B90" s="203"/>
      <c r="C90" s="204"/>
      <c r="D90" s="205" t="s">
        <v>145</v>
      </c>
      <c r="E90" s="206" t="s">
        <v>23</v>
      </c>
      <c r="F90" s="207" t="s">
        <v>359</v>
      </c>
      <c r="G90" s="204"/>
      <c r="H90" s="208">
        <v>15</v>
      </c>
      <c r="I90" s="209"/>
      <c r="J90" s="204"/>
      <c r="K90" s="204"/>
      <c r="L90" s="210"/>
      <c r="M90" s="211"/>
      <c r="N90" s="212"/>
      <c r="O90" s="212"/>
      <c r="P90" s="212"/>
      <c r="Q90" s="212"/>
      <c r="R90" s="212"/>
      <c r="S90" s="212"/>
      <c r="T90" s="213"/>
      <c r="AT90" s="214" t="s">
        <v>145</v>
      </c>
      <c r="AU90" s="214" t="s">
        <v>85</v>
      </c>
      <c r="AV90" s="11" t="s">
        <v>85</v>
      </c>
      <c r="AW90" s="11" t="s">
        <v>38</v>
      </c>
      <c r="AX90" s="11" t="s">
        <v>83</v>
      </c>
      <c r="AY90" s="214" t="s">
        <v>136</v>
      </c>
    </row>
    <row r="91" spans="2:65" s="1" customFormat="1" ht="51" customHeight="1">
      <c r="B91" s="40"/>
      <c r="C91" s="191" t="s">
        <v>152</v>
      </c>
      <c r="D91" s="191" t="s">
        <v>138</v>
      </c>
      <c r="E91" s="192" t="s">
        <v>360</v>
      </c>
      <c r="F91" s="193" t="s">
        <v>361</v>
      </c>
      <c r="G91" s="194" t="s">
        <v>149</v>
      </c>
      <c r="H91" s="195">
        <v>0.16200000000000001</v>
      </c>
      <c r="I91" s="196"/>
      <c r="J91" s="197">
        <f>ROUND(I91*H91,2)</f>
        <v>0</v>
      </c>
      <c r="K91" s="193" t="s">
        <v>160</v>
      </c>
      <c r="L91" s="60"/>
      <c r="M91" s="198" t="s">
        <v>23</v>
      </c>
      <c r="N91" s="199" t="s">
        <v>46</v>
      </c>
      <c r="O91" s="41"/>
      <c r="P91" s="200">
        <f>O91*H91</f>
        <v>0</v>
      </c>
      <c r="Q91" s="200">
        <v>0</v>
      </c>
      <c r="R91" s="200">
        <f>Q91*H91</f>
        <v>0</v>
      </c>
      <c r="S91" s="200">
        <v>0</v>
      </c>
      <c r="T91" s="201">
        <f>S91*H91</f>
        <v>0</v>
      </c>
      <c r="AR91" s="22" t="s">
        <v>143</v>
      </c>
      <c r="AT91" s="22" t="s">
        <v>138</v>
      </c>
      <c r="AU91" s="22" t="s">
        <v>85</v>
      </c>
      <c r="AY91" s="22" t="s">
        <v>136</v>
      </c>
      <c r="BE91" s="202">
        <f>IF(N91="základní",J91,0)</f>
        <v>0</v>
      </c>
      <c r="BF91" s="202">
        <f>IF(N91="snížená",J91,0)</f>
        <v>0</v>
      </c>
      <c r="BG91" s="202">
        <f>IF(N91="zákl. přenesená",J91,0)</f>
        <v>0</v>
      </c>
      <c r="BH91" s="202">
        <f>IF(N91="sníž. přenesená",J91,0)</f>
        <v>0</v>
      </c>
      <c r="BI91" s="202">
        <f>IF(N91="nulová",J91,0)</f>
        <v>0</v>
      </c>
      <c r="BJ91" s="22" t="s">
        <v>83</v>
      </c>
      <c r="BK91" s="202">
        <f>ROUND(I91*H91,2)</f>
        <v>0</v>
      </c>
      <c r="BL91" s="22" t="s">
        <v>143</v>
      </c>
      <c r="BM91" s="22" t="s">
        <v>362</v>
      </c>
    </row>
    <row r="92" spans="2:65" s="1" customFormat="1" ht="216">
      <c r="B92" s="40"/>
      <c r="C92" s="62"/>
      <c r="D92" s="205" t="s">
        <v>162</v>
      </c>
      <c r="E92" s="62"/>
      <c r="F92" s="215" t="s">
        <v>363</v>
      </c>
      <c r="G92" s="62"/>
      <c r="H92" s="62"/>
      <c r="I92" s="162"/>
      <c r="J92" s="62"/>
      <c r="K92" s="62"/>
      <c r="L92" s="60"/>
      <c r="M92" s="216"/>
      <c r="N92" s="41"/>
      <c r="O92" s="41"/>
      <c r="P92" s="41"/>
      <c r="Q92" s="41"/>
      <c r="R92" s="41"/>
      <c r="S92" s="41"/>
      <c r="T92" s="77"/>
      <c r="AT92" s="22" t="s">
        <v>162</v>
      </c>
      <c r="AU92" s="22" t="s">
        <v>85</v>
      </c>
    </row>
    <row r="93" spans="2:65" s="12" customFormat="1" ht="13.5">
      <c r="B93" s="217"/>
      <c r="C93" s="218"/>
      <c r="D93" s="205" t="s">
        <v>145</v>
      </c>
      <c r="E93" s="219" t="s">
        <v>23</v>
      </c>
      <c r="F93" s="220" t="s">
        <v>364</v>
      </c>
      <c r="G93" s="218"/>
      <c r="H93" s="219" t="s">
        <v>23</v>
      </c>
      <c r="I93" s="221"/>
      <c r="J93" s="218"/>
      <c r="K93" s="218"/>
      <c r="L93" s="222"/>
      <c r="M93" s="223"/>
      <c r="N93" s="224"/>
      <c r="O93" s="224"/>
      <c r="P93" s="224"/>
      <c r="Q93" s="224"/>
      <c r="R93" s="224"/>
      <c r="S93" s="224"/>
      <c r="T93" s="225"/>
      <c r="AT93" s="226" t="s">
        <v>145</v>
      </c>
      <c r="AU93" s="226" t="s">
        <v>85</v>
      </c>
      <c r="AV93" s="12" t="s">
        <v>83</v>
      </c>
      <c r="AW93" s="12" t="s">
        <v>38</v>
      </c>
      <c r="AX93" s="12" t="s">
        <v>75</v>
      </c>
      <c r="AY93" s="226" t="s">
        <v>136</v>
      </c>
    </row>
    <row r="94" spans="2:65" s="11" customFormat="1" ht="13.5">
      <c r="B94" s="203"/>
      <c r="C94" s="204"/>
      <c r="D94" s="205" t="s">
        <v>145</v>
      </c>
      <c r="E94" s="206" t="s">
        <v>23</v>
      </c>
      <c r="F94" s="207" t="s">
        <v>365</v>
      </c>
      <c r="G94" s="204"/>
      <c r="H94" s="208">
        <v>0.16200000000000001</v>
      </c>
      <c r="I94" s="209"/>
      <c r="J94" s="204"/>
      <c r="K94" s="204"/>
      <c r="L94" s="210"/>
      <c r="M94" s="211"/>
      <c r="N94" s="212"/>
      <c r="O94" s="212"/>
      <c r="P94" s="212"/>
      <c r="Q94" s="212"/>
      <c r="R94" s="212"/>
      <c r="S94" s="212"/>
      <c r="T94" s="213"/>
      <c r="AT94" s="214" t="s">
        <v>145</v>
      </c>
      <c r="AU94" s="214" t="s">
        <v>85</v>
      </c>
      <c r="AV94" s="11" t="s">
        <v>85</v>
      </c>
      <c r="AW94" s="11" t="s">
        <v>38</v>
      </c>
      <c r="AX94" s="11" t="s">
        <v>83</v>
      </c>
      <c r="AY94" s="214" t="s">
        <v>136</v>
      </c>
    </row>
    <row r="95" spans="2:65" s="1" customFormat="1" ht="38.25" customHeight="1">
      <c r="B95" s="40"/>
      <c r="C95" s="191" t="s">
        <v>143</v>
      </c>
      <c r="D95" s="191" t="s">
        <v>138</v>
      </c>
      <c r="E95" s="192" t="s">
        <v>147</v>
      </c>
      <c r="F95" s="193" t="s">
        <v>148</v>
      </c>
      <c r="G95" s="194" t="s">
        <v>149</v>
      </c>
      <c r="H95" s="195">
        <v>91.35</v>
      </c>
      <c r="I95" s="196"/>
      <c r="J95" s="197">
        <f>ROUND(I95*H95,2)</f>
        <v>0</v>
      </c>
      <c r="K95" s="193" t="s">
        <v>142</v>
      </c>
      <c r="L95" s="60"/>
      <c r="M95" s="198" t="s">
        <v>23</v>
      </c>
      <c r="N95" s="199" t="s">
        <v>46</v>
      </c>
      <c r="O95" s="41"/>
      <c r="P95" s="200">
        <f>O95*H95</f>
        <v>0</v>
      </c>
      <c r="Q95" s="200">
        <v>0</v>
      </c>
      <c r="R95" s="200">
        <f>Q95*H95</f>
        <v>0</v>
      </c>
      <c r="S95" s="200">
        <v>0</v>
      </c>
      <c r="T95" s="201">
        <f>S95*H95</f>
        <v>0</v>
      </c>
      <c r="AR95" s="22" t="s">
        <v>143</v>
      </c>
      <c r="AT95" s="22" t="s">
        <v>138</v>
      </c>
      <c r="AU95" s="22" t="s">
        <v>85</v>
      </c>
      <c r="AY95" s="22" t="s">
        <v>136</v>
      </c>
      <c r="BE95" s="202">
        <f>IF(N95="základní",J95,0)</f>
        <v>0</v>
      </c>
      <c r="BF95" s="202">
        <f>IF(N95="snížená",J95,0)</f>
        <v>0</v>
      </c>
      <c r="BG95" s="202">
        <f>IF(N95="zákl. přenesená",J95,0)</f>
        <v>0</v>
      </c>
      <c r="BH95" s="202">
        <f>IF(N95="sníž. přenesená",J95,0)</f>
        <v>0</v>
      </c>
      <c r="BI95" s="202">
        <f>IF(N95="nulová",J95,0)</f>
        <v>0</v>
      </c>
      <c r="BJ95" s="22" t="s">
        <v>83</v>
      </c>
      <c r="BK95" s="202">
        <f>ROUND(I95*H95,2)</f>
        <v>0</v>
      </c>
      <c r="BL95" s="22" t="s">
        <v>143</v>
      </c>
      <c r="BM95" s="22" t="s">
        <v>366</v>
      </c>
    </row>
    <row r="96" spans="2:65" s="11" customFormat="1" ht="13.5">
      <c r="B96" s="203"/>
      <c r="C96" s="204"/>
      <c r="D96" s="205" t="s">
        <v>145</v>
      </c>
      <c r="E96" s="206" t="s">
        <v>23</v>
      </c>
      <c r="F96" s="207" t="s">
        <v>367</v>
      </c>
      <c r="G96" s="204"/>
      <c r="H96" s="208">
        <v>91.35</v>
      </c>
      <c r="I96" s="209"/>
      <c r="J96" s="204"/>
      <c r="K96" s="204"/>
      <c r="L96" s="210"/>
      <c r="M96" s="211"/>
      <c r="N96" s="212"/>
      <c r="O96" s="212"/>
      <c r="P96" s="212"/>
      <c r="Q96" s="212"/>
      <c r="R96" s="212"/>
      <c r="S96" s="212"/>
      <c r="T96" s="213"/>
      <c r="AT96" s="214" t="s">
        <v>145</v>
      </c>
      <c r="AU96" s="214" t="s">
        <v>85</v>
      </c>
      <c r="AV96" s="11" t="s">
        <v>85</v>
      </c>
      <c r="AW96" s="11" t="s">
        <v>38</v>
      </c>
      <c r="AX96" s="11" t="s">
        <v>83</v>
      </c>
      <c r="AY96" s="214" t="s">
        <v>136</v>
      </c>
    </row>
    <row r="97" spans="2:65" s="1" customFormat="1" ht="38.25" customHeight="1">
      <c r="B97" s="40"/>
      <c r="C97" s="191" t="s">
        <v>166</v>
      </c>
      <c r="D97" s="191" t="s">
        <v>138</v>
      </c>
      <c r="E97" s="192" t="s">
        <v>153</v>
      </c>
      <c r="F97" s="193" t="s">
        <v>154</v>
      </c>
      <c r="G97" s="194" t="s">
        <v>149</v>
      </c>
      <c r="H97" s="195">
        <v>54.81</v>
      </c>
      <c r="I97" s="196"/>
      <c r="J97" s="197">
        <f>ROUND(I97*H97,2)</f>
        <v>0</v>
      </c>
      <c r="K97" s="193" t="s">
        <v>155</v>
      </c>
      <c r="L97" s="60"/>
      <c r="M97" s="198" t="s">
        <v>23</v>
      </c>
      <c r="N97" s="199" t="s">
        <v>46</v>
      </c>
      <c r="O97" s="41"/>
      <c r="P97" s="200">
        <f>O97*H97</f>
        <v>0</v>
      </c>
      <c r="Q97" s="200">
        <v>0</v>
      </c>
      <c r="R97" s="200">
        <f>Q97*H97</f>
        <v>0</v>
      </c>
      <c r="S97" s="200">
        <v>0</v>
      </c>
      <c r="T97" s="201">
        <f>S97*H97</f>
        <v>0</v>
      </c>
      <c r="AR97" s="22" t="s">
        <v>143</v>
      </c>
      <c r="AT97" s="22" t="s">
        <v>138</v>
      </c>
      <c r="AU97" s="22" t="s">
        <v>85</v>
      </c>
      <c r="AY97" s="22" t="s">
        <v>136</v>
      </c>
      <c r="BE97" s="202">
        <f>IF(N97="základní",J97,0)</f>
        <v>0</v>
      </c>
      <c r="BF97" s="202">
        <f>IF(N97="snížená",J97,0)</f>
        <v>0</v>
      </c>
      <c r="BG97" s="202">
        <f>IF(N97="zákl. přenesená",J97,0)</f>
        <v>0</v>
      </c>
      <c r="BH97" s="202">
        <f>IF(N97="sníž. přenesená",J97,0)</f>
        <v>0</v>
      </c>
      <c r="BI97" s="202">
        <f>IF(N97="nulová",J97,0)</f>
        <v>0</v>
      </c>
      <c r="BJ97" s="22" t="s">
        <v>83</v>
      </c>
      <c r="BK97" s="202">
        <f>ROUND(I97*H97,2)</f>
        <v>0</v>
      </c>
      <c r="BL97" s="22" t="s">
        <v>143</v>
      </c>
      <c r="BM97" s="22" t="s">
        <v>368</v>
      </c>
    </row>
    <row r="98" spans="2:65" s="11" customFormat="1" ht="13.5">
      <c r="B98" s="203"/>
      <c r="C98" s="204"/>
      <c r="D98" s="205" t="s">
        <v>145</v>
      </c>
      <c r="E98" s="206" t="s">
        <v>23</v>
      </c>
      <c r="F98" s="207" t="s">
        <v>369</v>
      </c>
      <c r="G98" s="204"/>
      <c r="H98" s="208">
        <v>54.81</v>
      </c>
      <c r="I98" s="209"/>
      <c r="J98" s="204"/>
      <c r="K98" s="204"/>
      <c r="L98" s="210"/>
      <c r="M98" s="211"/>
      <c r="N98" s="212"/>
      <c r="O98" s="212"/>
      <c r="P98" s="212"/>
      <c r="Q98" s="212"/>
      <c r="R98" s="212"/>
      <c r="S98" s="212"/>
      <c r="T98" s="213"/>
      <c r="AT98" s="214" t="s">
        <v>145</v>
      </c>
      <c r="AU98" s="214" t="s">
        <v>85</v>
      </c>
      <c r="AV98" s="11" t="s">
        <v>85</v>
      </c>
      <c r="AW98" s="11" t="s">
        <v>38</v>
      </c>
      <c r="AX98" s="11" t="s">
        <v>83</v>
      </c>
      <c r="AY98" s="214" t="s">
        <v>136</v>
      </c>
    </row>
    <row r="99" spans="2:65" s="1" customFormat="1" ht="38.25" customHeight="1">
      <c r="B99" s="40"/>
      <c r="C99" s="191" t="s">
        <v>172</v>
      </c>
      <c r="D99" s="191" t="s">
        <v>138</v>
      </c>
      <c r="E99" s="192" t="s">
        <v>370</v>
      </c>
      <c r="F99" s="193" t="s">
        <v>371</v>
      </c>
      <c r="G99" s="194" t="s">
        <v>149</v>
      </c>
      <c r="H99" s="195">
        <v>1.296</v>
      </c>
      <c r="I99" s="196"/>
      <c r="J99" s="197">
        <f>ROUND(I99*H99,2)</f>
        <v>0</v>
      </c>
      <c r="K99" s="193" t="s">
        <v>160</v>
      </c>
      <c r="L99" s="60"/>
      <c r="M99" s="198" t="s">
        <v>23</v>
      </c>
      <c r="N99" s="199" t="s">
        <v>46</v>
      </c>
      <c r="O99" s="41"/>
      <c r="P99" s="200">
        <f>O99*H99</f>
        <v>0</v>
      </c>
      <c r="Q99" s="200">
        <v>0</v>
      </c>
      <c r="R99" s="200">
        <f>Q99*H99</f>
        <v>0</v>
      </c>
      <c r="S99" s="200">
        <v>0</v>
      </c>
      <c r="T99" s="201">
        <f>S99*H99</f>
        <v>0</v>
      </c>
      <c r="AR99" s="22" t="s">
        <v>143</v>
      </c>
      <c r="AT99" s="22" t="s">
        <v>138</v>
      </c>
      <c r="AU99" s="22" t="s">
        <v>85</v>
      </c>
      <c r="AY99" s="22" t="s">
        <v>136</v>
      </c>
      <c r="BE99" s="202">
        <f>IF(N99="základní",J99,0)</f>
        <v>0</v>
      </c>
      <c r="BF99" s="202">
        <f>IF(N99="snížená",J99,0)</f>
        <v>0</v>
      </c>
      <c r="BG99" s="202">
        <f>IF(N99="zákl. přenesená",J99,0)</f>
        <v>0</v>
      </c>
      <c r="BH99" s="202">
        <f>IF(N99="sníž. přenesená",J99,0)</f>
        <v>0</v>
      </c>
      <c r="BI99" s="202">
        <f>IF(N99="nulová",J99,0)</f>
        <v>0</v>
      </c>
      <c r="BJ99" s="22" t="s">
        <v>83</v>
      </c>
      <c r="BK99" s="202">
        <f>ROUND(I99*H99,2)</f>
        <v>0</v>
      </c>
      <c r="BL99" s="22" t="s">
        <v>143</v>
      </c>
      <c r="BM99" s="22" t="s">
        <v>372</v>
      </c>
    </row>
    <row r="100" spans="2:65" s="1" customFormat="1" ht="54">
      <c r="B100" s="40"/>
      <c r="C100" s="62"/>
      <c r="D100" s="205" t="s">
        <v>162</v>
      </c>
      <c r="E100" s="62"/>
      <c r="F100" s="215" t="s">
        <v>373</v>
      </c>
      <c r="G100" s="62"/>
      <c r="H100" s="62"/>
      <c r="I100" s="162"/>
      <c r="J100" s="62"/>
      <c r="K100" s="62"/>
      <c r="L100" s="60"/>
      <c r="M100" s="216"/>
      <c r="N100" s="41"/>
      <c r="O100" s="41"/>
      <c r="P100" s="41"/>
      <c r="Q100" s="41"/>
      <c r="R100" s="41"/>
      <c r="S100" s="41"/>
      <c r="T100" s="77"/>
      <c r="AT100" s="22" t="s">
        <v>162</v>
      </c>
      <c r="AU100" s="22" t="s">
        <v>85</v>
      </c>
    </row>
    <row r="101" spans="2:65" s="12" customFormat="1" ht="13.5">
      <c r="B101" s="217"/>
      <c r="C101" s="218"/>
      <c r="D101" s="205" t="s">
        <v>145</v>
      </c>
      <c r="E101" s="219" t="s">
        <v>23</v>
      </c>
      <c r="F101" s="220" t="s">
        <v>374</v>
      </c>
      <c r="G101" s="218"/>
      <c r="H101" s="219" t="s">
        <v>23</v>
      </c>
      <c r="I101" s="221"/>
      <c r="J101" s="218"/>
      <c r="K101" s="218"/>
      <c r="L101" s="222"/>
      <c r="M101" s="223"/>
      <c r="N101" s="224"/>
      <c r="O101" s="224"/>
      <c r="P101" s="224"/>
      <c r="Q101" s="224"/>
      <c r="R101" s="224"/>
      <c r="S101" s="224"/>
      <c r="T101" s="225"/>
      <c r="AT101" s="226" t="s">
        <v>145</v>
      </c>
      <c r="AU101" s="226" t="s">
        <v>85</v>
      </c>
      <c r="AV101" s="12" t="s">
        <v>83</v>
      </c>
      <c r="AW101" s="12" t="s">
        <v>38</v>
      </c>
      <c r="AX101" s="12" t="s">
        <v>75</v>
      </c>
      <c r="AY101" s="226" t="s">
        <v>136</v>
      </c>
    </row>
    <row r="102" spans="2:65" s="11" customFormat="1" ht="13.5">
      <c r="B102" s="203"/>
      <c r="C102" s="204"/>
      <c r="D102" s="205" t="s">
        <v>145</v>
      </c>
      <c r="E102" s="206" t="s">
        <v>23</v>
      </c>
      <c r="F102" s="207" t="s">
        <v>375</v>
      </c>
      <c r="G102" s="204"/>
      <c r="H102" s="208">
        <v>1.296</v>
      </c>
      <c r="I102" s="209"/>
      <c r="J102" s="204"/>
      <c r="K102" s="204"/>
      <c r="L102" s="210"/>
      <c r="M102" s="211"/>
      <c r="N102" s="212"/>
      <c r="O102" s="212"/>
      <c r="P102" s="212"/>
      <c r="Q102" s="212"/>
      <c r="R102" s="212"/>
      <c r="S102" s="212"/>
      <c r="T102" s="213"/>
      <c r="AT102" s="214" t="s">
        <v>145</v>
      </c>
      <c r="AU102" s="214" t="s">
        <v>85</v>
      </c>
      <c r="AV102" s="11" t="s">
        <v>85</v>
      </c>
      <c r="AW102" s="11" t="s">
        <v>38</v>
      </c>
      <c r="AX102" s="11" t="s">
        <v>83</v>
      </c>
      <c r="AY102" s="214" t="s">
        <v>136</v>
      </c>
    </row>
    <row r="103" spans="2:65" s="1" customFormat="1" ht="38.25" customHeight="1">
      <c r="B103" s="40"/>
      <c r="C103" s="191" t="s">
        <v>177</v>
      </c>
      <c r="D103" s="191" t="s">
        <v>138</v>
      </c>
      <c r="E103" s="192" t="s">
        <v>376</v>
      </c>
      <c r="F103" s="193" t="s">
        <v>377</v>
      </c>
      <c r="G103" s="194" t="s">
        <v>149</v>
      </c>
      <c r="H103" s="195">
        <v>147.45599999999999</v>
      </c>
      <c r="I103" s="196"/>
      <c r="J103" s="197">
        <f>ROUND(I103*H103,2)</f>
        <v>0</v>
      </c>
      <c r="K103" s="193" t="s">
        <v>160</v>
      </c>
      <c r="L103" s="60"/>
      <c r="M103" s="198" t="s">
        <v>23</v>
      </c>
      <c r="N103" s="199" t="s">
        <v>46</v>
      </c>
      <c r="O103" s="41"/>
      <c r="P103" s="200">
        <f>O103*H103</f>
        <v>0</v>
      </c>
      <c r="Q103" s="200">
        <v>0</v>
      </c>
      <c r="R103" s="200">
        <f>Q103*H103</f>
        <v>0</v>
      </c>
      <c r="S103" s="200">
        <v>0</v>
      </c>
      <c r="T103" s="201">
        <f>S103*H103</f>
        <v>0</v>
      </c>
      <c r="AR103" s="22" t="s">
        <v>143</v>
      </c>
      <c r="AT103" s="22" t="s">
        <v>138</v>
      </c>
      <c r="AU103" s="22" t="s">
        <v>85</v>
      </c>
      <c r="AY103" s="22" t="s">
        <v>136</v>
      </c>
      <c r="BE103" s="202">
        <f>IF(N103="základní",J103,0)</f>
        <v>0</v>
      </c>
      <c r="BF103" s="202">
        <f>IF(N103="snížená",J103,0)</f>
        <v>0</v>
      </c>
      <c r="BG103" s="202">
        <f>IF(N103="zákl. přenesená",J103,0)</f>
        <v>0</v>
      </c>
      <c r="BH103" s="202">
        <f>IF(N103="sníž. přenesená",J103,0)</f>
        <v>0</v>
      </c>
      <c r="BI103" s="202">
        <f>IF(N103="nulová",J103,0)</f>
        <v>0</v>
      </c>
      <c r="BJ103" s="22" t="s">
        <v>83</v>
      </c>
      <c r="BK103" s="202">
        <f>ROUND(I103*H103,2)</f>
        <v>0</v>
      </c>
      <c r="BL103" s="22" t="s">
        <v>143</v>
      </c>
      <c r="BM103" s="22" t="s">
        <v>378</v>
      </c>
    </row>
    <row r="104" spans="2:65" s="1" customFormat="1" ht="189">
      <c r="B104" s="40"/>
      <c r="C104" s="62"/>
      <c r="D104" s="205" t="s">
        <v>162</v>
      </c>
      <c r="E104" s="62"/>
      <c r="F104" s="215" t="s">
        <v>163</v>
      </c>
      <c r="G104" s="62"/>
      <c r="H104" s="62"/>
      <c r="I104" s="162"/>
      <c r="J104" s="62"/>
      <c r="K104" s="62"/>
      <c r="L104" s="60"/>
      <c r="M104" s="216"/>
      <c r="N104" s="41"/>
      <c r="O104" s="41"/>
      <c r="P104" s="41"/>
      <c r="Q104" s="41"/>
      <c r="R104" s="41"/>
      <c r="S104" s="41"/>
      <c r="T104" s="77"/>
      <c r="AT104" s="22" t="s">
        <v>162</v>
      </c>
      <c r="AU104" s="22" t="s">
        <v>85</v>
      </c>
    </row>
    <row r="105" spans="2:65" s="11" customFormat="1" ht="13.5">
      <c r="B105" s="203"/>
      <c r="C105" s="204"/>
      <c r="D105" s="205" t="s">
        <v>145</v>
      </c>
      <c r="E105" s="206" t="s">
        <v>23</v>
      </c>
      <c r="F105" s="207" t="s">
        <v>379</v>
      </c>
      <c r="G105" s="204"/>
      <c r="H105" s="208">
        <v>147.45599999999999</v>
      </c>
      <c r="I105" s="209"/>
      <c r="J105" s="204"/>
      <c r="K105" s="204"/>
      <c r="L105" s="210"/>
      <c r="M105" s="211"/>
      <c r="N105" s="212"/>
      <c r="O105" s="212"/>
      <c r="P105" s="212"/>
      <c r="Q105" s="212"/>
      <c r="R105" s="212"/>
      <c r="S105" s="212"/>
      <c r="T105" s="213"/>
      <c r="AT105" s="214" t="s">
        <v>145</v>
      </c>
      <c r="AU105" s="214" t="s">
        <v>85</v>
      </c>
      <c r="AV105" s="11" t="s">
        <v>85</v>
      </c>
      <c r="AW105" s="11" t="s">
        <v>38</v>
      </c>
      <c r="AX105" s="11" t="s">
        <v>83</v>
      </c>
      <c r="AY105" s="214" t="s">
        <v>136</v>
      </c>
    </row>
    <row r="106" spans="2:65" s="1" customFormat="1" ht="25.5" customHeight="1">
      <c r="B106" s="40"/>
      <c r="C106" s="191" t="s">
        <v>182</v>
      </c>
      <c r="D106" s="191" t="s">
        <v>138</v>
      </c>
      <c r="E106" s="192" t="s">
        <v>380</v>
      </c>
      <c r="F106" s="193" t="s">
        <v>381</v>
      </c>
      <c r="G106" s="194" t="s">
        <v>149</v>
      </c>
      <c r="H106" s="195">
        <v>147.45599999999999</v>
      </c>
      <c r="I106" s="196"/>
      <c r="J106" s="197">
        <f>ROUND(I106*H106,2)</f>
        <v>0</v>
      </c>
      <c r="K106" s="193" t="s">
        <v>160</v>
      </c>
      <c r="L106" s="60"/>
      <c r="M106" s="198" t="s">
        <v>23</v>
      </c>
      <c r="N106" s="199" t="s">
        <v>46</v>
      </c>
      <c r="O106" s="41"/>
      <c r="P106" s="200">
        <f>O106*H106</f>
        <v>0</v>
      </c>
      <c r="Q106" s="200">
        <v>0</v>
      </c>
      <c r="R106" s="200">
        <f>Q106*H106</f>
        <v>0</v>
      </c>
      <c r="S106" s="200">
        <v>0</v>
      </c>
      <c r="T106" s="201">
        <f>S106*H106</f>
        <v>0</v>
      </c>
      <c r="AR106" s="22" t="s">
        <v>143</v>
      </c>
      <c r="AT106" s="22" t="s">
        <v>138</v>
      </c>
      <c r="AU106" s="22" t="s">
        <v>85</v>
      </c>
      <c r="AY106" s="22" t="s">
        <v>136</v>
      </c>
      <c r="BE106" s="202">
        <f>IF(N106="základní",J106,0)</f>
        <v>0</v>
      </c>
      <c r="BF106" s="202">
        <f>IF(N106="snížená",J106,0)</f>
        <v>0</v>
      </c>
      <c r="BG106" s="202">
        <f>IF(N106="zákl. přenesená",J106,0)</f>
        <v>0</v>
      </c>
      <c r="BH106" s="202">
        <f>IF(N106="sníž. přenesená",J106,0)</f>
        <v>0</v>
      </c>
      <c r="BI106" s="202">
        <f>IF(N106="nulová",J106,0)</f>
        <v>0</v>
      </c>
      <c r="BJ106" s="22" t="s">
        <v>83</v>
      </c>
      <c r="BK106" s="202">
        <f>ROUND(I106*H106,2)</f>
        <v>0</v>
      </c>
      <c r="BL106" s="22" t="s">
        <v>143</v>
      </c>
      <c r="BM106" s="22" t="s">
        <v>382</v>
      </c>
    </row>
    <row r="107" spans="2:65" s="1" customFormat="1" ht="148.5">
      <c r="B107" s="40"/>
      <c r="C107" s="62"/>
      <c r="D107" s="205" t="s">
        <v>162</v>
      </c>
      <c r="E107" s="62"/>
      <c r="F107" s="215" t="s">
        <v>383</v>
      </c>
      <c r="G107" s="62"/>
      <c r="H107" s="62"/>
      <c r="I107" s="162"/>
      <c r="J107" s="62"/>
      <c r="K107" s="62"/>
      <c r="L107" s="60"/>
      <c r="M107" s="216"/>
      <c r="N107" s="41"/>
      <c r="O107" s="41"/>
      <c r="P107" s="41"/>
      <c r="Q107" s="41"/>
      <c r="R107" s="41"/>
      <c r="S107" s="41"/>
      <c r="T107" s="77"/>
      <c r="AT107" s="22" t="s">
        <v>162</v>
      </c>
      <c r="AU107" s="22" t="s">
        <v>85</v>
      </c>
    </row>
    <row r="108" spans="2:65" s="1" customFormat="1" ht="51" customHeight="1">
      <c r="B108" s="40"/>
      <c r="C108" s="191" t="s">
        <v>188</v>
      </c>
      <c r="D108" s="191" t="s">
        <v>138</v>
      </c>
      <c r="E108" s="192" t="s">
        <v>384</v>
      </c>
      <c r="F108" s="193" t="s">
        <v>385</v>
      </c>
      <c r="G108" s="194" t="s">
        <v>149</v>
      </c>
      <c r="H108" s="195">
        <v>56.106000000000002</v>
      </c>
      <c r="I108" s="196"/>
      <c r="J108" s="197">
        <f>ROUND(I108*H108,2)</f>
        <v>0</v>
      </c>
      <c r="K108" s="193" t="s">
        <v>160</v>
      </c>
      <c r="L108" s="60"/>
      <c r="M108" s="198" t="s">
        <v>23</v>
      </c>
      <c r="N108" s="199" t="s">
        <v>46</v>
      </c>
      <c r="O108" s="41"/>
      <c r="P108" s="200">
        <f>O108*H108</f>
        <v>0</v>
      </c>
      <c r="Q108" s="200">
        <v>0</v>
      </c>
      <c r="R108" s="200">
        <f>Q108*H108</f>
        <v>0</v>
      </c>
      <c r="S108" s="200">
        <v>0</v>
      </c>
      <c r="T108" s="201">
        <f>S108*H108</f>
        <v>0</v>
      </c>
      <c r="AR108" s="22" t="s">
        <v>143</v>
      </c>
      <c r="AT108" s="22" t="s">
        <v>138</v>
      </c>
      <c r="AU108" s="22" t="s">
        <v>85</v>
      </c>
      <c r="AY108" s="22" t="s">
        <v>136</v>
      </c>
      <c r="BE108" s="202">
        <f>IF(N108="základní",J108,0)</f>
        <v>0</v>
      </c>
      <c r="BF108" s="202">
        <f>IF(N108="snížená",J108,0)</f>
        <v>0</v>
      </c>
      <c r="BG108" s="202">
        <f>IF(N108="zákl. přenesená",J108,0)</f>
        <v>0</v>
      </c>
      <c r="BH108" s="202">
        <f>IF(N108="sníž. přenesená",J108,0)</f>
        <v>0</v>
      </c>
      <c r="BI108" s="202">
        <f>IF(N108="nulová",J108,0)</f>
        <v>0</v>
      </c>
      <c r="BJ108" s="22" t="s">
        <v>83</v>
      </c>
      <c r="BK108" s="202">
        <f>ROUND(I108*H108,2)</f>
        <v>0</v>
      </c>
      <c r="BL108" s="22" t="s">
        <v>143</v>
      </c>
      <c r="BM108" s="22" t="s">
        <v>386</v>
      </c>
    </row>
    <row r="109" spans="2:65" s="1" customFormat="1" ht="409.5">
      <c r="B109" s="40"/>
      <c r="C109" s="62"/>
      <c r="D109" s="205" t="s">
        <v>162</v>
      </c>
      <c r="E109" s="62"/>
      <c r="F109" s="215" t="s">
        <v>387</v>
      </c>
      <c r="G109" s="62"/>
      <c r="H109" s="62"/>
      <c r="I109" s="162"/>
      <c r="J109" s="62"/>
      <c r="K109" s="62"/>
      <c r="L109" s="60"/>
      <c r="M109" s="216"/>
      <c r="N109" s="41"/>
      <c r="O109" s="41"/>
      <c r="P109" s="41"/>
      <c r="Q109" s="41"/>
      <c r="R109" s="41"/>
      <c r="S109" s="41"/>
      <c r="T109" s="77"/>
      <c r="AT109" s="22" t="s">
        <v>162</v>
      </c>
      <c r="AU109" s="22" t="s">
        <v>85</v>
      </c>
    </row>
    <row r="110" spans="2:65" s="11" customFormat="1" ht="13.5">
      <c r="B110" s="203"/>
      <c r="C110" s="204"/>
      <c r="D110" s="205" t="s">
        <v>145</v>
      </c>
      <c r="E110" s="206" t="s">
        <v>23</v>
      </c>
      <c r="F110" s="207" t="s">
        <v>388</v>
      </c>
      <c r="G110" s="204"/>
      <c r="H110" s="208">
        <v>56.106000000000002</v>
      </c>
      <c r="I110" s="209"/>
      <c r="J110" s="204"/>
      <c r="K110" s="204"/>
      <c r="L110" s="210"/>
      <c r="M110" s="211"/>
      <c r="N110" s="212"/>
      <c r="O110" s="212"/>
      <c r="P110" s="212"/>
      <c r="Q110" s="212"/>
      <c r="R110" s="212"/>
      <c r="S110" s="212"/>
      <c r="T110" s="213"/>
      <c r="AT110" s="214" t="s">
        <v>145</v>
      </c>
      <c r="AU110" s="214" t="s">
        <v>85</v>
      </c>
      <c r="AV110" s="11" t="s">
        <v>85</v>
      </c>
      <c r="AW110" s="11" t="s">
        <v>38</v>
      </c>
      <c r="AX110" s="11" t="s">
        <v>83</v>
      </c>
      <c r="AY110" s="214" t="s">
        <v>136</v>
      </c>
    </row>
    <row r="111" spans="2:65" s="1" customFormat="1" ht="25.5" customHeight="1">
      <c r="B111" s="40"/>
      <c r="C111" s="191" t="s">
        <v>194</v>
      </c>
      <c r="D111" s="191" t="s">
        <v>138</v>
      </c>
      <c r="E111" s="192" t="s">
        <v>189</v>
      </c>
      <c r="F111" s="193" t="s">
        <v>190</v>
      </c>
      <c r="G111" s="194" t="s">
        <v>191</v>
      </c>
      <c r="H111" s="195">
        <v>456.75</v>
      </c>
      <c r="I111" s="196"/>
      <c r="J111" s="197">
        <f>ROUND(I111*H111,2)</f>
        <v>0</v>
      </c>
      <c r="K111" s="193" t="s">
        <v>155</v>
      </c>
      <c r="L111" s="60"/>
      <c r="M111" s="198" t="s">
        <v>23</v>
      </c>
      <c r="N111" s="199" t="s">
        <v>46</v>
      </c>
      <c r="O111" s="41"/>
      <c r="P111" s="200">
        <f>O111*H111</f>
        <v>0</v>
      </c>
      <c r="Q111" s="200">
        <v>0</v>
      </c>
      <c r="R111" s="200">
        <f>Q111*H111</f>
        <v>0</v>
      </c>
      <c r="S111" s="200">
        <v>0</v>
      </c>
      <c r="T111" s="201">
        <f>S111*H111</f>
        <v>0</v>
      </c>
      <c r="AR111" s="22" t="s">
        <v>143</v>
      </c>
      <c r="AT111" s="22" t="s">
        <v>138</v>
      </c>
      <c r="AU111" s="22" t="s">
        <v>85</v>
      </c>
      <c r="AY111" s="22" t="s">
        <v>136</v>
      </c>
      <c r="BE111" s="202">
        <f>IF(N111="základní",J111,0)</f>
        <v>0</v>
      </c>
      <c r="BF111" s="202">
        <f>IF(N111="snížená",J111,0)</f>
        <v>0</v>
      </c>
      <c r="BG111" s="202">
        <f>IF(N111="zákl. přenesená",J111,0)</f>
        <v>0</v>
      </c>
      <c r="BH111" s="202">
        <f>IF(N111="sníž. přenesená",J111,0)</f>
        <v>0</v>
      </c>
      <c r="BI111" s="202">
        <f>IF(N111="nulová",J111,0)</f>
        <v>0</v>
      </c>
      <c r="BJ111" s="22" t="s">
        <v>83</v>
      </c>
      <c r="BK111" s="202">
        <f>ROUND(I111*H111,2)</f>
        <v>0</v>
      </c>
      <c r="BL111" s="22" t="s">
        <v>143</v>
      </c>
      <c r="BM111" s="22" t="s">
        <v>389</v>
      </c>
    </row>
    <row r="112" spans="2:65" s="11" customFormat="1" ht="13.5">
      <c r="B112" s="203"/>
      <c r="C112" s="204"/>
      <c r="D112" s="205" t="s">
        <v>145</v>
      </c>
      <c r="E112" s="206" t="s">
        <v>23</v>
      </c>
      <c r="F112" s="207" t="s">
        <v>390</v>
      </c>
      <c r="G112" s="204"/>
      <c r="H112" s="208">
        <v>456.75</v>
      </c>
      <c r="I112" s="209"/>
      <c r="J112" s="204"/>
      <c r="K112" s="204"/>
      <c r="L112" s="210"/>
      <c r="M112" s="211"/>
      <c r="N112" s="212"/>
      <c r="O112" s="212"/>
      <c r="P112" s="212"/>
      <c r="Q112" s="212"/>
      <c r="R112" s="212"/>
      <c r="S112" s="212"/>
      <c r="T112" s="213"/>
      <c r="AT112" s="214" t="s">
        <v>145</v>
      </c>
      <c r="AU112" s="214" t="s">
        <v>85</v>
      </c>
      <c r="AV112" s="11" t="s">
        <v>85</v>
      </c>
      <c r="AW112" s="11" t="s">
        <v>38</v>
      </c>
      <c r="AX112" s="11" t="s">
        <v>83</v>
      </c>
      <c r="AY112" s="214" t="s">
        <v>136</v>
      </c>
    </row>
    <row r="113" spans="2:65" s="1" customFormat="1" ht="16.5" customHeight="1">
      <c r="B113" s="40"/>
      <c r="C113" s="227" t="s">
        <v>202</v>
      </c>
      <c r="D113" s="227" t="s">
        <v>195</v>
      </c>
      <c r="E113" s="228" t="s">
        <v>196</v>
      </c>
      <c r="F113" s="229" t="s">
        <v>197</v>
      </c>
      <c r="G113" s="230" t="s">
        <v>198</v>
      </c>
      <c r="H113" s="231">
        <v>6.851</v>
      </c>
      <c r="I113" s="232"/>
      <c r="J113" s="233">
        <f>ROUND(I113*H113,2)</f>
        <v>0</v>
      </c>
      <c r="K113" s="229" t="s">
        <v>155</v>
      </c>
      <c r="L113" s="234"/>
      <c r="M113" s="235" t="s">
        <v>23</v>
      </c>
      <c r="N113" s="236" t="s">
        <v>46</v>
      </c>
      <c r="O113" s="41"/>
      <c r="P113" s="200">
        <f>O113*H113</f>
        <v>0</v>
      </c>
      <c r="Q113" s="200">
        <v>1E-3</v>
      </c>
      <c r="R113" s="200">
        <f>Q113*H113</f>
        <v>6.8510000000000003E-3</v>
      </c>
      <c r="S113" s="200">
        <v>0</v>
      </c>
      <c r="T113" s="201">
        <f>S113*H113</f>
        <v>0</v>
      </c>
      <c r="AR113" s="22" t="s">
        <v>182</v>
      </c>
      <c r="AT113" s="22" t="s">
        <v>195</v>
      </c>
      <c r="AU113" s="22" t="s">
        <v>85</v>
      </c>
      <c r="AY113" s="22" t="s">
        <v>136</v>
      </c>
      <c r="BE113" s="202">
        <f>IF(N113="základní",J113,0)</f>
        <v>0</v>
      </c>
      <c r="BF113" s="202">
        <f>IF(N113="snížená",J113,0)</f>
        <v>0</v>
      </c>
      <c r="BG113" s="202">
        <f>IF(N113="zákl. přenesená",J113,0)</f>
        <v>0</v>
      </c>
      <c r="BH113" s="202">
        <f>IF(N113="sníž. přenesená",J113,0)</f>
        <v>0</v>
      </c>
      <c r="BI113" s="202">
        <f>IF(N113="nulová",J113,0)</f>
        <v>0</v>
      </c>
      <c r="BJ113" s="22" t="s">
        <v>83</v>
      </c>
      <c r="BK113" s="202">
        <f>ROUND(I113*H113,2)</f>
        <v>0</v>
      </c>
      <c r="BL113" s="22" t="s">
        <v>143</v>
      </c>
      <c r="BM113" s="22" t="s">
        <v>391</v>
      </c>
    </row>
    <row r="114" spans="2:65" s="11" customFormat="1" ht="13.5">
      <c r="B114" s="203"/>
      <c r="C114" s="204"/>
      <c r="D114" s="205" t="s">
        <v>145</v>
      </c>
      <c r="E114" s="204"/>
      <c r="F114" s="207" t="s">
        <v>392</v>
      </c>
      <c r="G114" s="204"/>
      <c r="H114" s="208">
        <v>6.851</v>
      </c>
      <c r="I114" s="209"/>
      <c r="J114" s="204"/>
      <c r="K114" s="204"/>
      <c r="L114" s="210"/>
      <c r="M114" s="211"/>
      <c r="N114" s="212"/>
      <c r="O114" s="212"/>
      <c r="P114" s="212"/>
      <c r="Q114" s="212"/>
      <c r="R114" s="212"/>
      <c r="S114" s="212"/>
      <c r="T114" s="213"/>
      <c r="AT114" s="214" t="s">
        <v>145</v>
      </c>
      <c r="AU114" s="214" t="s">
        <v>85</v>
      </c>
      <c r="AV114" s="11" t="s">
        <v>85</v>
      </c>
      <c r="AW114" s="11" t="s">
        <v>6</v>
      </c>
      <c r="AX114" s="11" t="s">
        <v>83</v>
      </c>
      <c r="AY114" s="214" t="s">
        <v>136</v>
      </c>
    </row>
    <row r="115" spans="2:65" s="1" customFormat="1" ht="25.5" customHeight="1">
      <c r="B115" s="40"/>
      <c r="C115" s="191" t="s">
        <v>206</v>
      </c>
      <c r="D115" s="191" t="s">
        <v>138</v>
      </c>
      <c r="E115" s="192" t="s">
        <v>393</v>
      </c>
      <c r="F115" s="193" t="s">
        <v>394</v>
      </c>
      <c r="G115" s="194" t="s">
        <v>191</v>
      </c>
      <c r="H115" s="195">
        <v>687.5</v>
      </c>
      <c r="I115" s="196"/>
      <c r="J115" s="197">
        <f>ROUND(I115*H115,2)</f>
        <v>0</v>
      </c>
      <c r="K115" s="193" t="s">
        <v>160</v>
      </c>
      <c r="L115" s="60"/>
      <c r="M115" s="198" t="s">
        <v>23</v>
      </c>
      <c r="N115" s="199" t="s">
        <v>46</v>
      </c>
      <c r="O115" s="41"/>
      <c r="P115" s="200">
        <f>O115*H115</f>
        <v>0</v>
      </c>
      <c r="Q115" s="200">
        <v>0</v>
      </c>
      <c r="R115" s="200">
        <f>Q115*H115</f>
        <v>0</v>
      </c>
      <c r="S115" s="200">
        <v>0</v>
      </c>
      <c r="T115" s="201">
        <f>S115*H115</f>
        <v>0</v>
      </c>
      <c r="AR115" s="22" t="s">
        <v>143</v>
      </c>
      <c r="AT115" s="22" t="s">
        <v>138</v>
      </c>
      <c r="AU115" s="22" t="s">
        <v>85</v>
      </c>
      <c r="AY115" s="22" t="s">
        <v>136</v>
      </c>
      <c r="BE115" s="202">
        <f>IF(N115="základní",J115,0)</f>
        <v>0</v>
      </c>
      <c r="BF115" s="202">
        <f>IF(N115="snížená",J115,0)</f>
        <v>0</v>
      </c>
      <c r="BG115" s="202">
        <f>IF(N115="zákl. přenesená",J115,0)</f>
        <v>0</v>
      </c>
      <c r="BH115" s="202">
        <f>IF(N115="sníž. přenesená",J115,0)</f>
        <v>0</v>
      </c>
      <c r="BI115" s="202">
        <f>IF(N115="nulová",J115,0)</f>
        <v>0</v>
      </c>
      <c r="BJ115" s="22" t="s">
        <v>83</v>
      </c>
      <c r="BK115" s="202">
        <f>ROUND(I115*H115,2)</f>
        <v>0</v>
      </c>
      <c r="BL115" s="22" t="s">
        <v>143</v>
      </c>
      <c r="BM115" s="22" t="s">
        <v>395</v>
      </c>
    </row>
    <row r="116" spans="2:65" s="1" customFormat="1" ht="121.5">
      <c r="B116" s="40"/>
      <c r="C116" s="62"/>
      <c r="D116" s="205" t="s">
        <v>162</v>
      </c>
      <c r="E116" s="62"/>
      <c r="F116" s="215" t="s">
        <v>396</v>
      </c>
      <c r="G116" s="62"/>
      <c r="H116" s="62"/>
      <c r="I116" s="162"/>
      <c r="J116" s="62"/>
      <c r="K116" s="62"/>
      <c r="L116" s="60"/>
      <c r="M116" s="216"/>
      <c r="N116" s="41"/>
      <c r="O116" s="41"/>
      <c r="P116" s="41"/>
      <c r="Q116" s="41"/>
      <c r="R116" s="41"/>
      <c r="S116" s="41"/>
      <c r="T116" s="77"/>
      <c r="AT116" s="22" t="s">
        <v>162</v>
      </c>
      <c r="AU116" s="22" t="s">
        <v>85</v>
      </c>
    </row>
    <row r="117" spans="2:65" s="11" customFormat="1" ht="13.5">
      <c r="B117" s="203"/>
      <c r="C117" s="204"/>
      <c r="D117" s="205" t="s">
        <v>145</v>
      </c>
      <c r="E117" s="206" t="s">
        <v>23</v>
      </c>
      <c r="F117" s="207" t="s">
        <v>397</v>
      </c>
      <c r="G117" s="204"/>
      <c r="H117" s="208">
        <v>687.5</v>
      </c>
      <c r="I117" s="209"/>
      <c r="J117" s="204"/>
      <c r="K117" s="204"/>
      <c r="L117" s="210"/>
      <c r="M117" s="211"/>
      <c r="N117" s="212"/>
      <c r="O117" s="212"/>
      <c r="P117" s="212"/>
      <c r="Q117" s="212"/>
      <c r="R117" s="212"/>
      <c r="S117" s="212"/>
      <c r="T117" s="213"/>
      <c r="AT117" s="214" t="s">
        <v>145</v>
      </c>
      <c r="AU117" s="214" t="s">
        <v>85</v>
      </c>
      <c r="AV117" s="11" t="s">
        <v>85</v>
      </c>
      <c r="AW117" s="11" t="s">
        <v>38</v>
      </c>
      <c r="AX117" s="11" t="s">
        <v>83</v>
      </c>
      <c r="AY117" s="214" t="s">
        <v>136</v>
      </c>
    </row>
    <row r="118" spans="2:65" s="1" customFormat="1" ht="16.5" customHeight="1">
      <c r="B118" s="40"/>
      <c r="C118" s="227" t="s">
        <v>211</v>
      </c>
      <c r="D118" s="227" t="s">
        <v>195</v>
      </c>
      <c r="E118" s="228" t="s">
        <v>398</v>
      </c>
      <c r="F118" s="229" t="s">
        <v>399</v>
      </c>
      <c r="G118" s="230" t="s">
        <v>198</v>
      </c>
      <c r="H118" s="231">
        <v>10.313000000000001</v>
      </c>
      <c r="I118" s="232"/>
      <c r="J118" s="233">
        <f>ROUND(I118*H118,2)</f>
        <v>0</v>
      </c>
      <c r="K118" s="229" t="s">
        <v>160</v>
      </c>
      <c r="L118" s="234"/>
      <c r="M118" s="235" t="s">
        <v>23</v>
      </c>
      <c r="N118" s="236" t="s">
        <v>46</v>
      </c>
      <c r="O118" s="41"/>
      <c r="P118" s="200">
        <f>O118*H118</f>
        <v>0</v>
      </c>
      <c r="Q118" s="200">
        <v>1E-3</v>
      </c>
      <c r="R118" s="200">
        <f>Q118*H118</f>
        <v>1.0313000000000001E-2</v>
      </c>
      <c r="S118" s="200">
        <v>0</v>
      </c>
      <c r="T118" s="201">
        <f>S118*H118</f>
        <v>0</v>
      </c>
      <c r="AR118" s="22" t="s">
        <v>182</v>
      </c>
      <c r="AT118" s="22" t="s">
        <v>195</v>
      </c>
      <c r="AU118" s="22" t="s">
        <v>85</v>
      </c>
      <c r="AY118" s="22" t="s">
        <v>136</v>
      </c>
      <c r="BE118" s="202">
        <f>IF(N118="základní",J118,0)</f>
        <v>0</v>
      </c>
      <c r="BF118" s="202">
        <f>IF(N118="snížená",J118,0)</f>
        <v>0</v>
      </c>
      <c r="BG118" s="202">
        <f>IF(N118="zákl. přenesená",J118,0)</f>
        <v>0</v>
      </c>
      <c r="BH118" s="202">
        <f>IF(N118="sníž. přenesená",J118,0)</f>
        <v>0</v>
      </c>
      <c r="BI118" s="202">
        <f>IF(N118="nulová",J118,0)</f>
        <v>0</v>
      </c>
      <c r="BJ118" s="22" t="s">
        <v>83</v>
      </c>
      <c r="BK118" s="202">
        <f>ROUND(I118*H118,2)</f>
        <v>0</v>
      </c>
      <c r="BL118" s="22" t="s">
        <v>143</v>
      </c>
      <c r="BM118" s="22" t="s">
        <v>400</v>
      </c>
    </row>
    <row r="119" spans="2:65" s="11" customFormat="1" ht="13.5">
      <c r="B119" s="203"/>
      <c r="C119" s="204"/>
      <c r="D119" s="205" t="s">
        <v>145</v>
      </c>
      <c r="E119" s="204"/>
      <c r="F119" s="207" t="s">
        <v>401</v>
      </c>
      <c r="G119" s="204"/>
      <c r="H119" s="208">
        <v>10.313000000000001</v>
      </c>
      <c r="I119" s="209"/>
      <c r="J119" s="204"/>
      <c r="K119" s="204"/>
      <c r="L119" s="210"/>
      <c r="M119" s="211"/>
      <c r="N119" s="212"/>
      <c r="O119" s="212"/>
      <c r="P119" s="212"/>
      <c r="Q119" s="212"/>
      <c r="R119" s="212"/>
      <c r="S119" s="212"/>
      <c r="T119" s="213"/>
      <c r="AT119" s="214" t="s">
        <v>145</v>
      </c>
      <c r="AU119" s="214" t="s">
        <v>85</v>
      </c>
      <c r="AV119" s="11" t="s">
        <v>85</v>
      </c>
      <c r="AW119" s="11" t="s">
        <v>6</v>
      </c>
      <c r="AX119" s="11" t="s">
        <v>83</v>
      </c>
      <c r="AY119" s="214" t="s">
        <v>136</v>
      </c>
    </row>
    <row r="120" spans="2:65" s="1" customFormat="1" ht="25.5" customHeight="1">
      <c r="B120" s="40"/>
      <c r="C120" s="191" t="s">
        <v>217</v>
      </c>
      <c r="D120" s="191" t="s">
        <v>138</v>
      </c>
      <c r="E120" s="192" t="s">
        <v>402</v>
      </c>
      <c r="F120" s="193" t="s">
        <v>403</v>
      </c>
      <c r="G120" s="194" t="s">
        <v>191</v>
      </c>
      <c r="H120" s="195">
        <v>687.5</v>
      </c>
      <c r="I120" s="196"/>
      <c r="J120" s="197">
        <f>ROUND(I120*H120,2)</f>
        <v>0</v>
      </c>
      <c r="K120" s="193" t="s">
        <v>160</v>
      </c>
      <c r="L120" s="60"/>
      <c r="M120" s="198" t="s">
        <v>23</v>
      </c>
      <c r="N120" s="199" t="s">
        <v>46</v>
      </c>
      <c r="O120" s="41"/>
      <c r="P120" s="200">
        <f>O120*H120</f>
        <v>0</v>
      </c>
      <c r="Q120" s="200">
        <v>0</v>
      </c>
      <c r="R120" s="200">
        <f>Q120*H120</f>
        <v>0</v>
      </c>
      <c r="S120" s="200">
        <v>0</v>
      </c>
      <c r="T120" s="201">
        <f>S120*H120</f>
        <v>0</v>
      </c>
      <c r="AR120" s="22" t="s">
        <v>143</v>
      </c>
      <c r="AT120" s="22" t="s">
        <v>138</v>
      </c>
      <c r="AU120" s="22" t="s">
        <v>85</v>
      </c>
      <c r="AY120" s="22" t="s">
        <v>136</v>
      </c>
      <c r="BE120" s="202">
        <f>IF(N120="základní",J120,0)</f>
        <v>0</v>
      </c>
      <c r="BF120" s="202">
        <f>IF(N120="snížená",J120,0)</f>
        <v>0</v>
      </c>
      <c r="BG120" s="202">
        <f>IF(N120="zákl. přenesená",J120,0)</f>
        <v>0</v>
      </c>
      <c r="BH120" s="202">
        <f>IF(N120="sníž. přenesená",J120,0)</f>
        <v>0</v>
      </c>
      <c r="BI120" s="202">
        <f>IF(N120="nulová",J120,0)</f>
        <v>0</v>
      </c>
      <c r="BJ120" s="22" t="s">
        <v>83</v>
      </c>
      <c r="BK120" s="202">
        <f>ROUND(I120*H120,2)</f>
        <v>0</v>
      </c>
      <c r="BL120" s="22" t="s">
        <v>143</v>
      </c>
      <c r="BM120" s="22" t="s">
        <v>404</v>
      </c>
    </row>
    <row r="121" spans="2:65" s="1" customFormat="1" ht="121.5">
      <c r="B121" s="40"/>
      <c r="C121" s="62"/>
      <c r="D121" s="205" t="s">
        <v>162</v>
      </c>
      <c r="E121" s="62"/>
      <c r="F121" s="215" t="s">
        <v>405</v>
      </c>
      <c r="G121" s="62"/>
      <c r="H121" s="62"/>
      <c r="I121" s="162"/>
      <c r="J121" s="62"/>
      <c r="K121" s="62"/>
      <c r="L121" s="60"/>
      <c r="M121" s="216"/>
      <c r="N121" s="41"/>
      <c r="O121" s="41"/>
      <c r="P121" s="41"/>
      <c r="Q121" s="41"/>
      <c r="R121" s="41"/>
      <c r="S121" s="41"/>
      <c r="T121" s="77"/>
      <c r="AT121" s="22" t="s">
        <v>162</v>
      </c>
      <c r="AU121" s="22" t="s">
        <v>85</v>
      </c>
    </row>
    <row r="122" spans="2:65" s="11" customFormat="1" ht="13.5">
      <c r="B122" s="203"/>
      <c r="C122" s="204"/>
      <c r="D122" s="205" t="s">
        <v>145</v>
      </c>
      <c r="E122" s="206" t="s">
        <v>23</v>
      </c>
      <c r="F122" s="207" t="s">
        <v>406</v>
      </c>
      <c r="G122" s="204"/>
      <c r="H122" s="208">
        <v>687.5</v>
      </c>
      <c r="I122" s="209"/>
      <c r="J122" s="204"/>
      <c r="K122" s="204"/>
      <c r="L122" s="210"/>
      <c r="M122" s="211"/>
      <c r="N122" s="212"/>
      <c r="O122" s="212"/>
      <c r="P122" s="212"/>
      <c r="Q122" s="212"/>
      <c r="R122" s="212"/>
      <c r="S122" s="212"/>
      <c r="T122" s="213"/>
      <c r="AT122" s="214" t="s">
        <v>145</v>
      </c>
      <c r="AU122" s="214" t="s">
        <v>85</v>
      </c>
      <c r="AV122" s="11" t="s">
        <v>85</v>
      </c>
      <c r="AW122" s="11" t="s">
        <v>38</v>
      </c>
      <c r="AX122" s="11" t="s">
        <v>83</v>
      </c>
      <c r="AY122" s="214" t="s">
        <v>136</v>
      </c>
    </row>
    <row r="123" spans="2:65" s="1" customFormat="1" ht="25.5" customHeight="1">
      <c r="B123" s="40"/>
      <c r="C123" s="191" t="s">
        <v>10</v>
      </c>
      <c r="D123" s="191" t="s">
        <v>138</v>
      </c>
      <c r="E123" s="192" t="s">
        <v>407</v>
      </c>
      <c r="F123" s="193" t="s">
        <v>408</v>
      </c>
      <c r="G123" s="194" t="s">
        <v>191</v>
      </c>
      <c r="H123" s="195">
        <v>687.5</v>
      </c>
      <c r="I123" s="196"/>
      <c r="J123" s="197">
        <f>ROUND(I123*H123,2)</f>
        <v>0</v>
      </c>
      <c r="K123" s="193" t="s">
        <v>160</v>
      </c>
      <c r="L123" s="60"/>
      <c r="M123" s="198" t="s">
        <v>23</v>
      </c>
      <c r="N123" s="199" t="s">
        <v>46</v>
      </c>
      <c r="O123" s="41"/>
      <c r="P123" s="200">
        <f>O123*H123</f>
        <v>0</v>
      </c>
      <c r="Q123" s="200">
        <v>0</v>
      </c>
      <c r="R123" s="200">
        <f>Q123*H123</f>
        <v>0</v>
      </c>
      <c r="S123" s="200">
        <v>0</v>
      </c>
      <c r="T123" s="201">
        <f>S123*H123</f>
        <v>0</v>
      </c>
      <c r="AR123" s="22" t="s">
        <v>143</v>
      </c>
      <c r="AT123" s="22" t="s">
        <v>138</v>
      </c>
      <c r="AU123" s="22" t="s">
        <v>85</v>
      </c>
      <c r="AY123" s="22" t="s">
        <v>136</v>
      </c>
      <c r="BE123" s="202">
        <f>IF(N123="základní",J123,0)</f>
        <v>0</v>
      </c>
      <c r="BF123" s="202">
        <f>IF(N123="snížená",J123,0)</f>
        <v>0</v>
      </c>
      <c r="BG123" s="202">
        <f>IF(N123="zákl. přenesená",J123,0)</f>
        <v>0</v>
      </c>
      <c r="BH123" s="202">
        <f>IF(N123="sníž. přenesená",J123,0)</f>
        <v>0</v>
      </c>
      <c r="BI123" s="202">
        <f>IF(N123="nulová",J123,0)</f>
        <v>0</v>
      </c>
      <c r="BJ123" s="22" t="s">
        <v>83</v>
      </c>
      <c r="BK123" s="202">
        <f>ROUND(I123*H123,2)</f>
        <v>0</v>
      </c>
      <c r="BL123" s="22" t="s">
        <v>143</v>
      </c>
      <c r="BM123" s="22" t="s">
        <v>409</v>
      </c>
    </row>
    <row r="124" spans="2:65" s="1" customFormat="1" ht="121.5">
      <c r="B124" s="40"/>
      <c r="C124" s="62"/>
      <c r="D124" s="205" t="s">
        <v>162</v>
      </c>
      <c r="E124" s="62"/>
      <c r="F124" s="215" t="s">
        <v>410</v>
      </c>
      <c r="G124" s="62"/>
      <c r="H124" s="62"/>
      <c r="I124" s="162"/>
      <c r="J124" s="62"/>
      <c r="K124" s="62"/>
      <c r="L124" s="60"/>
      <c r="M124" s="216"/>
      <c r="N124" s="41"/>
      <c r="O124" s="41"/>
      <c r="P124" s="41"/>
      <c r="Q124" s="41"/>
      <c r="R124" s="41"/>
      <c r="S124" s="41"/>
      <c r="T124" s="77"/>
      <c r="AT124" s="22" t="s">
        <v>162</v>
      </c>
      <c r="AU124" s="22" t="s">
        <v>85</v>
      </c>
    </row>
    <row r="125" spans="2:65" s="1" customFormat="1" ht="38.25" customHeight="1">
      <c r="B125" s="40"/>
      <c r="C125" s="191" t="s">
        <v>225</v>
      </c>
      <c r="D125" s="191" t="s">
        <v>138</v>
      </c>
      <c r="E125" s="192" t="s">
        <v>203</v>
      </c>
      <c r="F125" s="193" t="s">
        <v>204</v>
      </c>
      <c r="G125" s="194" t="s">
        <v>191</v>
      </c>
      <c r="H125" s="195">
        <v>456.75</v>
      </c>
      <c r="I125" s="196"/>
      <c r="J125" s="197">
        <f>ROUND(I125*H125,2)</f>
        <v>0</v>
      </c>
      <c r="K125" s="193" t="s">
        <v>155</v>
      </c>
      <c r="L125" s="60"/>
      <c r="M125" s="198" t="s">
        <v>23</v>
      </c>
      <c r="N125" s="199" t="s">
        <v>46</v>
      </c>
      <c r="O125" s="41"/>
      <c r="P125" s="200">
        <f>O125*H125</f>
        <v>0</v>
      </c>
      <c r="Q125" s="200">
        <v>0</v>
      </c>
      <c r="R125" s="200">
        <f>Q125*H125</f>
        <v>0</v>
      </c>
      <c r="S125" s="200">
        <v>0</v>
      </c>
      <c r="T125" s="201">
        <f>S125*H125</f>
        <v>0</v>
      </c>
      <c r="AR125" s="22" t="s">
        <v>143</v>
      </c>
      <c r="AT125" s="22" t="s">
        <v>138</v>
      </c>
      <c r="AU125" s="22" t="s">
        <v>85</v>
      </c>
      <c r="AY125" s="22" t="s">
        <v>136</v>
      </c>
      <c r="BE125" s="202">
        <f>IF(N125="základní",J125,0)</f>
        <v>0</v>
      </c>
      <c r="BF125" s="202">
        <f>IF(N125="snížená",J125,0)</f>
        <v>0</v>
      </c>
      <c r="BG125" s="202">
        <f>IF(N125="zákl. přenesená",J125,0)</f>
        <v>0</v>
      </c>
      <c r="BH125" s="202">
        <f>IF(N125="sníž. přenesená",J125,0)</f>
        <v>0</v>
      </c>
      <c r="BI125" s="202">
        <f>IF(N125="nulová",J125,0)</f>
        <v>0</v>
      </c>
      <c r="BJ125" s="22" t="s">
        <v>83</v>
      </c>
      <c r="BK125" s="202">
        <f>ROUND(I125*H125,2)</f>
        <v>0</v>
      </c>
      <c r="BL125" s="22" t="s">
        <v>143</v>
      </c>
      <c r="BM125" s="22" t="s">
        <v>411</v>
      </c>
    </row>
    <row r="126" spans="2:65" s="11" customFormat="1" ht="13.5">
      <c r="B126" s="203"/>
      <c r="C126" s="204"/>
      <c r="D126" s="205" t="s">
        <v>145</v>
      </c>
      <c r="E126" s="206" t="s">
        <v>23</v>
      </c>
      <c r="F126" s="207" t="s">
        <v>390</v>
      </c>
      <c r="G126" s="204"/>
      <c r="H126" s="208">
        <v>456.75</v>
      </c>
      <c r="I126" s="209"/>
      <c r="J126" s="204"/>
      <c r="K126" s="204"/>
      <c r="L126" s="210"/>
      <c r="M126" s="211"/>
      <c r="N126" s="212"/>
      <c r="O126" s="212"/>
      <c r="P126" s="212"/>
      <c r="Q126" s="212"/>
      <c r="R126" s="212"/>
      <c r="S126" s="212"/>
      <c r="T126" s="213"/>
      <c r="AT126" s="214" t="s">
        <v>145</v>
      </c>
      <c r="AU126" s="214" t="s">
        <v>85</v>
      </c>
      <c r="AV126" s="11" t="s">
        <v>85</v>
      </c>
      <c r="AW126" s="11" t="s">
        <v>38</v>
      </c>
      <c r="AX126" s="11" t="s">
        <v>83</v>
      </c>
      <c r="AY126" s="214" t="s">
        <v>136</v>
      </c>
    </row>
    <row r="127" spans="2:65" s="1" customFormat="1" ht="16.5" customHeight="1">
      <c r="B127" s="40"/>
      <c r="C127" s="227" t="s">
        <v>229</v>
      </c>
      <c r="D127" s="227" t="s">
        <v>195</v>
      </c>
      <c r="E127" s="228" t="s">
        <v>207</v>
      </c>
      <c r="F127" s="229" t="s">
        <v>208</v>
      </c>
      <c r="G127" s="230" t="s">
        <v>149</v>
      </c>
      <c r="H127" s="231">
        <v>13.702999999999999</v>
      </c>
      <c r="I127" s="232"/>
      <c r="J127" s="233">
        <f>ROUND(I127*H127,2)</f>
        <v>0</v>
      </c>
      <c r="K127" s="229" t="s">
        <v>155</v>
      </c>
      <c r="L127" s="234"/>
      <c r="M127" s="235" t="s">
        <v>23</v>
      </c>
      <c r="N127" s="236" t="s">
        <v>46</v>
      </c>
      <c r="O127" s="41"/>
      <c r="P127" s="200">
        <f>O127*H127</f>
        <v>0</v>
      </c>
      <c r="Q127" s="200">
        <v>0.21</v>
      </c>
      <c r="R127" s="200">
        <f>Q127*H127</f>
        <v>2.8776299999999999</v>
      </c>
      <c r="S127" s="200">
        <v>0</v>
      </c>
      <c r="T127" s="201">
        <f>S127*H127</f>
        <v>0</v>
      </c>
      <c r="AR127" s="22" t="s">
        <v>182</v>
      </c>
      <c r="AT127" s="22" t="s">
        <v>195</v>
      </c>
      <c r="AU127" s="22" t="s">
        <v>85</v>
      </c>
      <c r="AY127" s="22" t="s">
        <v>136</v>
      </c>
      <c r="BE127" s="202">
        <f>IF(N127="základní",J127,0)</f>
        <v>0</v>
      </c>
      <c r="BF127" s="202">
        <f>IF(N127="snížená",J127,0)</f>
        <v>0</v>
      </c>
      <c r="BG127" s="202">
        <f>IF(N127="zákl. přenesená",J127,0)</f>
        <v>0</v>
      </c>
      <c r="BH127" s="202">
        <f>IF(N127="sníž. přenesená",J127,0)</f>
        <v>0</v>
      </c>
      <c r="BI127" s="202">
        <f>IF(N127="nulová",J127,0)</f>
        <v>0</v>
      </c>
      <c r="BJ127" s="22" t="s">
        <v>83</v>
      </c>
      <c r="BK127" s="202">
        <f>ROUND(I127*H127,2)</f>
        <v>0</v>
      </c>
      <c r="BL127" s="22" t="s">
        <v>143</v>
      </c>
      <c r="BM127" s="22" t="s">
        <v>412</v>
      </c>
    </row>
    <row r="128" spans="2:65" s="11" customFormat="1" ht="13.5">
      <c r="B128" s="203"/>
      <c r="C128" s="204"/>
      <c r="D128" s="205" t="s">
        <v>145</v>
      </c>
      <c r="E128" s="206" t="s">
        <v>23</v>
      </c>
      <c r="F128" s="207" t="s">
        <v>413</v>
      </c>
      <c r="G128" s="204"/>
      <c r="H128" s="208">
        <v>456.75</v>
      </c>
      <c r="I128" s="209"/>
      <c r="J128" s="204"/>
      <c r="K128" s="204"/>
      <c r="L128" s="210"/>
      <c r="M128" s="211"/>
      <c r="N128" s="212"/>
      <c r="O128" s="212"/>
      <c r="P128" s="212"/>
      <c r="Q128" s="212"/>
      <c r="R128" s="212"/>
      <c r="S128" s="212"/>
      <c r="T128" s="213"/>
      <c r="AT128" s="214" t="s">
        <v>145</v>
      </c>
      <c r="AU128" s="214" t="s">
        <v>85</v>
      </c>
      <c r="AV128" s="11" t="s">
        <v>85</v>
      </c>
      <c r="AW128" s="11" t="s">
        <v>38</v>
      </c>
      <c r="AX128" s="11" t="s">
        <v>83</v>
      </c>
      <c r="AY128" s="214" t="s">
        <v>136</v>
      </c>
    </row>
    <row r="129" spans="2:65" s="11" customFormat="1" ht="13.5">
      <c r="B129" s="203"/>
      <c r="C129" s="204"/>
      <c r="D129" s="205" t="s">
        <v>145</v>
      </c>
      <c r="E129" s="204"/>
      <c r="F129" s="207" t="s">
        <v>414</v>
      </c>
      <c r="G129" s="204"/>
      <c r="H129" s="208">
        <v>13.702999999999999</v>
      </c>
      <c r="I129" s="209"/>
      <c r="J129" s="204"/>
      <c r="K129" s="204"/>
      <c r="L129" s="210"/>
      <c r="M129" s="211"/>
      <c r="N129" s="212"/>
      <c r="O129" s="212"/>
      <c r="P129" s="212"/>
      <c r="Q129" s="212"/>
      <c r="R129" s="212"/>
      <c r="S129" s="212"/>
      <c r="T129" s="213"/>
      <c r="AT129" s="214" t="s">
        <v>145</v>
      </c>
      <c r="AU129" s="214" t="s">
        <v>85</v>
      </c>
      <c r="AV129" s="11" t="s">
        <v>85</v>
      </c>
      <c r="AW129" s="11" t="s">
        <v>6</v>
      </c>
      <c r="AX129" s="11" t="s">
        <v>83</v>
      </c>
      <c r="AY129" s="214" t="s">
        <v>136</v>
      </c>
    </row>
    <row r="130" spans="2:65" s="1" customFormat="1" ht="51" customHeight="1">
      <c r="B130" s="40"/>
      <c r="C130" s="227" t="s">
        <v>234</v>
      </c>
      <c r="D130" s="227" t="s">
        <v>195</v>
      </c>
      <c r="E130" s="228" t="s">
        <v>212</v>
      </c>
      <c r="F130" s="229" t="s">
        <v>213</v>
      </c>
      <c r="G130" s="230" t="s">
        <v>185</v>
      </c>
      <c r="H130" s="231">
        <v>20.553999999999998</v>
      </c>
      <c r="I130" s="232"/>
      <c r="J130" s="233">
        <f>ROUND(I130*H130,2)</f>
        <v>0</v>
      </c>
      <c r="K130" s="229" t="s">
        <v>155</v>
      </c>
      <c r="L130" s="234"/>
      <c r="M130" s="235" t="s">
        <v>23</v>
      </c>
      <c r="N130" s="236" t="s">
        <v>46</v>
      </c>
      <c r="O130" s="41"/>
      <c r="P130" s="200">
        <f>O130*H130</f>
        <v>0</v>
      </c>
      <c r="Q130" s="200">
        <v>1</v>
      </c>
      <c r="R130" s="200">
        <f>Q130*H130</f>
        <v>20.553999999999998</v>
      </c>
      <c r="S130" s="200">
        <v>0</v>
      </c>
      <c r="T130" s="201">
        <f>S130*H130</f>
        <v>0</v>
      </c>
      <c r="AR130" s="22" t="s">
        <v>182</v>
      </c>
      <c r="AT130" s="22" t="s">
        <v>195</v>
      </c>
      <c r="AU130" s="22" t="s">
        <v>85</v>
      </c>
      <c r="AY130" s="22" t="s">
        <v>136</v>
      </c>
      <c r="BE130" s="202">
        <f>IF(N130="základní",J130,0)</f>
        <v>0</v>
      </c>
      <c r="BF130" s="202">
        <f>IF(N130="snížená",J130,0)</f>
        <v>0</v>
      </c>
      <c r="BG130" s="202">
        <f>IF(N130="zákl. přenesená",J130,0)</f>
        <v>0</v>
      </c>
      <c r="BH130" s="202">
        <f>IF(N130="sníž. přenesená",J130,0)</f>
        <v>0</v>
      </c>
      <c r="BI130" s="202">
        <f>IF(N130="nulová",J130,0)</f>
        <v>0</v>
      </c>
      <c r="BJ130" s="22" t="s">
        <v>83</v>
      </c>
      <c r="BK130" s="202">
        <f>ROUND(I130*H130,2)</f>
        <v>0</v>
      </c>
      <c r="BL130" s="22" t="s">
        <v>143</v>
      </c>
      <c r="BM130" s="22" t="s">
        <v>415</v>
      </c>
    </row>
    <row r="131" spans="2:65" s="11" customFormat="1" ht="13.5">
      <c r="B131" s="203"/>
      <c r="C131" s="204"/>
      <c r="D131" s="205" t="s">
        <v>145</v>
      </c>
      <c r="E131" s="204"/>
      <c r="F131" s="207" t="s">
        <v>416</v>
      </c>
      <c r="G131" s="204"/>
      <c r="H131" s="208">
        <v>20.553999999999998</v>
      </c>
      <c r="I131" s="209"/>
      <c r="J131" s="204"/>
      <c r="K131" s="204"/>
      <c r="L131" s="210"/>
      <c r="M131" s="211"/>
      <c r="N131" s="212"/>
      <c r="O131" s="212"/>
      <c r="P131" s="212"/>
      <c r="Q131" s="212"/>
      <c r="R131" s="212"/>
      <c r="S131" s="212"/>
      <c r="T131" s="213"/>
      <c r="AT131" s="214" t="s">
        <v>145</v>
      </c>
      <c r="AU131" s="214" t="s">
        <v>85</v>
      </c>
      <c r="AV131" s="11" t="s">
        <v>85</v>
      </c>
      <c r="AW131" s="11" t="s">
        <v>6</v>
      </c>
      <c r="AX131" s="11" t="s">
        <v>83</v>
      </c>
      <c r="AY131" s="214" t="s">
        <v>136</v>
      </c>
    </row>
    <row r="132" spans="2:65" s="10" customFormat="1" ht="29.85" customHeight="1">
      <c r="B132" s="175"/>
      <c r="C132" s="176"/>
      <c r="D132" s="177" t="s">
        <v>74</v>
      </c>
      <c r="E132" s="189" t="s">
        <v>152</v>
      </c>
      <c r="F132" s="189" t="s">
        <v>417</v>
      </c>
      <c r="G132" s="176"/>
      <c r="H132" s="176"/>
      <c r="I132" s="179"/>
      <c r="J132" s="190">
        <f>BK132</f>
        <v>0</v>
      </c>
      <c r="K132" s="176"/>
      <c r="L132" s="181"/>
      <c r="M132" s="182"/>
      <c r="N132" s="183"/>
      <c r="O132" s="183"/>
      <c r="P132" s="184">
        <f>SUM(P133:P141)</f>
        <v>0</v>
      </c>
      <c r="Q132" s="183"/>
      <c r="R132" s="184">
        <f>SUM(R133:R141)</f>
        <v>4.0198200000000002</v>
      </c>
      <c r="S132" s="183"/>
      <c r="T132" s="185">
        <f>SUM(T133:T141)</f>
        <v>0</v>
      </c>
      <c r="AR132" s="186" t="s">
        <v>83</v>
      </c>
      <c r="AT132" s="187" t="s">
        <v>74</v>
      </c>
      <c r="AU132" s="187" t="s">
        <v>83</v>
      </c>
      <c r="AY132" s="186" t="s">
        <v>136</v>
      </c>
      <c r="BK132" s="188">
        <f>SUM(BK133:BK141)</f>
        <v>0</v>
      </c>
    </row>
    <row r="133" spans="2:65" s="1" customFormat="1" ht="38.25" customHeight="1">
      <c r="B133" s="40"/>
      <c r="C133" s="191" t="s">
        <v>238</v>
      </c>
      <c r="D133" s="191" t="s">
        <v>138</v>
      </c>
      <c r="E133" s="192" t="s">
        <v>418</v>
      </c>
      <c r="F133" s="193" t="s">
        <v>419</v>
      </c>
      <c r="G133" s="194" t="s">
        <v>263</v>
      </c>
      <c r="H133" s="195">
        <v>18</v>
      </c>
      <c r="I133" s="196"/>
      <c r="J133" s="197">
        <f>ROUND(I133*H133,2)</f>
        <v>0</v>
      </c>
      <c r="K133" s="193" t="s">
        <v>160</v>
      </c>
      <c r="L133" s="60"/>
      <c r="M133" s="198" t="s">
        <v>23</v>
      </c>
      <c r="N133" s="199" t="s">
        <v>46</v>
      </c>
      <c r="O133" s="41"/>
      <c r="P133" s="200">
        <f>O133*H133</f>
        <v>0</v>
      </c>
      <c r="Q133" s="200">
        <v>0.17488999999999999</v>
      </c>
      <c r="R133" s="200">
        <f>Q133*H133</f>
        <v>3.1480199999999998</v>
      </c>
      <c r="S133" s="200">
        <v>0</v>
      </c>
      <c r="T133" s="201">
        <f>S133*H133</f>
        <v>0</v>
      </c>
      <c r="AR133" s="22" t="s">
        <v>143</v>
      </c>
      <c r="AT133" s="22" t="s">
        <v>138</v>
      </c>
      <c r="AU133" s="22" t="s">
        <v>85</v>
      </c>
      <c r="AY133" s="22" t="s">
        <v>136</v>
      </c>
      <c r="BE133" s="202">
        <f>IF(N133="základní",J133,0)</f>
        <v>0</v>
      </c>
      <c r="BF133" s="202">
        <f>IF(N133="snížená",J133,0)</f>
        <v>0</v>
      </c>
      <c r="BG133" s="202">
        <f>IF(N133="zákl. přenesená",J133,0)</f>
        <v>0</v>
      </c>
      <c r="BH133" s="202">
        <f>IF(N133="sníž. přenesená",J133,0)</f>
        <v>0</v>
      </c>
      <c r="BI133" s="202">
        <f>IF(N133="nulová",J133,0)</f>
        <v>0</v>
      </c>
      <c r="BJ133" s="22" t="s">
        <v>83</v>
      </c>
      <c r="BK133" s="202">
        <f>ROUND(I133*H133,2)</f>
        <v>0</v>
      </c>
      <c r="BL133" s="22" t="s">
        <v>143</v>
      </c>
      <c r="BM133" s="22" t="s">
        <v>420</v>
      </c>
    </row>
    <row r="134" spans="2:65" s="1" customFormat="1" ht="67.5">
      <c r="B134" s="40"/>
      <c r="C134" s="62"/>
      <c r="D134" s="205" t="s">
        <v>162</v>
      </c>
      <c r="E134" s="62"/>
      <c r="F134" s="215" t="s">
        <v>421</v>
      </c>
      <c r="G134" s="62"/>
      <c r="H134" s="62"/>
      <c r="I134" s="162"/>
      <c r="J134" s="62"/>
      <c r="K134" s="62"/>
      <c r="L134" s="60"/>
      <c r="M134" s="216"/>
      <c r="N134" s="41"/>
      <c r="O134" s="41"/>
      <c r="P134" s="41"/>
      <c r="Q134" s="41"/>
      <c r="R134" s="41"/>
      <c r="S134" s="41"/>
      <c r="T134" s="77"/>
      <c r="AT134" s="22" t="s">
        <v>162</v>
      </c>
      <c r="AU134" s="22" t="s">
        <v>85</v>
      </c>
    </row>
    <row r="135" spans="2:65" s="1" customFormat="1" ht="16.5" customHeight="1">
      <c r="B135" s="40"/>
      <c r="C135" s="227" t="s">
        <v>245</v>
      </c>
      <c r="D135" s="227" t="s">
        <v>195</v>
      </c>
      <c r="E135" s="228" t="s">
        <v>422</v>
      </c>
      <c r="F135" s="229" t="s">
        <v>423</v>
      </c>
      <c r="G135" s="230" t="s">
        <v>263</v>
      </c>
      <c r="H135" s="231">
        <v>10</v>
      </c>
      <c r="I135" s="232"/>
      <c r="J135" s="233">
        <f>ROUND(I135*H135,2)</f>
        <v>0</v>
      </c>
      <c r="K135" s="229" t="s">
        <v>160</v>
      </c>
      <c r="L135" s="234"/>
      <c r="M135" s="235" t="s">
        <v>23</v>
      </c>
      <c r="N135" s="236" t="s">
        <v>46</v>
      </c>
      <c r="O135" s="41"/>
      <c r="P135" s="200">
        <f>O135*H135</f>
        <v>0</v>
      </c>
      <c r="Q135" s="200">
        <v>2.8E-3</v>
      </c>
      <c r="R135" s="200">
        <f>Q135*H135</f>
        <v>2.8000000000000001E-2</v>
      </c>
      <c r="S135" s="200">
        <v>0</v>
      </c>
      <c r="T135" s="201">
        <f>S135*H135</f>
        <v>0</v>
      </c>
      <c r="AR135" s="22" t="s">
        <v>182</v>
      </c>
      <c r="AT135" s="22" t="s">
        <v>195</v>
      </c>
      <c r="AU135" s="22" t="s">
        <v>85</v>
      </c>
      <c r="AY135" s="22" t="s">
        <v>136</v>
      </c>
      <c r="BE135" s="202">
        <f>IF(N135="základní",J135,0)</f>
        <v>0</v>
      </c>
      <c r="BF135" s="202">
        <f>IF(N135="snížená",J135,0)</f>
        <v>0</v>
      </c>
      <c r="BG135" s="202">
        <f>IF(N135="zákl. přenesená",J135,0)</f>
        <v>0</v>
      </c>
      <c r="BH135" s="202">
        <f>IF(N135="sníž. přenesená",J135,0)</f>
        <v>0</v>
      </c>
      <c r="BI135" s="202">
        <f>IF(N135="nulová",J135,0)</f>
        <v>0</v>
      </c>
      <c r="BJ135" s="22" t="s">
        <v>83</v>
      </c>
      <c r="BK135" s="202">
        <f>ROUND(I135*H135,2)</f>
        <v>0</v>
      </c>
      <c r="BL135" s="22" t="s">
        <v>143</v>
      </c>
      <c r="BM135" s="22" t="s">
        <v>424</v>
      </c>
    </row>
    <row r="136" spans="2:65" s="1" customFormat="1" ht="16.5" customHeight="1">
      <c r="B136" s="40"/>
      <c r="C136" s="227" t="s">
        <v>9</v>
      </c>
      <c r="D136" s="227" t="s">
        <v>195</v>
      </c>
      <c r="E136" s="228" t="s">
        <v>425</v>
      </c>
      <c r="F136" s="229" t="s">
        <v>426</v>
      </c>
      <c r="G136" s="230" t="s">
        <v>263</v>
      </c>
      <c r="H136" s="231">
        <v>2</v>
      </c>
      <c r="I136" s="232"/>
      <c r="J136" s="233">
        <f>ROUND(I136*H136,2)</f>
        <v>0</v>
      </c>
      <c r="K136" s="229" t="s">
        <v>160</v>
      </c>
      <c r="L136" s="234"/>
      <c r="M136" s="235" t="s">
        <v>23</v>
      </c>
      <c r="N136" s="236" t="s">
        <v>46</v>
      </c>
      <c r="O136" s="41"/>
      <c r="P136" s="200">
        <f>O136*H136</f>
        <v>0</v>
      </c>
      <c r="Q136" s="200">
        <v>3.3999999999999998E-3</v>
      </c>
      <c r="R136" s="200">
        <f>Q136*H136</f>
        <v>6.7999999999999996E-3</v>
      </c>
      <c r="S136" s="200">
        <v>0</v>
      </c>
      <c r="T136" s="201">
        <f>S136*H136</f>
        <v>0</v>
      </c>
      <c r="AR136" s="22" t="s">
        <v>182</v>
      </c>
      <c r="AT136" s="22" t="s">
        <v>195</v>
      </c>
      <c r="AU136" s="22" t="s">
        <v>85</v>
      </c>
      <c r="AY136" s="22" t="s">
        <v>136</v>
      </c>
      <c r="BE136" s="202">
        <f>IF(N136="základní",J136,0)</f>
        <v>0</v>
      </c>
      <c r="BF136" s="202">
        <f>IF(N136="snížená",J136,0)</f>
        <v>0</v>
      </c>
      <c r="BG136" s="202">
        <f>IF(N136="zákl. přenesená",J136,0)</f>
        <v>0</v>
      </c>
      <c r="BH136" s="202">
        <f>IF(N136="sníž. přenesená",J136,0)</f>
        <v>0</v>
      </c>
      <c r="BI136" s="202">
        <f>IF(N136="nulová",J136,0)</f>
        <v>0</v>
      </c>
      <c r="BJ136" s="22" t="s">
        <v>83</v>
      </c>
      <c r="BK136" s="202">
        <f>ROUND(I136*H136,2)</f>
        <v>0</v>
      </c>
      <c r="BL136" s="22" t="s">
        <v>143</v>
      </c>
      <c r="BM136" s="22" t="s">
        <v>427</v>
      </c>
    </row>
    <row r="137" spans="2:65" s="1" customFormat="1" ht="16.5" customHeight="1">
      <c r="B137" s="40"/>
      <c r="C137" s="227" t="s">
        <v>254</v>
      </c>
      <c r="D137" s="227" t="s">
        <v>195</v>
      </c>
      <c r="E137" s="228" t="s">
        <v>428</v>
      </c>
      <c r="F137" s="229" t="s">
        <v>429</v>
      </c>
      <c r="G137" s="230" t="s">
        <v>263</v>
      </c>
      <c r="H137" s="231">
        <v>6</v>
      </c>
      <c r="I137" s="232"/>
      <c r="J137" s="233">
        <f>ROUND(I137*H137,2)</f>
        <v>0</v>
      </c>
      <c r="K137" s="229" t="s">
        <v>160</v>
      </c>
      <c r="L137" s="234"/>
      <c r="M137" s="235" t="s">
        <v>23</v>
      </c>
      <c r="N137" s="236" t="s">
        <v>46</v>
      </c>
      <c r="O137" s="41"/>
      <c r="P137" s="200">
        <f>O137*H137</f>
        <v>0</v>
      </c>
      <c r="Q137" s="200">
        <v>2E-3</v>
      </c>
      <c r="R137" s="200">
        <f>Q137*H137</f>
        <v>1.2E-2</v>
      </c>
      <c r="S137" s="200">
        <v>0</v>
      </c>
      <c r="T137" s="201">
        <f>S137*H137</f>
        <v>0</v>
      </c>
      <c r="AR137" s="22" t="s">
        <v>182</v>
      </c>
      <c r="AT137" s="22" t="s">
        <v>195</v>
      </c>
      <c r="AU137" s="22" t="s">
        <v>85</v>
      </c>
      <c r="AY137" s="22" t="s">
        <v>136</v>
      </c>
      <c r="BE137" s="202">
        <f>IF(N137="základní",J137,0)</f>
        <v>0</v>
      </c>
      <c r="BF137" s="202">
        <f>IF(N137="snížená",J137,0)</f>
        <v>0</v>
      </c>
      <c r="BG137" s="202">
        <f>IF(N137="zákl. přenesená",J137,0)</f>
        <v>0</v>
      </c>
      <c r="BH137" s="202">
        <f>IF(N137="sníž. přenesená",J137,0)</f>
        <v>0</v>
      </c>
      <c r="BI137" s="202">
        <f>IF(N137="nulová",J137,0)</f>
        <v>0</v>
      </c>
      <c r="BJ137" s="22" t="s">
        <v>83</v>
      </c>
      <c r="BK137" s="202">
        <f>ROUND(I137*H137,2)</f>
        <v>0</v>
      </c>
      <c r="BL137" s="22" t="s">
        <v>143</v>
      </c>
      <c r="BM137" s="22" t="s">
        <v>430</v>
      </c>
    </row>
    <row r="138" spans="2:65" s="1" customFormat="1" ht="25.5" customHeight="1">
      <c r="B138" s="40"/>
      <c r="C138" s="191" t="s">
        <v>260</v>
      </c>
      <c r="D138" s="191" t="s">
        <v>138</v>
      </c>
      <c r="E138" s="192" t="s">
        <v>431</v>
      </c>
      <c r="F138" s="193" t="s">
        <v>432</v>
      </c>
      <c r="G138" s="194" t="s">
        <v>141</v>
      </c>
      <c r="H138" s="195">
        <v>33</v>
      </c>
      <c r="I138" s="196"/>
      <c r="J138" s="197">
        <f>ROUND(I138*H138,2)</f>
        <v>0</v>
      </c>
      <c r="K138" s="193" t="s">
        <v>160</v>
      </c>
      <c r="L138" s="60"/>
      <c r="M138" s="198" t="s">
        <v>23</v>
      </c>
      <c r="N138" s="199" t="s">
        <v>46</v>
      </c>
      <c r="O138" s="41"/>
      <c r="P138" s="200">
        <f>O138*H138</f>
        <v>0</v>
      </c>
      <c r="Q138" s="200">
        <v>0</v>
      </c>
      <c r="R138" s="200">
        <f>Q138*H138</f>
        <v>0</v>
      </c>
      <c r="S138" s="200">
        <v>0</v>
      </c>
      <c r="T138" s="201">
        <f>S138*H138</f>
        <v>0</v>
      </c>
      <c r="AR138" s="22" t="s">
        <v>143</v>
      </c>
      <c r="AT138" s="22" t="s">
        <v>138</v>
      </c>
      <c r="AU138" s="22" t="s">
        <v>85</v>
      </c>
      <c r="AY138" s="22" t="s">
        <v>136</v>
      </c>
      <c r="BE138" s="202">
        <f>IF(N138="základní",J138,0)</f>
        <v>0</v>
      </c>
      <c r="BF138" s="202">
        <f>IF(N138="snížená",J138,0)</f>
        <v>0</v>
      </c>
      <c r="BG138" s="202">
        <f>IF(N138="zákl. přenesená",J138,0)</f>
        <v>0</v>
      </c>
      <c r="BH138" s="202">
        <f>IF(N138="sníž. přenesená",J138,0)</f>
        <v>0</v>
      </c>
      <c r="BI138" s="202">
        <f>IF(N138="nulová",J138,0)</f>
        <v>0</v>
      </c>
      <c r="BJ138" s="22" t="s">
        <v>83</v>
      </c>
      <c r="BK138" s="202">
        <f>ROUND(I138*H138,2)</f>
        <v>0</v>
      </c>
      <c r="BL138" s="22" t="s">
        <v>143</v>
      </c>
      <c r="BM138" s="22" t="s">
        <v>433</v>
      </c>
    </row>
    <row r="139" spans="2:65" s="1" customFormat="1" ht="40.5">
      <c r="B139" s="40"/>
      <c r="C139" s="62"/>
      <c r="D139" s="205" t="s">
        <v>162</v>
      </c>
      <c r="E139" s="62"/>
      <c r="F139" s="215" t="s">
        <v>434</v>
      </c>
      <c r="G139" s="62"/>
      <c r="H139" s="62"/>
      <c r="I139" s="162"/>
      <c r="J139" s="62"/>
      <c r="K139" s="62"/>
      <c r="L139" s="60"/>
      <c r="M139" s="216"/>
      <c r="N139" s="41"/>
      <c r="O139" s="41"/>
      <c r="P139" s="41"/>
      <c r="Q139" s="41"/>
      <c r="R139" s="41"/>
      <c r="S139" s="41"/>
      <c r="T139" s="77"/>
      <c r="AT139" s="22" t="s">
        <v>162</v>
      </c>
      <c r="AU139" s="22" t="s">
        <v>85</v>
      </c>
    </row>
    <row r="140" spans="2:65" s="11" customFormat="1" ht="13.5">
      <c r="B140" s="203"/>
      <c r="C140" s="204"/>
      <c r="D140" s="205" t="s">
        <v>145</v>
      </c>
      <c r="E140" s="206" t="s">
        <v>23</v>
      </c>
      <c r="F140" s="207" t="s">
        <v>435</v>
      </c>
      <c r="G140" s="204"/>
      <c r="H140" s="208">
        <v>33</v>
      </c>
      <c r="I140" s="209"/>
      <c r="J140" s="204"/>
      <c r="K140" s="204"/>
      <c r="L140" s="210"/>
      <c r="M140" s="211"/>
      <c r="N140" s="212"/>
      <c r="O140" s="212"/>
      <c r="P140" s="212"/>
      <c r="Q140" s="212"/>
      <c r="R140" s="212"/>
      <c r="S140" s="212"/>
      <c r="T140" s="213"/>
      <c r="AT140" s="214" t="s">
        <v>145</v>
      </c>
      <c r="AU140" s="214" t="s">
        <v>85</v>
      </c>
      <c r="AV140" s="11" t="s">
        <v>85</v>
      </c>
      <c r="AW140" s="11" t="s">
        <v>38</v>
      </c>
      <c r="AX140" s="11" t="s">
        <v>83</v>
      </c>
      <c r="AY140" s="214" t="s">
        <v>136</v>
      </c>
    </row>
    <row r="141" spans="2:65" s="1" customFormat="1" ht="16.5" customHeight="1">
      <c r="B141" s="40"/>
      <c r="C141" s="227" t="s">
        <v>266</v>
      </c>
      <c r="D141" s="227" t="s">
        <v>195</v>
      </c>
      <c r="E141" s="228" t="s">
        <v>436</v>
      </c>
      <c r="F141" s="229" t="s">
        <v>437</v>
      </c>
      <c r="G141" s="230" t="s">
        <v>141</v>
      </c>
      <c r="H141" s="231">
        <v>33</v>
      </c>
      <c r="I141" s="232"/>
      <c r="J141" s="233">
        <f>ROUND(I141*H141,2)</f>
        <v>0</v>
      </c>
      <c r="K141" s="229" t="s">
        <v>160</v>
      </c>
      <c r="L141" s="234"/>
      <c r="M141" s="235" t="s">
        <v>23</v>
      </c>
      <c r="N141" s="236" t="s">
        <v>46</v>
      </c>
      <c r="O141" s="41"/>
      <c r="P141" s="200">
        <f>O141*H141</f>
        <v>0</v>
      </c>
      <c r="Q141" s="200">
        <v>2.5000000000000001E-2</v>
      </c>
      <c r="R141" s="200">
        <f>Q141*H141</f>
        <v>0.82500000000000007</v>
      </c>
      <c r="S141" s="200">
        <v>0</v>
      </c>
      <c r="T141" s="201">
        <f>S141*H141</f>
        <v>0</v>
      </c>
      <c r="AR141" s="22" t="s">
        <v>182</v>
      </c>
      <c r="AT141" s="22" t="s">
        <v>195</v>
      </c>
      <c r="AU141" s="22" t="s">
        <v>85</v>
      </c>
      <c r="AY141" s="22" t="s">
        <v>136</v>
      </c>
      <c r="BE141" s="202">
        <f>IF(N141="základní",J141,0)</f>
        <v>0</v>
      </c>
      <c r="BF141" s="202">
        <f>IF(N141="snížená",J141,0)</f>
        <v>0</v>
      </c>
      <c r="BG141" s="202">
        <f>IF(N141="zákl. přenesená",J141,0)</f>
        <v>0</v>
      </c>
      <c r="BH141" s="202">
        <f>IF(N141="sníž. přenesená",J141,0)</f>
        <v>0</v>
      </c>
      <c r="BI141" s="202">
        <f>IF(N141="nulová",J141,0)</f>
        <v>0</v>
      </c>
      <c r="BJ141" s="22" t="s">
        <v>83</v>
      </c>
      <c r="BK141" s="202">
        <f>ROUND(I141*H141,2)</f>
        <v>0</v>
      </c>
      <c r="BL141" s="22" t="s">
        <v>143</v>
      </c>
      <c r="BM141" s="22" t="s">
        <v>438</v>
      </c>
    </row>
    <row r="142" spans="2:65" s="10" customFormat="1" ht="29.85" customHeight="1">
      <c r="B142" s="175"/>
      <c r="C142" s="176"/>
      <c r="D142" s="177" t="s">
        <v>74</v>
      </c>
      <c r="E142" s="189" t="s">
        <v>166</v>
      </c>
      <c r="F142" s="189" t="s">
        <v>216</v>
      </c>
      <c r="G142" s="176"/>
      <c r="H142" s="176"/>
      <c r="I142" s="179"/>
      <c r="J142" s="190">
        <f>BK142</f>
        <v>0</v>
      </c>
      <c r="K142" s="176"/>
      <c r="L142" s="181"/>
      <c r="M142" s="182"/>
      <c r="N142" s="183"/>
      <c r="O142" s="183"/>
      <c r="P142" s="184">
        <f>SUM(P143:P158)</f>
        <v>0</v>
      </c>
      <c r="Q142" s="183"/>
      <c r="R142" s="184">
        <f>SUM(R143:R158)</f>
        <v>23.252234399999999</v>
      </c>
      <c r="S142" s="183"/>
      <c r="T142" s="185">
        <f>SUM(T143:T158)</f>
        <v>0</v>
      </c>
      <c r="AR142" s="186" t="s">
        <v>83</v>
      </c>
      <c r="AT142" s="187" t="s">
        <v>74</v>
      </c>
      <c r="AU142" s="187" t="s">
        <v>83</v>
      </c>
      <c r="AY142" s="186" t="s">
        <v>136</v>
      </c>
      <c r="BK142" s="188">
        <f>SUM(BK143:BK158)</f>
        <v>0</v>
      </c>
    </row>
    <row r="143" spans="2:65" s="1" customFormat="1" ht="38.25" customHeight="1">
      <c r="B143" s="40"/>
      <c r="C143" s="191" t="s">
        <v>272</v>
      </c>
      <c r="D143" s="191" t="s">
        <v>138</v>
      </c>
      <c r="E143" s="192" t="s">
        <v>218</v>
      </c>
      <c r="F143" s="193" t="s">
        <v>219</v>
      </c>
      <c r="G143" s="194" t="s">
        <v>191</v>
      </c>
      <c r="H143" s="195">
        <v>456.75</v>
      </c>
      <c r="I143" s="196"/>
      <c r="J143" s="197">
        <f>ROUND(I143*H143,2)</f>
        <v>0</v>
      </c>
      <c r="K143" s="193" t="s">
        <v>155</v>
      </c>
      <c r="L143" s="60"/>
      <c r="M143" s="198" t="s">
        <v>23</v>
      </c>
      <c r="N143" s="199" t="s">
        <v>46</v>
      </c>
      <c r="O143" s="41"/>
      <c r="P143" s="200">
        <f>O143*H143</f>
        <v>0</v>
      </c>
      <c r="Q143" s="200">
        <v>0</v>
      </c>
      <c r="R143" s="200">
        <f>Q143*H143</f>
        <v>0</v>
      </c>
      <c r="S143" s="200">
        <v>0</v>
      </c>
      <c r="T143" s="201">
        <f>S143*H143</f>
        <v>0</v>
      </c>
      <c r="AR143" s="22" t="s">
        <v>143</v>
      </c>
      <c r="AT143" s="22" t="s">
        <v>138</v>
      </c>
      <c r="AU143" s="22" t="s">
        <v>85</v>
      </c>
      <c r="AY143" s="22" t="s">
        <v>136</v>
      </c>
      <c r="BE143" s="202">
        <f>IF(N143="základní",J143,0)</f>
        <v>0</v>
      </c>
      <c r="BF143" s="202">
        <f>IF(N143="snížená",J143,0)</f>
        <v>0</v>
      </c>
      <c r="BG143" s="202">
        <f>IF(N143="zákl. přenesená",J143,0)</f>
        <v>0</v>
      </c>
      <c r="BH143" s="202">
        <f>IF(N143="sníž. přenesená",J143,0)</f>
        <v>0</v>
      </c>
      <c r="BI143" s="202">
        <f>IF(N143="nulová",J143,0)</f>
        <v>0</v>
      </c>
      <c r="BJ143" s="22" t="s">
        <v>83</v>
      </c>
      <c r="BK143" s="202">
        <f>ROUND(I143*H143,2)</f>
        <v>0</v>
      </c>
      <c r="BL143" s="22" t="s">
        <v>143</v>
      </c>
      <c r="BM143" s="22" t="s">
        <v>439</v>
      </c>
    </row>
    <row r="144" spans="2:65" s="11" customFormat="1" ht="13.5">
      <c r="B144" s="203"/>
      <c r="C144" s="204"/>
      <c r="D144" s="205" t="s">
        <v>145</v>
      </c>
      <c r="E144" s="206" t="s">
        <v>23</v>
      </c>
      <c r="F144" s="207" t="s">
        <v>413</v>
      </c>
      <c r="G144" s="204"/>
      <c r="H144" s="208">
        <v>456.75</v>
      </c>
      <c r="I144" s="209"/>
      <c r="J144" s="204"/>
      <c r="K144" s="204"/>
      <c r="L144" s="210"/>
      <c r="M144" s="211"/>
      <c r="N144" s="212"/>
      <c r="O144" s="212"/>
      <c r="P144" s="212"/>
      <c r="Q144" s="212"/>
      <c r="R144" s="212"/>
      <c r="S144" s="212"/>
      <c r="T144" s="213"/>
      <c r="AT144" s="214" t="s">
        <v>145</v>
      </c>
      <c r="AU144" s="214" t="s">
        <v>85</v>
      </c>
      <c r="AV144" s="11" t="s">
        <v>85</v>
      </c>
      <c r="AW144" s="11" t="s">
        <v>38</v>
      </c>
      <c r="AX144" s="11" t="s">
        <v>83</v>
      </c>
      <c r="AY144" s="214" t="s">
        <v>136</v>
      </c>
    </row>
    <row r="145" spans="2:65" s="1" customFormat="1" ht="16.5" customHeight="1">
      <c r="B145" s="40"/>
      <c r="C145" s="227" t="s">
        <v>276</v>
      </c>
      <c r="D145" s="227" t="s">
        <v>195</v>
      </c>
      <c r="E145" s="228" t="s">
        <v>221</v>
      </c>
      <c r="F145" s="229" t="s">
        <v>222</v>
      </c>
      <c r="G145" s="230" t="s">
        <v>149</v>
      </c>
      <c r="H145" s="231">
        <v>115.32899999999999</v>
      </c>
      <c r="I145" s="232"/>
      <c r="J145" s="233">
        <f>ROUND(I145*H145,2)</f>
        <v>0</v>
      </c>
      <c r="K145" s="229" t="s">
        <v>440</v>
      </c>
      <c r="L145" s="234"/>
      <c r="M145" s="235" t="s">
        <v>23</v>
      </c>
      <c r="N145" s="236" t="s">
        <v>46</v>
      </c>
      <c r="O145" s="41"/>
      <c r="P145" s="200">
        <f>O145*H145</f>
        <v>0</v>
      </c>
      <c r="Q145" s="200">
        <v>0</v>
      </c>
      <c r="R145" s="200">
        <f>Q145*H145</f>
        <v>0</v>
      </c>
      <c r="S145" s="200">
        <v>0</v>
      </c>
      <c r="T145" s="201">
        <f>S145*H145</f>
        <v>0</v>
      </c>
      <c r="AR145" s="22" t="s">
        <v>182</v>
      </c>
      <c r="AT145" s="22" t="s">
        <v>195</v>
      </c>
      <c r="AU145" s="22" t="s">
        <v>85</v>
      </c>
      <c r="AY145" s="22" t="s">
        <v>136</v>
      </c>
      <c r="BE145" s="202">
        <f>IF(N145="základní",J145,0)</f>
        <v>0</v>
      </c>
      <c r="BF145" s="202">
        <f>IF(N145="snížená",J145,0)</f>
        <v>0</v>
      </c>
      <c r="BG145" s="202">
        <f>IF(N145="zákl. přenesená",J145,0)</f>
        <v>0</v>
      </c>
      <c r="BH145" s="202">
        <f>IF(N145="sníž. přenesená",J145,0)</f>
        <v>0</v>
      </c>
      <c r="BI145" s="202">
        <f>IF(N145="nulová",J145,0)</f>
        <v>0</v>
      </c>
      <c r="BJ145" s="22" t="s">
        <v>83</v>
      </c>
      <c r="BK145" s="202">
        <f>ROUND(I145*H145,2)</f>
        <v>0</v>
      </c>
      <c r="BL145" s="22" t="s">
        <v>143</v>
      </c>
      <c r="BM145" s="22" t="s">
        <v>441</v>
      </c>
    </row>
    <row r="146" spans="2:65" s="11" customFormat="1" ht="13.5">
      <c r="B146" s="203"/>
      <c r="C146" s="204"/>
      <c r="D146" s="205" t="s">
        <v>145</v>
      </c>
      <c r="E146" s="206" t="s">
        <v>23</v>
      </c>
      <c r="F146" s="207" t="s">
        <v>442</v>
      </c>
      <c r="G146" s="204"/>
      <c r="H146" s="208">
        <v>115.32899999999999</v>
      </c>
      <c r="I146" s="209"/>
      <c r="J146" s="204"/>
      <c r="K146" s="204"/>
      <c r="L146" s="210"/>
      <c r="M146" s="211"/>
      <c r="N146" s="212"/>
      <c r="O146" s="212"/>
      <c r="P146" s="212"/>
      <c r="Q146" s="212"/>
      <c r="R146" s="212"/>
      <c r="S146" s="212"/>
      <c r="T146" s="213"/>
      <c r="AT146" s="214" t="s">
        <v>145</v>
      </c>
      <c r="AU146" s="214" t="s">
        <v>85</v>
      </c>
      <c r="AV146" s="11" t="s">
        <v>85</v>
      </c>
      <c r="AW146" s="11" t="s">
        <v>38</v>
      </c>
      <c r="AX146" s="11" t="s">
        <v>83</v>
      </c>
      <c r="AY146" s="214" t="s">
        <v>136</v>
      </c>
    </row>
    <row r="147" spans="2:65" s="1" customFormat="1" ht="38.25" customHeight="1">
      <c r="B147" s="40"/>
      <c r="C147" s="191" t="s">
        <v>281</v>
      </c>
      <c r="D147" s="191" t="s">
        <v>138</v>
      </c>
      <c r="E147" s="192" t="s">
        <v>226</v>
      </c>
      <c r="F147" s="193" t="s">
        <v>227</v>
      </c>
      <c r="G147" s="194" t="s">
        <v>191</v>
      </c>
      <c r="H147" s="195">
        <v>456.75</v>
      </c>
      <c r="I147" s="196"/>
      <c r="J147" s="197">
        <f>ROUND(I147*H147,2)</f>
        <v>0</v>
      </c>
      <c r="K147" s="193" t="s">
        <v>155</v>
      </c>
      <c r="L147" s="60"/>
      <c r="M147" s="198" t="s">
        <v>23</v>
      </c>
      <c r="N147" s="199" t="s">
        <v>46</v>
      </c>
      <c r="O147" s="41"/>
      <c r="P147" s="200">
        <f>O147*H147</f>
        <v>0</v>
      </c>
      <c r="Q147" s="200">
        <v>0</v>
      </c>
      <c r="R147" s="200">
        <f>Q147*H147</f>
        <v>0</v>
      </c>
      <c r="S147" s="200">
        <v>0</v>
      </c>
      <c r="T147" s="201">
        <f>S147*H147</f>
        <v>0</v>
      </c>
      <c r="AR147" s="22" t="s">
        <v>143</v>
      </c>
      <c r="AT147" s="22" t="s">
        <v>138</v>
      </c>
      <c r="AU147" s="22" t="s">
        <v>85</v>
      </c>
      <c r="AY147" s="22" t="s">
        <v>136</v>
      </c>
      <c r="BE147" s="202">
        <f>IF(N147="základní",J147,0)</f>
        <v>0</v>
      </c>
      <c r="BF147" s="202">
        <f>IF(N147="snížená",J147,0)</f>
        <v>0</v>
      </c>
      <c r="BG147" s="202">
        <f>IF(N147="zákl. přenesená",J147,0)</f>
        <v>0</v>
      </c>
      <c r="BH147" s="202">
        <f>IF(N147="sníž. přenesená",J147,0)</f>
        <v>0</v>
      </c>
      <c r="BI147" s="202">
        <f>IF(N147="nulová",J147,0)</f>
        <v>0</v>
      </c>
      <c r="BJ147" s="22" t="s">
        <v>83</v>
      </c>
      <c r="BK147" s="202">
        <f>ROUND(I147*H147,2)</f>
        <v>0</v>
      </c>
      <c r="BL147" s="22" t="s">
        <v>143</v>
      </c>
      <c r="BM147" s="22" t="s">
        <v>443</v>
      </c>
    </row>
    <row r="148" spans="2:65" s="11" customFormat="1" ht="13.5">
      <c r="B148" s="203"/>
      <c r="C148" s="204"/>
      <c r="D148" s="205" t="s">
        <v>145</v>
      </c>
      <c r="E148" s="206" t="s">
        <v>23</v>
      </c>
      <c r="F148" s="207" t="s">
        <v>413</v>
      </c>
      <c r="G148" s="204"/>
      <c r="H148" s="208">
        <v>456.75</v>
      </c>
      <c r="I148" s="209"/>
      <c r="J148" s="204"/>
      <c r="K148" s="204"/>
      <c r="L148" s="210"/>
      <c r="M148" s="211"/>
      <c r="N148" s="212"/>
      <c r="O148" s="212"/>
      <c r="P148" s="212"/>
      <c r="Q148" s="212"/>
      <c r="R148" s="212"/>
      <c r="S148" s="212"/>
      <c r="T148" s="213"/>
      <c r="AT148" s="214" t="s">
        <v>145</v>
      </c>
      <c r="AU148" s="214" t="s">
        <v>85</v>
      </c>
      <c r="AV148" s="11" t="s">
        <v>85</v>
      </c>
      <c r="AW148" s="11" t="s">
        <v>38</v>
      </c>
      <c r="AX148" s="11" t="s">
        <v>83</v>
      </c>
      <c r="AY148" s="214" t="s">
        <v>136</v>
      </c>
    </row>
    <row r="149" spans="2:65" s="1" customFormat="1" ht="16.5" customHeight="1">
      <c r="B149" s="40"/>
      <c r="C149" s="227" t="s">
        <v>285</v>
      </c>
      <c r="D149" s="227" t="s">
        <v>195</v>
      </c>
      <c r="E149" s="228" t="s">
        <v>230</v>
      </c>
      <c r="F149" s="229" t="s">
        <v>231</v>
      </c>
      <c r="G149" s="230" t="s">
        <v>149</v>
      </c>
      <c r="H149" s="231">
        <v>138.39500000000001</v>
      </c>
      <c r="I149" s="232"/>
      <c r="J149" s="233">
        <f>ROUND(I149*H149,2)</f>
        <v>0</v>
      </c>
      <c r="K149" s="229" t="s">
        <v>444</v>
      </c>
      <c r="L149" s="234"/>
      <c r="M149" s="235" t="s">
        <v>23</v>
      </c>
      <c r="N149" s="236" t="s">
        <v>46</v>
      </c>
      <c r="O149" s="41"/>
      <c r="P149" s="200">
        <f>O149*H149</f>
        <v>0</v>
      </c>
      <c r="Q149" s="200">
        <v>0</v>
      </c>
      <c r="R149" s="200">
        <f>Q149*H149</f>
        <v>0</v>
      </c>
      <c r="S149" s="200">
        <v>0</v>
      </c>
      <c r="T149" s="201">
        <f>S149*H149</f>
        <v>0</v>
      </c>
      <c r="AR149" s="22" t="s">
        <v>182</v>
      </c>
      <c r="AT149" s="22" t="s">
        <v>195</v>
      </c>
      <c r="AU149" s="22" t="s">
        <v>85</v>
      </c>
      <c r="AY149" s="22" t="s">
        <v>136</v>
      </c>
      <c r="BE149" s="202">
        <f>IF(N149="základní",J149,0)</f>
        <v>0</v>
      </c>
      <c r="BF149" s="202">
        <f>IF(N149="snížená",J149,0)</f>
        <v>0</v>
      </c>
      <c r="BG149" s="202">
        <f>IF(N149="zákl. přenesená",J149,0)</f>
        <v>0</v>
      </c>
      <c r="BH149" s="202">
        <f>IF(N149="sníž. přenesená",J149,0)</f>
        <v>0</v>
      </c>
      <c r="BI149" s="202">
        <f>IF(N149="nulová",J149,0)</f>
        <v>0</v>
      </c>
      <c r="BJ149" s="22" t="s">
        <v>83</v>
      </c>
      <c r="BK149" s="202">
        <f>ROUND(I149*H149,2)</f>
        <v>0</v>
      </c>
      <c r="BL149" s="22" t="s">
        <v>143</v>
      </c>
      <c r="BM149" s="22" t="s">
        <v>445</v>
      </c>
    </row>
    <row r="150" spans="2:65" s="11" customFormat="1" ht="13.5">
      <c r="B150" s="203"/>
      <c r="C150" s="204"/>
      <c r="D150" s="205" t="s">
        <v>145</v>
      </c>
      <c r="E150" s="206" t="s">
        <v>23</v>
      </c>
      <c r="F150" s="207" t="s">
        <v>446</v>
      </c>
      <c r="G150" s="204"/>
      <c r="H150" s="208">
        <v>138.39500000000001</v>
      </c>
      <c r="I150" s="209"/>
      <c r="J150" s="204"/>
      <c r="K150" s="204"/>
      <c r="L150" s="210"/>
      <c r="M150" s="211"/>
      <c r="N150" s="212"/>
      <c r="O150" s="212"/>
      <c r="P150" s="212"/>
      <c r="Q150" s="212"/>
      <c r="R150" s="212"/>
      <c r="S150" s="212"/>
      <c r="T150" s="213"/>
      <c r="AT150" s="214" t="s">
        <v>145</v>
      </c>
      <c r="AU150" s="214" t="s">
        <v>85</v>
      </c>
      <c r="AV150" s="11" t="s">
        <v>85</v>
      </c>
      <c r="AW150" s="11" t="s">
        <v>38</v>
      </c>
      <c r="AX150" s="11" t="s">
        <v>83</v>
      </c>
      <c r="AY150" s="214" t="s">
        <v>136</v>
      </c>
    </row>
    <row r="151" spans="2:65" s="1" customFormat="1" ht="25.5" customHeight="1">
      <c r="B151" s="40"/>
      <c r="C151" s="191" t="s">
        <v>291</v>
      </c>
      <c r="D151" s="191" t="s">
        <v>138</v>
      </c>
      <c r="E151" s="192" t="s">
        <v>235</v>
      </c>
      <c r="F151" s="193" t="s">
        <v>236</v>
      </c>
      <c r="G151" s="194" t="s">
        <v>191</v>
      </c>
      <c r="H151" s="195">
        <v>456.75</v>
      </c>
      <c r="I151" s="196"/>
      <c r="J151" s="197">
        <f>ROUND(I151*H151,2)</f>
        <v>0</v>
      </c>
      <c r="K151" s="193" t="s">
        <v>155</v>
      </c>
      <c r="L151" s="60"/>
      <c r="M151" s="198" t="s">
        <v>23</v>
      </c>
      <c r="N151" s="199" t="s">
        <v>46</v>
      </c>
      <c r="O151" s="41"/>
      <c r="P151" s="200">
        <f>O151*H151</f>
        <v>0</v>
      </c>
      <c r="Q151" s="200">
        <v>0</v>
      </c>
      <c r="R151" s="200">
        <f>Q151*H151</f>
        <v>0</v>
      </c>
      <c r="S151" s="200">
        <v>0</v>
      </c>
      <c r="T151" s="201">
        <f>S151*H151</f>
        <v>0</v>
      </c>
      <c r="AR151" s="22" t="s">
        <v>143</v>
      </c>
      <c r="AT151" s="22" t="s">
        <v>138</v>
      </c>
      <c r="AU151" s="22" t="s">
        <v>85</v>
      </c>
      <c r="AY151" s="22" t="s">
        <v>136</v>
      </c>
      <c r="BE151" s="202">
        <f>IF(N151="základní",J151,0)</f>
        <v>0</v>
      </c>
      <c r="BF151" s="202">
        <f>IF(N151="snížená",J151,0)</f>
        <v>0</v>
      </c>
      <c r="BG151" s="202">
        <f>IF(N151="zákl. přenesená",J151,0)</f>
        <v>0</v>
      </c>
      <c r="BH151" s="202">
        <f>IF(N151="sníž. přenesená",J151,0)</f>
        <v>0</v>
      </c>
      <c r="BI151" s="202">
        <f>IF(N151="nulová",J151,0)</f>
        <v>0</v>
      </c>
      <c r="BJ151" s="22" t="s">
        <v>83</v>
      </c>
      <c r="BK151" s="202">
        <f>ROUND(I151*H151,2)</f>
        <v>0</v>
      </c>
      <c r="BL151" s="22" t="s">
        <v>143</v>
      </c>
      <c r="BM151" s="22" t="s">
        <v>447</v>
      </c>
    </row>
    <row r="152" spans="2:65" s="1" customFormat="1" ht="16.5" customHeight="1">
      <c r="B152" s="40"/>
      <c r="C152" s="191" t="s">
        <v>448</v>
      </c>
      <c r="D152" s="191" t="s">
        <v>138</v>
      </c>
      <c r="E152" s="192" t="s">
        <v>239</v>
      </c>
      <c r="F152" s="193" t="s">
        <v>240</v>
      </c>
      <c r="G152" s="194" t="s">
        <v>149</v>
      </c>
      <c r="H152" s="195">
        <v>14.925000000000001</v>
      </c>
      <c r="I152" s="196"/>
      <c r="J152" s="197">
        <f>ROUND(I152*H152,2)</f>
        <v>0</v>
      </c>
      <c r="K152" s="193" t="s">
        <v>160</v>
      </c>
      <c r="L152" s="60"/>
      <c r="M152" s="198" t="s">
        <v>23</v>
      </c>
      <c r="N152" s="199" t="s">
        <v>46</v>
      </c>
      <c r="O152" s="41"/>
      <c r="P152" s="200">
        <f>O152*H152</f>
        <v>0</v>
      </c>
      <c r="Q152" s="200">
        <v>0</v>
      </c>
      <c r="R152" s="200">
        <f>Q152*H152</f>
        <v>0</v>
      </c>
      <c r="S152" s="200">
        <v>0</v>
      </c>
      <c r="T152" s="201">
        <f>S152*H152</f>
        <v>0</v>
      </c>
      <c r="AR152" s="22" t="s">
        <v>143</v>
      </c>
      <c r="AT152" s="22" t="s">
        <v>138</v>
      </c>
      <c r="AU152" s="22" t="s">
        <v>85</v>
      </c>
      <c r="AY152" s="22" t="s">
        <v>136</v>
      </c>
      <c r="BE152" s="202">
        <f>IF(N152="základní",J152,0)</f>
        <v>0</v>
      </c>
      <c r="BF152" s="202">
        <f>IF(N152="snížená",J152,0)</f>
        <v>0</v>
      </c>
      <c r="BG152" s="202">
        <f>IF(N152="zákl. přenesená",J152,0)</f>
        <v>0</v>
      </c>
      <c r="BH152" s="202">
        <f>IF(N152="sníž. přenesená",J152,0)</f>
        <v>0</v>
      </c>
      <c r="BI152" s="202">
        <f>IF(N152="nulová",J152,0)</f>
        <v>0</v>
      </c>
      <c r="BJ152" s="22" t="s">
        <v>83</v>
      </c>
      <c r="BK152" s="202">
        <f>ROUND(I152*H152,2)</f>
        <v>0</v>
      </c>
      <c r="BL152" s="22" t="s">
        <v>143</v>
      </c>
      <c r="BM152" s="22" t="s">
        <v>449</v>
      </c>
    </row>
    <row r="153" spans="2:65" s="1" customFormat="1" ht="54">
      <c r="B153" s="40"/>
      <c r="C153" s="62"/>
      <c r="D153" s="205" t="s">
        <v>162</v>
      </c>
      <c r="E153" s="62"/>
      <c r="F153" s="215" t="s">
        <v>242</v>
      </c>
      <c r="G153" s="62"/>
      <c r="H153" s="62"/>
      <c r="I153" s="162"/>
      <c r="J153" s="62"/>
      <c r="K153" s="62"/>
      <c r="L153" s="60"/>
      <c r="M153" s="216"/>
      <c r="N153" s="41"/>
      <c r="O153" s="41"/>
      <c r="P153" s="41"/>
      <c r="Q153" s="41"/>
      <c r="R153" s="41"/>
      <c r="S153" s="41"/>
      <c r="T153" s="77"/>
      <c r="AT153" s="22" t="s">
        <v>162</v>
      </c>
      <c r="AU153" s="22" t="s">
        <v>85</v>
      </c>
    </row>
    <row r="154" spans="2:65" s="12" customFormat="1" ht="13.5">
      <c r="B154" s="217"/>
      <c r="C154" s="218"/>
      <c r="D154" s="205" t="s">
        <v>145</v>
      </c>
      <c r="E154" s="219" t="s">
        <v>23</v>
      </c>
      <c r="F154" s="220" t="s">
        <v>243</v>
      </c>
      <c r="G154" s="218"/>
      <c r="H154" s="219" t="s">
        <v>23</v>
      </c>
      <c r="I154" s="221"/>
      <c r="J154" s="218"/>
      <c r="K154" s="218"/>
      <c r="L154" s="222"/>
      <c r="M154" s="223"/>
      <c r="N154" s="224"/>
      <c r="O154" s="224"/>
      <c r="P154" s="224"/>
      <c r="Q154" s="224"/>
      <c r="R154" s="224"/>
      <c r="S154" s="224"/>
      <c r="T154" s="225"/>
      <c r="AT154" s="226" t="s">
        <v>145</v>
      </c>
      <c r="AU154" s="226" t="s">
        <v>85</v>
      </c>
      <c r="AV154" s="12" t="s">
        <v>83</v>
      </c>
      <c r="AW154" s="12" t="s">
        <v>38</v>
      </c>
      <c r="AX154" s="12" t="s">
        <v>75</v>
      </c>
      <c r="AY154" s="226" t="s">
        <v>136</v>
      </c>
    </row>
    <row r="155" spans="2:65" s="11" customFormat="1" ht="13.5">
      <c r="B155" s="203"/>
      <c r="C155" s="204"/>
      <c r="D155" s="205" t="s">
        <v>145</v>
      </c>
      <c r="E155" s="206" t="s">
        <v>23</v>
      </c>
      <c r="F155" s="207" t="s">
        <v>450</v>
      </c>
      <c r="G155" s="204"/>
      <c r="H155" s="208">
        <v>14.925000000000001</v>
      </c>
      <c r="I155" s="209"/>
      <c r="J155" s="204"/>
      <c r="K155" s="204"/>
      <c r="L155" s="210"/>
      <c r="M155" s="211"/>
      <c r="N155" s="212"/>
      <c r="O155" s="212"/>
      <c r="P155" s="212"/>
      <c r="Q155" s="212"/>
      <c r="R155" s="212"/>
      <c r="S155" s="212"/>
      <c r="T155" s="213"/>
      <c r="AT155" s="214" t="s">
        <v>145</v>
      </c>
      <c r="AU155" s="214" t="s">
        <v>85</v>
      </c>
      <c r="AV155" s="11" t="s">
        <v>85</v>
      </c>
      <c r="AW155" s="11" t="s">
        <v>38</v>
      </c>
      <c r="AX155" s="11" t="s">
        <v>83</v>
      </c>
      <c r="AY155" s="214" t="s">
        <v>136</v>
      </c>
    </row>
    <row r="156" spans="2:65" s="1" customFormat="1" ht="38.25" customHeight="1">
      <c r="B156" s="40"/>
      <c r="C156" s="191" t="s">
        <v>451</v>
      </c>
      <c r="D156" s="191" t="s">
        <v>138</v>
      </c>
      <c r="E156" s="192" t="s">
        <v>246</v>
      </c>
      <c r="F156" s="193" t="s">
        <v>247</v>
      </c>
      <c r="G156" s="194" t="s">
        <v>191</v>
      </c>
      <c r="H156" s="195">
        <v>456.75</v>
      </c>
      <c r="I156" s="196"/>
      <c r="J156" s="197">
        <f>ROUND(I156*H156,2)</f>
        <v>0</v>
      </c>
      <c r="K156" s="193" t="s">
        <v>155</v>
      </c>
      <c r="L156" s="60"/>
      <c r="M156" s="198" t="s">
        <v>23</v>
      </c>
      <c r="N156" s="199" t="s">
        <v>46</v>
      </c>
      <c r="O156" s="41"/>
      <c r="P156" s="200">
        <f>O156*H156</f>
        <v>0</v>
      </c>
      <c r="Q156" s="200">
        <v>0.04</v>
      </c>
      <c r="R156" s="200">
        <f>Q156*H156</f>
        <v>18.27</v>
      </c>
      <c r="S156" s="200">
        <v>0</v>
      </c>
      <c r="T156" s="201">
        <f>S156*H156</f>
        <v>0</v>
      </c>
      <c r="AR156" s="22" t="s">
        <v>143</v>
      </c>
      <c r="AT156" s="22" t="s">
        <v>138</v>
      </c>
      <c r="AU156" s="22" t="s">
        <v>85</v>
      </c>
      <c r="AY156" s="22" t="s">
        <v>136</v>
      </c>
      <c r="BE156" s="202">
        <f>IF(N156="základní",J156,0)</f>
        <v>0</v>
      </c>
      <c r="BF156" s="202">
        <f>IF(N156="snížená",J156,0)</f>
        <v>0</v>
      </c>
      <c r="BG156" s="202">
        <f>IF(N156="zákl. přenesená",J156,0)</f>
        <v>0</v>
      </c>
      <c r="BH156" s="202">
        <f>IF(N156="sníž. přenesená",J156,0)</f>
        <v>0</v>
      </c>
      <c r="BI156" s="202">
        <f>IF(N156="nulová",J156,0)</f>
        <v>0</v>
      </c>
      <c r="BJ156" s="22" t="s">
        <v>83</v>
      </c>
      <c r="BK156" s="202">
        <f>ROUND(I156*H156,2)</f>
        <v>0</v>
      </c>
      <c r="BL156" s="22" t="s">
        <v>143</v>
      </c>
      <c r="BM156" s="22" t="s">
        <v>452</v>
      </c>
    </row>
    <row r="157" spans="2:65" s="1" customFormat="1" ht="38.25" customHeight="1">
      <c r="B157" s="40"/>
      <c r="C157" s="227" t="s">
        <v>453</v>
      </c>
      <c r="D157" s="227" t="s">
        <v>195</v>
      </c>
      <c r="E157" s="228" t="s">
        <v>249</v>
      </c>
      <c r="F157" s="229" t="s">
        <v>250</v>
      </c>
      <c r="G157" s="230" t="s">
        <v>191</v>
      </c>
      <c r="H157" s="231">
        <v>461.31799999999998</v>
      </c>
      <c r="I157" s="232"/>
      <c r="J157" s="233">
        <f>ROUND(I157*H157,2)</f>
        <v>0</v>
      </c>
      <c r="K157" s="229" t="s">
        <v>440</v>
      </c>
      <c r="L157" s="234"/>
      <c r="M157" s="235" t="s">
        <v>23</v>
      </c>
      <c r="N157" s="236" t="s">
        <v>46</v>
      </c>
      <c r="O157" s="41"/>
      <c r="P157" s="200">
        <f>O157*H157</f>
        <v>0</v>
      </c>
      <c r="Q157" s="200">
        <v>1.0800000000000001E-2</v>
      </c>
      <c r="R157" s="200">
        <f>Q157*H157</f>
        <v>4.9822344000000003</v>
      </c>
      <c r="S157" s="200">
        <v>0</v>
      </c>
      <c r="T157" s="201">
        <f>S157*H157</f>
        <v>0</v>
      </c>
      <c r="AR157" s="22" t="s">
        <v>182</v>
      </c>
      <c r="AT157" s="22" t="s">
        <v>195</v>
      </c>
      <c r="AU157" s="22" t="s">
        <v>85</v>
      </c>
      <c r="AY157" s="22" t="s">
        <v>136</v>
      </c>
      <c r="BE157" s="202">
        <f>IF(N157="základní",J157,0)</f>
        <v>0</v>
      </c>
      <c r="BF157" s="202">
        <f>IF(N157="snížená",J157,0)</f>
        <v>0</v>
      </c>
      <c r="BG157" s="202">
        <f>IF(N157="zákl. přenesená",J157,0)</f>
        <v>0</v>
      </c>
      <c r="BH157" s="202">
        <f>IF(N157="sníž. přenesená",J157,0)</f>
        <v>0</v>
      </c>
      <c r="BI157" s="202">
        <f>IF(N157="nulová",J157,0)</f>
        <v>0</v>
      </c>
      <c r="BJ157" s="22" t="s">
        <v>83</v>
      </c>
      <c r="BK157" s="202">
        <f>ROUND(I157*H157,2)</f>
        <v>0</v>
      </c>
      <c r="BL157" s="22" t="s">
        <v>143</v>
      </c>
      <c r="BM157" s="22" t="s">
        <v>454</v>
      </c>
    </row>
    <row r="158" spans="2:65" s="11" customFormat="1" ht="13.5">
      <c r="B158" s="203"/>
      <c r="C158" s="204"/>
      <c r="D158" s="205" t="s">
        <v>145</v>
      </c>
      <c r="E158" s="204"/>
      <c r="F158" s="207" t="s">
        <v>455</v>
      </c>
      <c r="G158" s="204"/>
      <c r="H158" s="208">
        <v>461.31799999999998</v>
      </c>
      <c r="I158" s="209"/>
      <c r="J158" s="204"/>
      <c r="K158" s="204"/>
      <c r="L158" s="210"/>
      <c r="M158" s="211"/>
      <c r="N158" s="212"/>
      <c r="O158" s="212"/>
      <c r="P158" s="212"/>
      <c r="Q158" s="212"/>
      <c r="R158" s="212"/>
      <c r="S158" s="212"/>
      <c r="T158" s="213"/>
      <c r="AT158" s="214" t="s">
        <v>145</v>
      </c>
      <c r="AU158" s="214" t="s">
        <v>85</v>
      </c>
      <c r="AV158" s="11" t="s">
        <v>85</v>
      </c>
      <c r="AW158" s="11" t="s">
        <v>6</v>
      </c>
      <c r="AX158" s="11" t="s">
        <v>83</v>
      </c>
      <c r="AY158" s="214" t="s">
        <v>136</v>
      </c>
    </row>
    <row r="159" spans="2:65" s="10" customFormat="1" ht="29.85" customHeight="1">
      <c r="B159" s="175"/>
      <c r="C159" s="176"/>
      <c r="D159" s="177" t="s">
        <v>74</v>
      </c>
      <c r="E159" s="189" t="s">
        <v>188</v>
      </c>
      <c r="F159" s="189" t="s">
        <v>253</v>
      </c>
      <c r="G159" s="176"/>
      <c r="H159" s="176"/>
      <c r="I159" s="179"/>
      <c r="J159" s="190">
        <f>BK159</f>
        <v>0</v>
      </c>
      <c r="K159" s="176"/>
      <c r="L159" s="181"/>
      <c r="M159" s="182"/>
      <c r="N159" s="183"/>
      <c r="O159" s="183"/>
      <c r="P159" s="184">
        <f>SUM(P160:P182)</f>
        <v>0</v>
      </c>
      <c r="Q159" s="183"/>
      <c r="R159" s="184">
        <f>SUM(R160:R182)</f>
        <v>28.75957</v>
      </c>
      <c r="S159" s="183"/>
      <c r="T159" s="185">
        <f>SUM(T160:T182)</f>
        <v>0.41000000000000003</v>
      </c>
      <c r="AR159" s="186" t="s">
        <v>83</v>
      </c>
      <c r="AT159" s="187" t="s">
        <v>74</v>
      </c>
      <c r="AU159" s="187" t="s">
        <v>83</v>
      </c>
      <c r="AY159" s="186" t="s">
        <v>136</v>
      </c>
      <c r="BK159" s="188">
        <f>SUM(BK160:BK182)</f>
        <v>0</v>
      </c>
    </row>
    <row r="160" spans="2:65" s="1" customFormat="1" ht="25.5" customHeight="1">
      <c r="B160" s="40"/>
      <c r="C160" s="191" t="s">
        <v>456</v>
      </c>
      <c r="D160" s="191" t="s">
        <v>138</v>
      </c>
      <c r="E160" s="192" t="s">
        <v>457</v>
      </c>
      <c r="F160" s="193" t="s">
        <v>458</v>
      </c>
      <c r="G160" s="194" t="s">
        <v>263</v>
      </c>
      <c r="H160" s="195">
        <v>5</v>
      </c>
      <c r="I160" s="196"/>
      <c r="J160" s="197">
        <f>ROUND(I160*H160,2)</f>
        <v>0</v>
      </c>
      <c r="K160" s="193" t="s">
        <v>160</v>
      </c>
      <c r="L160" s="60"/>
      <c r="M160" s="198" t="s">
        <v>23</v>
      </c>
      <c r="N160" s="199" t="s">
        <v>46</v>
      </c>
      <c r="O160" s="41"/>
      <c r="P160" s="200">
        <f>O160*H160</f>
        <v>0</v>
      </c>
      <c r="Q160" s="200">
        <v>1.0000000000000001E-5</v>
      </c>
      <c r="R160" s="200">
        <f>Q160*H160</f>
        <v>5.0000000000000002E-5</v>
      </c>
      <c r="S160" s="200">
        <v>0</v>
      </c>
      <c r="T160" s="201">
        <f>S160*H160</f>
        <v>0</v>
      </c>
      <c r="AR160" s="22" t="s">
        <v>143</v>
      </c>
      <c r="AT160" s="22" t="s">
        <v>138</v>
      </c>
      <c r="AU160" s="22" t="s">
        <v>85</v>
      </c>
      <c r="AY160" s="22" t="s">
        <v>136</v>
      </c>
      <c r="BE160" s="202">
        <f>IF(N160="základní",J160,0)</f>
        <v>0</v>
      </c>
      <c r="BF160" s="202">
        <f>IF(N160="snížená",J160,0)</f>
        <v>0</v>
      </c>
      <c r="BG160" s="202">
        <f>IF(N160="zákl. přenesená",J160,0)</f>
        <v>0</v>
      </c>
      <c r="BH160" s="202">
        <f>IF(N160="sníž. přenesená",J160,0)</f>
        <v>0</v>
      </c>
      <c r="BI160" s="202">
        <f>IF(N160="nulová",J160,0)</f>
        <v>0</v>
      </c>
      <c r="BJ160" s="22" t="s">
        <v>83</v>
      </c>
      <c r="BK160" s="202">
        <f>ROUND(I160*H160,2)</f>
        <v>0</v>
      </c>
      <c r="BL160" s="22" t="s">
        <v>143</v>
      </c>
      <c r="BM160" s="22" t="s">
        <v>459</v>
      </c>
    </row>
    <row r="161" spans="2:65" s="1" customFormat="1" ht="135">
      <c r="B161" s="40"/>
      <c r="C161" s="62"/>
      <c r="D161" s="205" t="s">
        <v>162</v>
      </c>
      <c r="E161" s="62"/>
      <c r="F161" s="215" t="s">
        <v>460</v>
      </c>
      <c r="G161" s="62"/>
      <c r="H161" s="62"/>
      <c r="I161" s="162"/>
      <c r="J161" s="62"/>
      <c r="K161" s="62"/>
      <c r="L161" s="60"/>
      <c r="M161" s="216"/>
      <c r="N161" s="41"/>
      <c r="O161" s="41"/>
      <c r="P161" s="41"/>
      <c r="Q161" s="41"/>
      <c r="R161" s="41"/>
      <c r="S161" s="41"/>
      <c r="T161" s="77"/>
      <c r="AT161" s="22" t="s">
        <v>162</v>
      </c>
      <c r="AU161" s="22" t="s">
        <v>85</v>
      </c>
    </row>
    <row r="162" spans="2:65" s="1" customFormat="1" ht="16.5" customHeight="1">
      <c r="B162" s="40"/>
      <c r="C162" s="191" t="s">
        <v>461</v>
      </c>
      <c r="D162" s="191" t="s">
        <v>138</v>
      </c>
      <c r="E162" s="192" t="s">
        <v>462</v>
      </c>
      <c r="F162" s="193" t="s">
        <v>463</v>
      </c>
      <c r="G162" s="194" t="s">
        <v>263</v>
      </c>
      <c r="H162" s="195">
        <v>1</v>
      </c>
      <c r="I162" s="196"/>
      <c r="J162" s="197">
        <f>ROUND(I162*H162,2)</f>
        <v>0</v>
      </c>
      <c r="K162" s="193" t="s">
        <v>160</v>
      </c>
      <c r="L162" s="60"/>
      <c r="M162" s="198" t="s">
        <v>23</v>
      </c>
      <c r="N162" s="199" t="s">
        <v>46</v>
      </c>
      <c r="O162" s="41"/>
      <c r="P162" s="200">
        <f>O162*H162</f>
        <v>0</v>
      </c>
      <c r="Q162" s="200">
        <v>0.10940999999999999</v>
      </c>
      <c r="R162" s="200">
        <f>Q162*H162</f>
        <v>0.10940999999999999</v>
      </c>
      <c r="S162" s="200">
        <v>0</v>
      </c>
      <c r="T162" s="201">
        <f>S162*H162</f>
        <v>0</v>
      </c>
      <c r="AR162" s="22" t="s">
        <v>143</v>
      </c>
      <c r="AT162" s="22" t="s">
        <v>138</v>
      </c>
      <c r="AU162" s="22" t="s">
        <v>85</v>
      </c>
      <c r="AY162" s="22" t="s">
        <v>136</v>
      </c>
      <c r="BE162" s="202">
        <f>IF(N162="základní",J162,0)</f>
        <v>0</v>
      </c>
      <c r="BF162" s="202">
        <f>IF(N162="snížená",J162,0)</f>
        <v>0</v>
      </c>
      <c r="BG162" s="202">
        <f>IF(N162="zákl. přenesená",J162,0)</f>
        <v>0</v>
      </c>
      <c r="BH162" s="202">
        <f>IF(N162="sníž. přenesená",J162,0)</f>
        <v>0</v>
      </c>
      <c r="BI162" s="202">
        <f>IF(N162="nulová",J162,0)</f>
        <v>0</v>
      </c>
      <c r="BJ162" s="22" t="s">
        <v>83</v>
      </c>
      <c r="BK162" s="202">
        <f>ROUND(I162*H162,2)</f>
        <v>0</v>
      </c>
      <c r="BL162" s="22" t="s">
        <v>143</v>
      </c>
      <c r="BM162" s="22" t="s">
        <v>464</v>
      </c>
    </row>
    <row r="163" spans="2:65" s="1" customFormat="1" ht="94.5">
      <c r="B163" s="40"/>
      <c r="C163" s="62"/>
      <c r="D163" s="205" t="s">
        <v>162</v>
      </c>
      <c r="E163" s="62"/>
      <c r="F163" s="215" t="s">
        <v>465</v>
      </c>
      <c r="G163" s="62"/>
      <c r="H163" s="62"/>
      <c r="I163" s="162"/>
      <c r="J163" s="62"/>
      <c r="K163" s="62"/>
      <c r="L163" s="60"/>
      <c r="M163" s="216"/>
      <c r="N163" s="41"/>
      <c r="O163" s="41"/>
      <c r="P163" s="41"/>
      <c r="Q163" s="41"/>
      <c r="R163" s="41"/>
      <c r="S163" s="41"/>
      <c r="T163" s="77"/>
      <c r="AT163" s="22" t="s">
        <v>162</v>
      </c>
      <c r="AU163" s="22" t="s">
        <v>85</v>
      </c>
    </row>
    <row r="164" spans="2:65" s="1" customFormat="1" ht="38.25" customHeight="1">
      <c r="B164" s="40"/>
      <c r="C164" s="191" t="s">
        <v>466</v>
      </c>
      <c r="D164" s="191" t="s">
        <v>138</v>
      </c>
      <c r="E164" s="192" t="s">
        <v>255</v>
      </c>
      <c r="F164" s="193" t="s">
        <v>256</v>
      </c>
      <c r="G164" s="194" t="s">
        <v>141</v>
      </c>
      <c r="H164" s="195">
        <v>15</v>
      </c>
      <c r="I164" s="196"/>
      <c r="J164" s="197">
        <f>ROUND(I164*H164,2)</f>
        <v>0</v>
      </c>
      <c r="K164" s="193" t="s">
        <v>155</v>
      </c>
      <c r="L164" s="60"/>
      <c r="M164" s="198" t="s">
        <v>23</v>
      </c>
      <c r="N164" s="199" t="s">
        <v>46</v>
      </c>
      <c r="O164" s="41"/>
      <c r="P164" s="200">
        <f>O164*H164</f>
        <v>0</v>
      </c>
      <c r="Q164" s="200">
        <v>0.16849</v>
      </c>
      <c r="R164" s="200">
        <f>Q164*H164</f>
        <v>2.5273500000000002</v>
      </c>
      <c r="S164" s="200">
        <v>0</v>
      </c>
      <c r="T164" s="201">
        <f>S164*H164</f>
        <v>0</v>
      </c>
      <c r="AR164" s="22" t="s">
        <v>143</v>
      </c>
      <c r="AT164" s="22" t="s">
        <v>138</v>
      </c>
      <c r="AU164" s="22" t="s">
        <v>85</v>
      </c>
      <c r="AY164" s="22" t="s">
        <v>136</v>
      </c>
      <c r="BE164" s="202">
        <f>IF(N164="základní",J164,0)</f>
        <v>0</v>
      </c>
      <c r="BF164" s="202">
        <f>IF(N164="snížená",J164,0)</f>
        <v>0</v>
      </c>
      <c r="BG164" s="202">
        <f>IF(N164="zákl. přenesená",J164,0)</f>
        <v>0</v>
      </c>
      <c r="BH164" s="202">
        <f>IF(N164="sníž. přenesená",J164,0)</f>
        <v>0</v>
      </c>
      <c r="BI164" s="202">
        <f>IF(N164="nulová",J164,0)</f>
        <v>0</v>
      </c>
      <c r="BJ164" s="22" t="s">
        <v>83</v>
      </c>
      <c r="BK164" s="202">
        <f>ROUND(I164*H164,2)</f>
        <v>0</v>
      </c>
      <c r="BL164" s="22" t="s">
        <v>143</v>
      </c>
      <c r="BM164" s="22" t="s">
        <v>467</v>
      </c>
    </row>
    <row r="165" spans="2:65" s="12" customFormat="1" ht="13.5">
      <c r="B165" s="217"/>
      <c r="C165" s="218"/>
      <c r="D165" s="205" t="s">
        <v>145</v>
      </c>
      <c r="E165" s="219" t="s">
        <v>23</v>
      </c>
      <c r="F165" s="220" t="s">
        <v>258</v>
      </c>
      <c r="G165" s="218"/>
      <c r="H165" s="219" t="s">
        <v>23</v>
      </c>
      <c r="I165" s="221"/>
      <c r="J165" s="218"/>
      <c r="K165" s="218"/>
      <c r="L165" s="222"/>
      <c r="M165" s="223"/>
      <c r="N165" s="224"/>
      <c r="O165" s="224"/>
      <c r="P165" s="224"/>
      <c r="Q165" s="224"/>
      <c r="R165" s="224"/>
      <c r="S165" s="224"/>
      <c r="T165" s="225"/>
      <c r="AT165" s="226" t="s">
        <v>145</v>
      </c>
      <c r="AU165" s="226" t="s">
        <v>85</v>
      </c>
      <c r="AV165" s="12" t="s">
        <v>83</v>
      </c>
      <c r="AW165" s="12" t="s">
        <v>38</v>
      </c>
      <c r="AX165" s="12" t="s">
        <v>75</v>
      </c>
      <c r="AY165" s="226" t="s">
        <v>136</v>
      </c>
    </row>
    <row r="166" spans="2:65" s="11" customFormat="1" ht="13.5">
      <c r="B166" s="203"/>
      <c r="C166" s="204"/>
      <c r="D166" s="205" t="s">
        <v>145</v>
      </c>
      <c r="E166" s="206" t="s">
        <v>23</v>
      </c>
      <c r="F166" s="207" t="s">
        <v>468</v>
      </c>
      <c r="G166" s="204"/>
      <c r="H166" s="208">
        <v>15</v>
      </c>
      <c r="I166" s="209"/>
      <c r="J166" s="204"/>
      <c r="K166" s="204"/>
      <c r="L166" s="210"/>
      <c r="M166" s="211"/>
      <c r="N166" s="212"/>
      <c r="O166" s="212"/>
      <c r="P166" s="212"/>
      <c r="Q166" s="212"/>
      <c r="R166" s="212"/>
      <c r="S166" s="212"/>
      <c r="T166" s="213"/>
      <c r="AT166" s="214" t="s">
        <v>145</v>
      </c>
      <c r="AU166" s="214" t="s">
        <v>85</v>
      </c>
      <c r="AV166" s="11" t="s">
        <v>85</v>
      </c>
      <c r="AW166" s="11" t="s">
        <v>38</v>
      </c>
      <c r="AX166" s="11" t="s">
        <v>83</v>
      </c>
      <c r="AY166" s="214" t="s">
        <v>136</v>
      </c>
    </row>
    <row r="167" spans="2:65" s="1" customFormat="1" ht="38.25" customHeight="1">
      <c r="B167" s="40"/>
      <c r="C167" s="191" t="s">
        <v>469</v>
      </c>
      <c r="D167" s="191" t="s">
        <v>138</v>
      </c>
      <c r="E167" s="192" t="s">
        <v>470</v>
      </c>
      <c r="F167" s="193" t="s">
        <v>471</v>
      </c>
      <c r="G167" s="194" t="s">
        <v>141</v>
      </c>
      <c r="H167" s="195">
        <v>92</v>
      </c>
      <c r="I167" s="196"/>
      <c r="J167" s="197">
        <f>ROUND(I167*H167,2)</f>
        <v>0</v>
      </c>
      <c r="K167" s="193" t="s">
        <v>160</v>
      </c>
      <c r="L167" s="60"/>
      <c r="M167" s="198" t="s">
        <v>23</v>
      </c>
      <c r="N167" s="199" t="s">
        <v>46</v>
      </c>
      <c r="O167" s="41"/>
      <c r="P167" s="200">
        <f>O167*H167</f>
        <v>0</v>
      </c>
      <c r="Q167" s="200">
        <v>0.10095</v>
      </c>
      <c r="R167" s="200">
        <f>Q167*H167</f>
        <v>9.2873999999999999</v>
      </c>
      <c r="S167" s="200">
        <v>0</v>
      </c>
      <c r="T167" s="201">
        <f>S167*H167</f>
        <v>0</v>
      </c>
      <c r="AR167" s="22" t="s">
        <v>143</v>
      </c>
      <c r="AT167" s="22" t="s">
        <v>138</v>
      </c>
      <c r="AU167" s="22" t="s">
        <v>85</v>
      </c>
      <c r="AY167" s="22" t="s">
        <v>136</v>
      </c>
      <c r="BE167" s="202">
        <f>IF(N167="základní",J167,0)</f>
        <v>0</v>
      </c>
      <c r="BF167" s="202">
        <f>IF(N167="snížená",J167,0)</f>
        <v>0</v>
      </c>
      <c r="BG167" s="202">
        <f>IF(N167="zákl. přenesená",J167,0)</f>
        <v>0</v>
      </c>
      <c r="BH167" s="202">
        <f>IF(N167="sníž. přenesená",J167,0)</f>
        <v>0</v>
      </c>
      <c r="BI167" s="202">
        <f>IF(N167="nulová",J167,0)</f>
        <v>0</v>
      </c>
      <c r="BJ167" s="22" t="s">
        <v>83</v>
      </c>
      <c r="BK167" s="202">
        <f>ROUND(I167*H167,2)</f>
        <v>0</v>
      </c>
      <c r="BL167" s="22" t="s">
        <v>143</v>
      </c>
      <c r="BM167" s="22" t="s">
        <v>472</v>
      </c>
    </row>
    <row r="168" spans="2:65" s="1" customFormat="1" ht="67.5">
      <c r="B168" s="40"/>
      <c r="C168" s="62"/>
      <c r="D168" s="205" t="s">
        <v>162</v>
      </c>
      <c r="E168" s="62"/>
      <c r="F168" s="215" t="s">
        <v>473</v>
      </c>
      <c r="G168" s="62"/>
      <c r="H168" s="62"/>
      <c r="I168" s="162"/>
      <c r="J168" s="62"/>
      <c r="K168" s="62"/>
      <c r="L168" s="60"/>
      <c r="M168" s="216"/>
      <c r="N168" s="41"/>
      <c r="O168" s="41"/>
      <c r="P168" s="41"/>
      <c r="Q168" s="41"/>
      <c r="R168" s="41"/>
      <c r="S168" s="41"/>
      <c r="T168" s="77"/>
      <c r="AT168" s="22" t="s">
        <v>162</v>
      </c>
      <c r="AU168" s="22" t="s">
        <v>85</v>
      </c>
    </row>
    <row r="169" spans="2:65" s="11" customFormat="1" ht="13.5">
      <c r="B169" s="203"/>
      <c r="C169" s="204"/>
      <c r="D169" s="205" t="s">
        <v>145</v>
      </c>
      <c r="E169" s="206" t="s">
        <v>23</v>
      </c>
      <c r="F169" s="207" t="s">
        <v>474</v>
      </c>
      <c r="G169" s="204"/>
      <c r="H169" s="208">
        <v>92</v>
      </c>
      <c r="I169" s="209"/>
      <c r="J169" s="204"/>
      <c r="K169" s="204"/>
      <c r="L169" s="210"/>
      <c r="M169" s="211"/>
      <c r="N169" s="212"/>
      <c r="O169" s="212"/>
      <c r="P169" s="212"/>
      <c r="Q169" s="212"/>
      <c r="R169" s="212"/>
      <c r="S169" s="212"/>
      <c r="T169" s="213"/>
      <c r="AT169" s="214" t="s">
        <v>145</v>
      </c>
      <c r="AU169" s="214" t="s">
        <v>85</v>
      </c>
      <c r="AV169" s="11" t="s">
        <v>85</v>
      </c>
      <c r="AW169" s="11" t="s">
        <v>38</v>
      </c>
      <c r="AX169" s="11" t="s">
        <v>83</v>
      </c>
      <c r="AY169" s="214" t="s">
        <v>136</v>
      </c>
    </row>
    <row r="170" spans="2:65" s="1" customFormat="1" ht="16.5" customHeight="1">
      <c r="B170" s="40"/>
      <c r="C170" s="227" t="s">
        <v>475</v>
      </c>
      <c r="D170" s="227" t="s">
        <v>195</v>
      </c>
      <c r="E170" s="228" t="s">
        <v>476</v>
      </c>
      <c r="F170" s="229" t="s">
        <v>477</v>
      </c>
      <c r="G170" s="230" t="s">
        <v>263</v>
      </c>
      <c r="H170" s="231">
        <v>92.92</v>
      </c>
      <c r="I170" s="232"/>
      <c r="J170" s="233">
        <f>ROUND(I170*H170,2)</f>
        <v>0</v>
      </c>
      <c r="K170" s="229" t="s">
        <v>160</v>
      </c>
      <c r="L170" s="234"/>
      <c r="M170" s="235" t="s">
        <v>23</v>
      </c>
      <c r="N170" s="236" t="s">
        <v>46</v>
      </c>
      <c r="O170" s="41"/>
      <c r="P170" s="200">
        <f>O170*H170</f>
        <v>0</v>
      </c>
      <c r="Q170" s="200">
        <v>0.03</v>
      </c>
      <c r="R170" s="200">
        <f>Q170*H170</f>
        <v>2.7875999999999999</v>
      </c>
      <c r="S170" s="200">
        <v>0</v>
      </c>
      <c r="T170" s="201">
        <f>S170*H170</f>
        <v>0</v>
      </c>
      <c r="AR170" s="22" t="s">
        <v>182</v>
      </c>
      <c r="AT170" s="22" t="s">
        <v>195</v>
      </c>
      <c r="AU170" s="22" t="s">
        <v>85</v>
      </c>
      <c r="AY170" s="22" t="s">
        <v>136</v>
      </c>
      <c r="BE170" s="202">
        <f>IF(N170="základní",J170,0)</f>
        <v>0</v>
      </c>
      <c r="BF170" s="202">
        <f>IF(N170="snížená",J170,0)</f>
        <v>0</v>
      </c>
      <c r="BG170" s="202">
        <f>IF(N170="zákl. přenesená",J170,0)</f>
        <v>0</v>
      </c>
      <c r="BH170" s="202">
        <f>IF(N170="sníž. přenesená",J170,0)</f>
        <v>0</v>
      </c>
      <c r="BI170" s="202">
        <f>IF(N170="nulová",J170,0)</f>
        <v>0</v>
      </c>
      <c r="BJ170" s="22" t="s">
        <v>83</v>
      </c>
      <c r="BK170" s="202">
        <f>ROUND(I170*H170,2)</f>
        <v>0</v>
      </c>
      <c r="BL170" s="22" t="s">
        <v>143</v>
      </c>
      <c r="BM170" s="22" t="s">
        <v>478</v>
      </c>
    </row>
    <row r="171" spans="2:65" s="11" customFormat="1" ht="13.5">
      <c r="B171" s="203"/>
      <c r="C171" s="204"/>
      <c r="D171" s="205" t="s">
        <v>145</v>
      </c>
      <c r="E171" s="204"/>
      <c r="F171" s="207" t="s">
        <v>479</v>
      </c>
      <c r="G171" s="204"/>
      <c r="H171" s="208">
        <v>92.92</v>
      </c>
      <c r="I171" s="209"/>
      <c r="J171" s="204"/>
      <c r="K171" s="204"/>
      <c r="L171" s="210"/>
      <c r="M171" s="211"/>
      <c r="N171" s="212"/>
      <c r="O171" s="212"/>
      <c r="P171" s="212"/>
      <c r="Q171" s="212"/>
      <c r="R171" s="212"/>
      <c r="S171" s="212"/>
      <c r="T171" s="213"/>
      <c r="AT171" s="214" t="s">
        <v>145</v>
      </c>
      <c r="AU171" s="214" t="s">
        <v>85</v>
      </c>
      <c r="AV171" s="11" t="s">
        <v>85</v>
      </c>
      <c r="AW171" s="11" t="s">
        <v>6</v>
      </c>
      <c r="AX171" s="11" t="s">
        <v>83</v>
      </c>
      <c r="AY171" s="214" t="s">
        <v>136</v>
      </c>
    </row>
    <row r="172" spans="2:65" s="1" customFormat="1" ht="16.5" customHeight="1">
      <c r="B172" s="40"/>
      <c r="C172" s="191" t="s">
        <v>480</v>
      </c>
      <c r="D172" s="191" t="s">
        <v>138</v>
      </c>
      <c r="E172" s="192" t="s">
        <v>481</v>
      </c>
      <c r="F172" s="193" t="s">
        <v>482</v>
      </c>
      <c r="G172" s="194" t="s">
        <v>141</v>
      </c>
      <c r="H172" s="195">
        <v>40</v>
      </c>
      <c r="I172" s="196"/>
      <c r="J172" s="197">
        <f>ROUND(I172*H172,2)</f>
        <v>0</v>
      </c>
      <c r="K172" s="193" t="s">
        <v>160</v>
      </c>
      <c r="L172" s="60"/>
      <c r="M172" s="198" t="s">
        <v>23</v>
      </c>
      <c r="N172" s="199" t="s">
        <v>46</v>
      </c>
      <c r="O172" s="41"/>
      <c r="P172" s="200">
        <f>O172*H172</f>
        <v>0</v>
      </c>
      <c r="Q172" s="200">
        <v>0.29221000000000003</v>
      </c>
      <c r="R172" s="200">
        <f>Q172*H172</f>
        <v>11.688400000000001</v>
      </c>
      <c r="S172" s="200">
        <v>0</v>
      </c>
      <c r="T172" s="201">
        <f>S172*H172</f>
        <v>0</v>
      </c>
      <c r="AR172" s="22" t="s">
        <v>143</v>
      </c>
      <c r="AT172" s="22" t="s">
        <v>138</v>
      </c>
      <c r="AU172" s="22" t="s">
        <v>85</v>
      </c>
      <c r="AY172" s="22" t="s">
        <v>136</v>
      </c>
      <c r="BE172" s="202">
        <f>IF(N172="základní",J172,0)</f>
        <v>0</v>
      </c>
      <c r="BF172" s="202">
        <f>IF(N172="snížená",J172,0)</f>
        <v>0</v>
      </c>
      <c r="BG172" s="202">
        <f>IF(N172="zákl. přenesená",J172,0)</f>
        <v>0</v>
      </c>
      <c r="BH172" s="202">
        <f>IF(N172="sníž. přenesená",J172,0)</f>
        <v>0</v>
      </c>
      <c r="BI172" s="202">
        <f>IF(N172="nulová",J172,0)</f>
        <v>0</v>
      </c>
      <c r="BJ172" s="22" t="s">
        <v>83</v>
      </c>
      <c r="BK172" s="202">
        <f>ROUND(I172*H172,2)</f>
        <v>0</v>
      </c>
      <c r="BL172" s="22" t="s">
        <v>143</v>
      </c>
      <c r="BM172" s="22" t="s">
        <v>483</v>
      </c>
    </row>
    <row r="173" spans="2:65" s="1" customFormat="1" ht="54">
      <c r="B173" s="40"/>
      <c r="C173" s="62"/>
      <c r="D173" s="205" t="s">
        <v>162</v>
      </c>
      <c r="E173" s="62"/>
      <c r="F173" s="215" t="s">
        <v>484</v>
      </c>
      <c r="G173" s="62"/>
      <c r="H173" s="62"/>
      <c r="I173" s="162"/>
      <c r="J173" s="62"/>
      <c r="K173" s="62"/>
      <c r="L173" s="60"/>
      <c r="M173" s="216"/>
      <c r="N173" s="41"/>
      <c r="O173" s="41"/>
      <c r="P173" s="41"/>
      <c r="Q173" s="41"/>
      <c r="R173" s="41"/>
      <c r="S173" s="41"/>
      <c r="T173" s="77"/>
      <c r="AT173" s="22" t="s">
        <v>162</v>
      </c>
      <c r="AU173" s="22" t="s">
        <v>85</v>
      </c>
    </row>
    <row r="174" spans="2:65" s="12" customFormat="1" ht="13.5">
      <c r="B174" s="217"/>
      <c r="C174" s="218"/>
      <c r="D174" s="205" t="s">
        <v>145</v>
      </c>
      <c r="E174" s="219" t="s">
        <v>23</v>
      </c>
      <c r="F174" s="220" t="s">
        <v>485</v>
      </c>
      <c r="G174" s="218"/>
      <c r="H174" s="219" t="s">
        <v>23</v>
      </c>
      <c r="I174" s="221"/>
      <c r="J174" s="218"/>
      <c r="K174" s="218"/>
      <c r="L174" s="222"/>
      <c r="M174" s="223"/>
      <c r="N174" s="224"/>
      <c r="O174" s="224"/>
      <c r="P174" s="224"/>
      <c r="Q174" s="224"/>
      <c r="R174" s="224"/>
      <c r="S174" s="224"/>
      <c r="T174" s="225"/>
      <c r="AT174" s="226" t="s">
        <v>145</v>
      </c>
      <c r="AU174" s="226" t="s">
        <v>85</v>
      </c>
      <c r="AV174" s="12" t="s">
        <v>83</v>
      </c>
      <c r="AW174" s="12" t="s">
        <v>38</v>
      </c>
      <c r="AX174" s="12" t="s">
        <v>75</v>
      </c>
      <c r="AY174" s="226" t="s">
        <v>136</v>
      </c>
    </row>
    <row r="175" spans="2:65" s="11" customFormat="1" ht="13.5">
      <c r="B175" s="203"/>
      <c r="C175" s="204"/>
      <c r="D175" s="205" t="s">
        <v>145</v>
      </c>
      <c r="E175" s="206" t="s">
        <v>23</v>
      </c>
      <c r="F175" s="207" t="s">
        <v>486</v>
      </c>
      <c r="G175" s="204"/>
      <c r="H175" s="208">
        <v>40</v>
      </c>
      <c r="I175" s="209"/>
      <c r="J175" s="204"/>
      <c r="K175" s="204"/>
      <c r="L175" s="210"/>
      <c r="M175" s="211"/>
      <c r="N175" s="212"/>
      <c r="O175" s="212"/>
      <c r="P175" s="212"/>
      <c r="Q175" s="212"/>
      <c r="R175" s="212"/>
      <c r="S175" s="212"/>
      <c r="T175" s="213"/>
      <c r="AT175" s="214" t="s">
        <v>145</v>
      </c>
      <c r="AU175" s="214" t="s">
        <v>85</v>
      </c>
      <c r="AV175" s="11" t="s">
        <v>85</v>
      </c>
      <c r="AW175" s="11" t="s">
        <v>38</v>
      </c>
      <c r="AX175" s="11" t="s">
        <v>83</v>
      </c>
      <c r="AY175" s="214" t="s">
        <v>136</v>
      </c>
    </row>
    <row r="176" spans="2:65" s="1" customFormat="1" ht="16.5" customHeight="1">
      <c r="B176" s="40"/>
      <c r="C176" s="227" t="s">
        <v>487</v>
      </c>
      <c r="D176" s="227" t="s">
        <v>195</v>
      </c>
      <c r="E176" s="228" t="s">
        <v>488</v>
      </c>
      <c r="F176" s="229" t="s">
        <v>489</v>
      </c>
      <c r="G176" s="230" t="s">
        <v>263</v>
      </c>
      <c r="H176" s="231">
        <v>80.8</v>
      </c>
      <c r="I176" s="232"/>
      <c r="J176" s="233">
        <f>ROUND(I176*H176,2)</f>
        <v>0</v>
      </c>
      <c r="K176" s="229" t="s">
        <v>160</v>
      </c>
      <c r="L176" s="234"/>
      <c r="M176" s="235" t="s">
        <v>23</v>
      </c>
      <c r="N176" s="236" t="s">
        <v>46</v>
      </c>
      <c r="O176" s="41"/>
      <c r="P176" s="200">
        <f>O176*H176</f>
        <v>0</v>
      </c>
      <c r="Q176" s="200">
        <v>2.2200000000000001E-2</v>
      </c>
      <c r="R176" s="200">
        <f>Q176*H176</f>
        <v>1.79376</v>
      </c>
      <c r="S176" s="200">
        <v>0</v>
      </c>
      <c r="T176" s="201">
        <f>S176*H176</f>
        <v>0</v>
      </c>
      <c r="AR176" s="22" t="s">
        <v>182</v>
      </c>
      <c r="AT176" s="22" t="s">
        <v>195</v>
      </c>
      <c r="AU176" s="22" t="s">
        <v>85</v>
      </c>
      <c r="AY176" s="22" t="s">
        <v>136</v>
      </c>
      <c r="BE176" s="202">
        <f>IF(N176="základní",J176,0)</f>
        <v>0</v>
      </c>
      <c r="BF176" s="202">
        <f>IF(N176="snížená",J176,0)</f>
        <v>0</v>
      </c>
      <c r="BG176" s="202">
        <f>IF(N176="zákl. přenesená",J176,0)</f>
        <v>0</v>
      </c>
      <c r="BH176" s="202">
        <f>IF(N176="sníž. přenesená",J176,0)</f>
        <v>0</v>
      </c>
      <c r="BI176" s="202">
        <f>IF(N176="nulová",J176,0)</f>
        <v>0</v>
      </c>
      <c r="BJ176" s="22" t="s">
        <v>83</v>
      </c>
      <c r="BK176" s="202">
        <f>ROUND(I176*H176,2)</f>
        <v>0</v>
      </c>
      <c r="BL176" s="22" t="s">
        <v>143</v>
      </c>
      <c r="BM176" s="22" t="s">
        <v>490</v>
      </c>
    </row>
    <row r="177" spans="2:65" s="11" customFormat="1" ht="13.5">
      <c r="B177" s="203"/>
      <c r="C177" s="204"/>
      <c r="D177" s="205" t="s">
        <v>145</v>
      </c>
      <c r="E177" s="204"/>
      <c r="F177" s="207" t="s">
        <v>491</v>
      </c>
      <c r="G177" s="204"/>
      <c r="H177" s="208">
        <v>80.8</v>
      </c>
      <c r="I177" s="209"/>
      <c r="J177" s="204"/>
      <c r="K177" s="204"/>
      <c r="L177" s="210"/>
      <c r="M177" s="211"/>
      <c r="N177" s="212"/>
      <c r="O177" s="212"/>
      <c r="P177" s="212"/>
      <c r="Q177" s="212"/>
      <c r="R177" s="212"/>
      <c r="S177" s="212"/>
      <c r="T177" s="213"/>
      <c r="AT177" s="214" t="s">
        <v>145</v>
      </c>
      <c r="AU177" s="214" t="s">
        <v>85</v>
      </c>
      <c r="AV177" s="11" t="s">
        <v>85</v>
      </c>
      <c r="AW177" s="11" t="s">
        <v>6</v>
      </c>
      <c r="AX177" s="11" t="s">
        <v>83</v>
      </c>
      <c r="AY177" s="214" t="s">
        <v>136</v>
      </c>
    </row>
    <row r="178" spans="2:65" s="1" customFormat="1" ht="16.5" customHeight="1">
      <c r="B178" s="40"/>
      <c r="C178" s="227" t="s">
        <v>492</v>
      </c>
      <c r="D178" s="227" t="s">
        <v>195</v>
      </c>
      <c r="E178" s="228" t="s">
        <v>493</v>
      </c>
      <c r="F178" s="229" t="s">
        <v>494</v>
      </c>
      <c r="G178" s="230" t="s">
        <v>263</v>
      </c>
      <c r="H178" s="231">
        <v>80.8</v>
      </c>
      <c r="I178" s="232"/>
      <c r="J178" s="233">
        <f>ROUND(I178*H178,2)</f>
        <v>0</v>
      </c>
      <c r="K178" s="229" t="s">
        <v>160</v>
      </c>
      <c r="L178" s="234"/>
      <c r="M178" s="235" t="s">
        <v>23</v>
      </c>
      <c r="N178" s="236" t="s">
        <v>46</v>
      </c>
      <c r="O178" s="41"/>
      <c r="P178" s="200">
        <f>O178*H178</f>
        <v>0</v>
      </c>
      <c r="Q178" s="200">
        <v>7.0000000000000001E-3</v>
      </c>
      <c r="R178" s="200">
        <f>Q178*H178</f>
        <v>0.56559999999999999</v>
      </c>
      <c r="S178" s="200">
        <v>0</v>
      </c>
      <c r="T178" s="201">
        <f>S178*H178</f>
        <v>0</v>
      </c>
      <c r="AR178" s="22" t="s">
        <v>182</v>
      </c>
      <c r="AT178" s="22" t="s">
        <v>195</v>
      </c>
      <c r="AU178" s="22" t="s">
        <v>85</v>
      </c>
      <c r="AY178" s="22" t="s">
        <v>136</v>
      </c>
      <c r="BE178" s="202">
        <f>IF(N178="základní",J178,0)</f>
        <v>0</v>
      </c>
      <c r="BF178" s="202">
        <f>IF(N178="snížená",J178,0)</f>
        <v>0</v>
      </c>
      <c r="BG178" s="202">
        <f>IF(N178="zákl. přenesená",J178,0)</f>
        <v>0</v>
      </c>
      <c r="BH178" s="202">
        <f>IF(N178="sníž. přenesená",J178,0)</f>
        <v>0</v>
      </c>
      <c r="BI178" s="202">
        <f>IF(N178="nulová",J178,0)</f>
        <v>0</v>
      </c>
      <c r="BJ178" s="22" t="s">
        <v>83</v>
      </c>
      <c r="BK178" s="202">
        <f>ROUND(I178*H178,2)</f>
        <v>0</v>
      </c>
      <c r="BL178" s="22" t="s">
        <v>143</v>
      </c>
      <c r="BM178" s="22" t="s">
        <v>495</v>
      </c>
    </row>
    <row r="179" spans="2:65" s="11" customFormat="1" ht="13.5">
      <c r="B179" s="203"/>
      <c r="C179" s="204"/>
      <c r="D179" s="205" t="s">
        <v>145</v>
      </c>
      <c r="E179" s="204"/>
      <c r="F179" s="207" t="s">
        <v>491</v>
      </c>
      <c r="G179" s="204"/>
      <c r="H179" s="208">
        <v>80.8</v>
      </c>
      <c r="I179" s="209"/>
      <c r="J179" s="204"/>
      <c r="K179" s="204"/>
      <c r="L179" s="210"/>
      <c r="M179" s="211"/>
      <c r="N179" s="212"/>
      <c r="O179" s="212"/>
      <c r="P179" s="212"/>
      <c r="Q179" s="212"/>
      <c r="R179" s="212"/>
      <c r="S179" s="212"/>
      <c r="T179" s="213"/>
      <c r="AT179" s="214" t="s">
        <v>145</v>
      </c>
      <c r="AU179" s="214" t="s">
        <v>85</v>
      </c>
      <c r="AV179" s="11" t="s">
        <v>85</v>
      </c>
      <c r="AW179" s="11" t="s">
        <v>6</v>
      </c>
      <c r="AX179" s="11" t="s">
        <v>83</v>
      </c>
      <c r="AY179" s="214" t="s">
        <v>136</v>
      </c>
    </row>
    <row r="180" spans="2:65" s="1" customFormat="1" ht="38.25" customHeight="1">
      <c r="B180" s="40"/>
      <c r="C180" s="191" t="s">
        <v>496</v>
      </c>
      <c r="D180" s="191" t="s">
        <v>138</v>
      </c>
      <c r="E180" s="192" t="s">
        <v>261</v>
      </c>
      <c r="F180" s="193" t="s">
        <v>262</v>
      </c>
      <c r="G180" s="194" t="s">
        <v>263</v>
      </c>
      <c r="H180" s="195">
        <v>5</v>
      </c>
      <c r="I180" s="196"/>
      <c r="J180" s="197">
        <f>ROUND(I180*H180,2)</f>
        <v>0</v>
      </c>
      <c r="K180" s="193" t="s">
        <v>160</v>
      </c>
      <c r="L180" s="60"/>
      <c r="M180" s="198" t="s">
        <v>23</v>
      </c>
      <c r="N180" s="199" t="s">
        <v>46</v>
      </c>
      <c r="O180" s="41"/>
      <c r="P180" s="200">
        <f>O180*H180</f>
        <v>0</v>
      </c>
      <c r="Q180" s="200">
        <v>0</v>
      </c>
      <c r="R180" s="200">
        <f>Q180*H180</f>
        <v>0</v>
      </c>
      <c r="S180" s="200">
        <v>8.2000000000000003E-2</v>
      </c>
      <c r="T180" s="201">
        <f>S180*H180</f>
        <v>0.41000000000000003</v>
      </c>
      <c r="AR180" s="22" t="s">
        <v>143</v>
      </c>
      <c r="AT180" s="22" t="s">
        <v>138</v>
      </c>
      <c r="AU180" s="22" t="s">
        <v>85</v>
      </c>
      <c r="AY180" s="22" t="s">
        <v>136</v>
      </c>
      <c r="BE180" s="202">
        <f>IF(N180="základní",J180,0)</f>
        <v>0</v>
      </c>
      <c r="BF180" s="202">
        <f>IF(N180="snížená",J180,0)</f>
        <v>0</v>
      </c>
      <c r="BG180" s="202">
        <f>IF(N180="zákl. přenesená",J180,0)</f>
        <v>0</v>
      </c>
      <c r="BH180" s="202">
        <f>IF(N180="sníž. přenesená",J180,0)</f>
        <v>0</v>
      </c>
      <c r="BI180" s="202">
        <f>IF(N180="nulová",J180,0)</f>
        <v>0</v>
      </c>
      <c r="BJ180" s="22" t="s">
        <v>83</v>
      </c>
      <c r="BK180" s="202">
        <f>ROUND(I180*H180,2)</f>
        <v>0</v>
      </c>
      <c r="BL180" s="22" t="s">
        <v>143</v>
      </c>
      <c r="BM180" s="22" t="s">
        <v>497</v>
      </c>
    </row>
    <row r="181" spans="2:65" s="1" customFormat="1" ht="67.5">
      <c r="B181" s="40"/>
      <c r="C181" s="62"/>
      <c r="D181" s="205" t="s">
        <v>162</v>
      </c>
      <c r="E181" s="62"/>
      <c r="F181" s="215" t="s">
        <v>265</v>
      </c>
      <c r="G181" s="62"/>
      <c r="H181" s="62"/>
      <c r="I181" s="162"/>
      <c r="J181" s="62"/>
      <c r="K181" s="62"/>
      <c r="L181" s="60"/>
      <c r="M181" s="216"/>
      <c r="N181" s="41"/>
      <c r="O181" s="41"/>
      <c r="P181" s="41"/>
      <c r="Q181" s="41"/>
      <c r="R181" s="41"/>
      <c r="S181" s="41"/>
      <c r="T181" s="77"/>
      <c r="AT181" s="22" t="s">
        <v>162</v>
      </c>
      <c r="AU181" s="22" t="s">
        <v>85</v>
      </c>
    </row>
    <row r="182" spans="2:65" s="1" customFormat="1" ht="51" customHeight="1">
      <c r="B182" s="40"/>
      <c r="C182" s="191" t="s">
        <v>498</v>
      </c>
      <c r="D182" s="191" t="s">
        <v>138</v>
      </c>
      <c r="E182" s="192" t="s">
        <v>267</v>
      </c>
      <c r="F182" s="193" t="s">
        <v>268</v>
      </c>
      <c r="G182" s="194" t="s">
        <v>141</v>
      </c>
      <c r="H182" s="195">
        <v>15</v>
      </c>
      <c r="I182" s="196"/>
      <c r="J182" s="197">
        <f>ROUND(I182*H182,2)</f>
        <v>0</v>
      </c>
      <c r="K182" s="193" t="s">
        <v>155</v>
      </c>
      <c r="L182" s="60"/>
      <c r="M182" s="198" t="s">
        <v>23</v>
      </c>
      <c r="N182" s="199" t="s">
        <v>46</v>
      </c>
      <c r="O182" s="41"/>
      <c r="P182" s="200">
        <f>O182*H182</f>
        <v>0</v>
      </c>
      <c r="Q182" s="200">
        <v>0</v>
      </c>
      <c r="R182" s="200">
        <f>Q182*H182</f>
        <v>0</v>
      </c>
      <c r="S182" s="200">
        <v>0</v>
      </c>
      <c r="T182" s="201">
        <f>S182*H182</f>
        <v>0</v>
      </c>
      <c r="AR182" s="22" t="s">
        <v>143</v>
      </c>
      <c r="AT182" s="22" t="s">
        <v>138</v>
      </c>
      <c r="AU182" s="22" t="s">
        <v>85</v>
      </c>
      <c r="AY182" s="22" t="s">
        <v>136</v>
      </c>
      <c r="BE182" s="202">
        <f>IF(N182="základní",J182,0)</f>
        <v>0</v>
      </c>
      <c r="BF182" s="202">
        <f>IF(N182="snížená",J182,0)</f>
        <v>0</v>
      </c>
      <c r="BG182" s="202">
        <f>IF(N182="zákl. přenesená",J182,0)</f>
        <v>0</v>
      </c>
      <c r="BH182" s="202">
        <f>IF(N182="sníž. přenesená",J182,0)</f>
        <v>0</v>
      </c>
      <c r="BI182" s="202">
        <f>IF(N182="nulová",J182,0)</f>
        <v>0</v>
      </c>
      <c r="BJ182" s="22" t="s">
        <v>83</v>
      </c>
      <c r="BK182" s="202">
        <f>ROUND(I182*H182,2)</f>
        <v>0</v>
      </c>
      <c r="BL182" s="22" t="s">
        <v>143</v>
      </c>
      <c r="BM182" s="22" t="s">
        <v>499</v>
      </c>
    </row>
    <row r="183" spans="2:65" s="10" customFormat="1" ht="29.85" customHeight="1">
      <c r="B183" s="175"/>
      <c r="C183" s="176"/>
      <c r="D183" s="177" t="s">
        <v>74</v>
      </c>
      <c r="E183" s="189" t="s">
        <v>270</v>
      </c>
      <c r="F183" s="189" t="s">
        <v>271</v>
      </c>
      <c r="G183" s="176"/>
      <c r="H183" s="176"/>
      <c r="I183" s="179"/>
      <c r="J183" s="190">
        <f>BK183</f>
        <v>0</v>
      </c>
      <c r="K183" s="176"/>
      <c r="L183" s="181"/>
      <c r="M183" s="182"/>
      <c r="N183" s="183"/>
      <c r="O183" s="183"/>
      <c r="P183" s="184">
        <f>SUM(P184:P192)</f>
        <v>0</v>
      </c>
      <c r="Q183" s="183"/>
      <c r="R183" s="184">
        <f>SUM(R184:R192)</f>
        <v>0</v>
      </c>
      <c r="S183" s="183"/>
      <c r="T183" s="185">
        <f>SUM(T184:T192)</f>
        <v>0</v>
      </c>
      <c r="AR183" s="186" t="s">
        <v>83</v>
      </c>
      <c r="AT183" s="187" t="s">
        <v>74</v>
      </c>
      <c r="AU183" s="187" t="s">
        <v>83</v>
      </c>
      <c r="AY183" s="186" t="s">
        <v>136</v>
      </c>
      <c r="BK183" s="188">
        <f>SUM(BK184:BK192)</f>
        <v>0</v>
      </c>
    </row>
    <row r="184" spans="2:65" s="1" customFormat="1" ht="25.5" customHeight="1">
      <c r="B184" s="40"/>
      <c r="C184" s="191" t="s">
        <v>500</v>
      </c>
      <c r="D184" s="191" t="s">
        <v>138</v>
      </c>
      <c r="E184" s="192" t="s">
        <v>501</v>
      </c>
      <c r="F184" s="193" t="s">
        <v>502</v>
      </c>
      <c r="G184" s="194" t="s">
        <v>185</v>
      </c>
      <c r="H184" s="195">
        <v>10.308999999999999</v>
      </c>
      <c r="I184" s="196"/>
      <c r="J184" s="197">
        <f>ROUND(I184*H184,2)</f>
        <v>0</v>
      </c>
      <c r="K184" s="193" t="s">
        <v>160</v>
      </c>
      <c r="L184" s="60"/>
      <c r="M184" s="198" t="s">
        <v>23</v>
      </c>
      <c r="N184" s="199" t="s">
        <v>46</v>
      </c>
      <c r="O184" s="41"/>
      <c r="P184" s="200">
        <f>O184*H184</f>
        <v>0</v>
      </c>
      <c r="Q184" s="200">
        <v>0</v>
      </c>
      <c r="R184" s="200">
        <f>Q184*H184</f>
        <v>0</v>
      </c>
      <c r="S184" s="200">
        <v>0</v>
      </c>
      <c r="T184" s="201">
        <f>S184*H184</f>
        <v>0</v>
      </c>
      <c r="AR184" s="22" t="s">
        <v>143</v>
      </c>
      <c r="AT184" s="22" t="s">
        <v>138</v>
      </c>
      <c r="AU184" s="22" t="s">
        <v>85</v>
      </c>
      <c r="AY184" s="22" t="s">
        <v>136</v>
      </c>
      <c r="BE184" s="202">
        <f>IF(N184="základní",J184,0)</f>
        <v>0</v>
      </c>
      <c r="BF184" s="202">
        <f>IF(N184="snížená",J184,0)</f>
        <v>0</v>
      </c>
      <c r="BG184" s="202">
        <f>IF(N184="zákl. přenesená",J184,0)</f>
        <v>0</v>
      </c>
      <c r="BH184" s="202">
        <f>IF(N184="sníž. přenesená",J184,0)</f>
        <v>0</v>
      </c>
      <c r="BI184" s="202">
        <f>IF(N184="nulová",J184,0)</f>
        <v>0</v>
      </c>
      <c r="BJ184" s="22" t="s">
        <v>83</v>
      </c>
      <c r="BK184" s="202">
        <f>ROUND(I184*H184,2)</f>
        <v>0</v>
      </c>
      <c r="BL184" s="22" t="s">
        <v>143</v>
      </c>
      <c r="BM184" s="22" t="s">
        <v>503</v>
      </c>
    </row>
    <row r="185" spans="2:65" s="1" customFormat="1" ht="54">
      <c r="B185" s="40"/>
      <c r="C185" s="62"/>
      <c r="D185" s="205" t="s">
        <v>162</v>
      </c>
      <c r="E185" s="62"/>
      <c r="F185" s="215" t="s">
        <v>504</v>
      </c>
      <c r="G185" s="62"/>
      <c r="H185" s="62"/>
      <c r="I185" s="162"/>
      <c r="J185" s="62"/>
      <c r="K185" s="62"/>
      <c r="L185" s="60"/>
      <c r="M185" s="216"/>
      <c r="N185" s="41"/>
      <c r="O185" s="41"/>
      <c r="P185" s="41"/>
      <c r="Q185" s="41"/>
      <c r="R185" s="41"/>
      <c r="S185" s="41"/>
      <c r="T185" s="77"/>
      <c r="AT185" s="22" t="s">
        <v>162</v>
      </c>
      <c r="AU185" s="22" t="s">
        <v>85</v>
      </c>
    </row>
    <row r="186" spans="2:65" s="1" customFormat="1" ht="16.5" customHeight="1">
      <c r="B186" s="40"/>
      <c r="C186" s="191" t="s">
        <v>505</v>
      </c>
      <c r="D186" s="191" t="s">
        <v>138</v>
      </c>
      <c r="E186" s="192" t="s">
        <v>506</v>
      </c>
      <c r="F186" s="193" t="s">
        <v>507</v>
      </c>
      <c r="G186" s="194" t="s">
        <v>185</v>
      </c>
      <c r="H186" s="195">
        <v>10.308999999999999</v>
      </c>
      <c r="I186" s="196"/>
      <c r="J186" s="197">
        <f>ROUND(I186*H186,2)</f>
        <v>0</v>
      </c>
      <c r="K186" s="193" t="s">
        <v>160</v>
      </c>
      <c r="L186" s="60"/>
      <c r="M186" s="198" t="s">
        <v>23</v>
      </c>
      <c r="N186" s="199" t="s">
        <v>46</v>
      </c>
      <c r="O186" s="41"/>
      <c r="P186" s="200">
        <f>O186*H186</f>
        <v>0</v>
      </c>
      <c r="Q186" s="200">
        <v>0</v>
      </c>
      <c r="R186" s="200">
        <f>Q186*H186</f>
        <v>0</v>
      </c>
      <c r="S186" s="200">
        <v>0</v>
      </c>
      <c r="T186" s="201">
        <f>S186*H186</f>
        <v>0</v>
      </c>
      <c r="AR186" s="22" t="s">
        <v>143</v>
      </c>
      <c r="AT186" s="22" t="s">
        <v>138</v>
      </c>
      <c r="AU186" s="22" t="s">
        <v>85</v>
      </c>
      <c r="AY186" s="22" t="s">
        <v>136</v>
      </c>
      <c r="BE186" s="202">
        <f>IF(N186="základní",J186,0)</f>
        <v>0</v>
      </c>
      <c r="BF186" s="202">
        <f>IF(N186="snížená",J186,0)</f>
        <v>0</v>
      </c>
      <c r="BG186" s="202">
        <f>IF(N186="zákl. přenesená",J186,0)</f>
        <v>0</v>
      </c>
      <c r="BH186" s="202">
        <f>IF(N186="sníž. přenesená",J186,0)</f>
        <v>0</v>
      </c>
      <c r="BI186" s="202">
        <f>IF(N186="nulová",J186,0)</f>
        <v>0</v>
      </c>
      <c r="BJ186" s="22" t="s">
        <v>83</v>
      </c>
      <c r="BK186" s="202">
        <f>ROUND(I186*H186,2)</f>
        <v>0</v>
      </c>
      <c r="BL186" s="22" t="s">
        <v>143</v>
      </c>
      <c r="BM186" s="22" t="s">
        <v>508</v>
      </c>
    </row>
    <row r="187" spans="2:65" s="1" customFormat="1" ht="67.5">
      <c r="B187" s="40"/>
      <c r="C187" s="62"/>
      <c r="D187" s="205" t="s">
        <v>162</v>
      </c>
      <c r="E187" s="62"/>
      <c r="F187" s="215" t="s">
        <v>509</v>
      </c>
      <c r="G187" s="62"/>
      <c r="H187" s="62"/>
      <c r="I187" s="162"/>
      <c r="J187" s="62"/>
      <c r="K187" s="62"/>
      <c r="L187" s="60"/>
      <c r="M187" s="216"/>
      <c r="N187" s="41"/>
      <c r="O187" s="41"/>
      <c r="P187" s="41"/>
      <c r="Q187" s="41"/>
      <c r="R187" s="41"/>
      <c r="S187" s="41"/>
      <c r="T187" s="77"/>
      <c r="AT187" s="22" t="s">
        <v>162</v>
      </c>
      <c r="AU187" s="22" t="s">
        <v>85</v>
      </c>
    </row>
    <row r="188" spans="2:65" s="1" customFormat="1" ht="38.25" customHeight="1">
      <c r="B188" s="40"/>
      <c r="C188" s="191" t="s">
        <v>510</v>
      </c>
      <c r="D188" s="191" t="s">
        <v>138</v>
      </c>
      <c r="E188" s="192" t="s">
        <v>511</v>
      </c>
      <c r="F188" s="193" t="s">
        <v>512</v>
      </c>
      <c r="G188" s="194" t="s">
        <v>185</v>
      </c>
      <c r="H188" s="195">
        <v>144.32599999999999</v>
      </c>
      <c r="I188" s="196"/>
      <c r="J188" s="197">
        <f>ROUND(I188*H188,2)</f>
        <v>0</v>
      </c>
      <c r="K188" s="193" t="s">
        <v>160</v>
      </c>
      <c r="L188" s="60"/>
      <c r="M188" s="198" t="s">
        <v>23</v>
      </c>
      <c r="N188" s="199" t="s">
        <v>46</v>
      </c>
      <c r="O188" s="41"/>
      <c r="P188" s="200">
        <f>O188*H188</f>
        <v>0</v>
      </c>
      <c r="Q188" s="200">
        <v>0</v>
      </c>
      <c r="R188" s="200">
        <f>Q188*H188</f>
        <v>0</v>
      </c>
      <c r="S188" s="200">
        <v>0</v>
      </c>
      <c r="T188" s="201">
        <f>S188*H188</f>
        <v>0</v>
      </c>
      <c r="AR188" s="22" t="s">
        <v>143</v>
      </c>
      <c r="AT188" s="22" t="s">
        <v>138</v>
      </c>
      <c r="AU188" s="22" t="s">
        <v>85</v>
      </c>
      <c r="AY188" s="22" t="s">
        <v>136</v>
      </c>
      <c r="BE188" s="202">
        <f>IF(N188="základní",J188,0)</f>
        <v>0</v>
      </c>
      <c r="BF188" s="202">
        <f>IF(N188="snížená",J188,0)</f>
        <v>0</v>
      </c>
      <c r="BG188" s="202">
        <f>IF(N188="zákl. přenesená",J188,0)</f>
        <v>0</v>
      </c>
      <c r="BH188" s="202">
        <f>IF(N188="sníž. přenesená",J188,0)</f>
        <v>0</v>
      </c>
      <c r="BI188" s="202">
        <f>IF(N188="nulová",J188,0)</f>
        <v>0</v>
      </c>
      <c r="BJ188" s="22" t="s">
        <v>83</v>
      </c>
      <c r="BK188" s="202">
        <f>ROUND(I188*H188,2)</f>
        <v>0</v>
      </c>
      <c r="BL188" s="22" t="s">
        <v>143</v>
      </c>
      <c r="BM188" s="22" t="s">
        <v>513</v>
      </c>
    </row>
    <row r="189" spans="2:65" s="1" customFormat="1" ht="67.5">
      <c r="B189" s="40"/>
      <c r="C189" s="62"/>
      <c r="D189" s="205" t="s">
        <v>162</v>
      </c>
      <c r="E189" s="62"/>
      <c r="F189" s="215" t="s">
        <v>509</v>
      </c>
      <c r="G189" s="62"/>
      <c r="H189" s="62"/>
      <c r="I189" s="162"/>
      <c r="J189" s="62"/>
      <c r="K189" s="62"/>
      <c r="L189" s="60"/>
      <c r="M189" s="216"/>
      <c r="N189" s="41"/>
      <c r="O189" s="41"/>
      <c r="P189" s="41"/>
      <c r="Q189" s="41"/>
      <c r="R189" s="41"/>
      <c r="S189" s="41"/>
      <c r="T189" s="77"/>
      <c r="AT189" s="22" t="s">
        <v>162</v>
      </c>
      <c r="AU189" s="22" t="s">
        <v>85</v>
      </c>
    </row>
    <row r="190" spans="2:65" s="11" customFormat="1" ht="13.5">
      <c r="B190" s="203"/>
      <c r="C190" s="204"/>
      <c r="D190" s="205" t="s">
        <v>145</v>
      </c>
      <c r="E190" s="206" t="s">
        <v>23</v>
      </c>
      <c r="F190" s="207" t="s">
        <v>514</v>
      </c>
      <c r="G190" s="204"/>
      <c r="H190" s="208">
        <v>144.32599999999999</v>
      </c>
      <c r="I190" s="209"/>
      <c r="J190" s="204"/>
      <c r="K190" s="204"/>
      <c r="L190" s="210"/>
      <c r="M190" s="211"/>
      <c r="N190" s="212"/>
      <c r="O190" s="212"/>
      <c r="P190" s="212"/>
      <c r="Q190" s="212"/>
      <c r="R190" s="212"/>
      <c r="S190" s="212"/>
      <c r="T190" s="213"/>
      <c r="AT190" s="214" t="s">
        <v>145</v>
      </c>
      <c r="AU190" s="214" t="s">
        <v>85</v>
      </c>
      <c r="AV190" s="11" t="s">
        <v>85</v>
      </c>
      <c r="AW190" s="11" t="s">
        <v>38</v>
      </c>
      <c r="AX190" s="11" t="s">
        <v>83</v>
      </c>
      <c r="AY190" s="214" t="s">
        <v>136</v>
      </c>
    </row>
    <row r="191" spans="2:65" s="1" customFormat="1" ht="16.5" customHeight="1">
      <c r="B191" s="40"/>
      <c r="C191" s="191" t="s">
        <v>515</v>
      </c>
      <c r="D191" s="191" t="s">
        <v>138</v>
      </c>
      <c r="E191" s="192" t="s">
        <v>286</v>
      </c>
      <c r="F191" s="193" t="s">
        <v>287</v>
      </c>
      <c r="G191" s="194" t="s">
        <v>185</v>
      </c>
      <c r="H191" s="195">
        <v>10.308999999999999</v>
      </c>
      <c r="I191" s="196"/>
      <c r="J191" s="197">
        <f>ROUND(I191*H191,2)</f>
        <v>0</v>
      </c>
      <c r="K191" s="193" t="s">
        <v>160</v>
      </c>
      <c r="L191" s="60"/>
      <c r="M191" s="198" t="s">
        <v>23</v>
      </c>
      <c r="N191" s="199" t="s">
        <v>46</v>
      </c>
      <c r="O191" s="41"/>
      <c r="P191" s="200">
        <f>O191*H191</f>
        <v>0</v>
      </c>
      <c r="Q191" s="200">
        <v>0</v>
      </c>
      <c r="R191" s="200">
        <f>Q191*H191</f>
        <v>0</v>
      </c>
      <c r="S191" s="200">
        <v>0</v>
      </c>
      <c r="T191" s="201">
        <f>S191*H191</f>
        <v>0</v>
      </c>
      <c r="AR191" s="22" t="s">
        <v>143</v>
      </c>
      <c r="AT191" s="22" t="s">
        <v>138</v>
      </c>
      <c r="AU191" s="22" t="s">
        <v>85</v>
      </c>
      <c r="AY191" s="22" t="s">
        <v>136</v>
      </c>
      <c r="BE191" s="202">
        <f>IF(N191="základní",J191,0)</f>
        <v>0</v>
      </c>
      <c r="BF191" s="202">
        <f>IF(N191="snížená",J191,0)</f>
        <v>0</v>
      </c>
      <c r="BG191" s="202">
        <f>IF(N191="zákl. přenesená",J191,0)</f>
        <v>0</v>
      </c>
      <c r="BH191" s="202">
        <f>IF(N191="sníž. přenesená",J191,0)</f>
        <v>0</v>
      </c>
      <c r="BI191" s="202">
        <f>IF(N191="nulová",J191,0)</f>
        <v>0</v>
      </c>
      <c r="BJ191" s="22" t="s">
        <v>83</v>
      </c>
      <c r="BK191" s="202">
        <f>ROUND(I191*H191,2)</f>
        <v>0</v>
      </c>
      <c r="BL191" s="22" t="s">
        <v>143</v>
      </c>
      <c r="BM191" s="22" t="s">
        <v>516</v>
      </c>
    </row>
    <row r="192" spans="2:65" s="1" customFormat="1" ht="67.5">
      <c r="B192" s="40"/>
      <c r="C192" s="62"/>
      <c r="D192" s="205" t="s">
        <v>162</v>
      </c>
      <c r="E192" s="62"/>
      <c r="F192" s="215" t="s">
        <v>517</v>
      </c>
      <c r="G192" s="62"/>
      <c r="H192" s="62"/>
      <c r="I192" s="162"/>
      <c r="J192" s="62"/>
      <c r="K192" s="62"/>
      <c r="L192" s="60"/>
      <c r="M192" s="216"/>
      <c r="N192" s="41"/>
      <c r="O192" s="41"/>
      <c r="P192" s="41"/>
      <c r="Q192" s="41"/>
      <c r="R192" s="41"/>
      <c r="S192" s="41"/>
      <c r="T192" s="77"/>
      <c r="AT192" s="22" t="s">
        <v>162</v>
      </c>
      <c r="AU192" s="22" t="s">
        <v>85</v>
      </c>
    </row>
    <row r="193" spans="2:65" s="10" customFormat="1" ht="29.85" customHeight="1">
      <c r="B193" s="175"/>
      <c r="C193" s="176"/>
      <c r="D193" s="177" t="s">
        <v>74</v>
      </c>
      <c r="E193" s="189" t="s">
        <v>289</v>
      </c>
      <c r="F193" s="189" t="s">
        <v>290</v>
      </c>
      <c r="G193" s="176"/>
      <c r="H193" s="176"/>
      <c r="I193" s="179"/>
      <c r="J193" s="190">
        <f>BK193</f>
        <v>0</v>
      </c>
      <c r="K193" s="176"/>
      <c r="L193" s="181"/>
      <c r="M193" s="182"/>
      <c r="N193" s="183"/>
      <c r="O193" s="183"/>
      <c r="P193" s="184">
        <f>P194</f>
        <v>0</v>
      </c>
      <c r="Q193" s="183"/>
      <c r="R193" s="184">
        <f>R194</f>
        <v>0</v>
      </c>
      <c r="S193" s="183"/>
      <c r="T193" s="185">
        <f>T194</f>
        <v>0</v>
      </c>
      <c r="AR193" s="186" t="s">
        <v>83</v>
      </c>
      <c r="AT193" s="187" t="s">
        <v>74</v>
      </c>
      <c r="AU193" s="187" t="s">
        <v>83</v>
      </c>
      <c r="AY193" s="186" t="s">
        <v>136</v>
      </c>
      <c r="BK193" s="188">
        <f>BK194</f>
        <v>0</v>
      </c>
    </row>
    <row r="194" spans="2:65" s="1" customFormat="1" ht="25.5" customHeight="1">
      <c r="B194" s="40"/>
      <c r="C194" s="191" t="s">
        <v>518</v>
      </c>
      <c r="D194" s="191" t="s">
        <v>138</v>
      </c>
      <c r="E194" s="192" t="s">
        <v>292</v>
      </c>
      <c r="F194" s="193" t="s">
        <v>293</v>
      </c>
      <c r="G194" s="194" t="s">
        <v>185</v>
      </c>
      <c r="H194" s="195">
        <v>79.48</v>
      </c>
      <c r="I194" s="196"/>
      <c r="J194" s="197">
        <f>ROUND(I194*H194,2)</f>
        <v>0</v>
      </c>
      <c r="K194" s="193" t="s">
        <v>155</v>
      </c>
      <c r="L194" s="60"/>
      <c r="M194" s="198" t="s">
        <v>23</v>
      </c>
      <c r="N194" s="237" t="s">
        <v>46</v>
      </c>
      <c r="O194" s="238"/>
      <c r="P194" s="239">
        <f>O194*H194</f>
        <v>0</v>
      </c>
      <c r="Q194" s="239">
        <v>0</v>
      </c>
      <c r="R194" s="239">
        <f>Q194*H194</f>
        <v>0</v>
      </c>
      <c r="S194" s="239">
        <v>0</v>
      </c>
      <c r="T194" s="240">
        <f>S194*H194</f>
        <v>0</v>
      </c>
      <c r="AR194" s="22" t="s">
        <v>143</v>
      </c>
      <c r="AT194" s="22" t="s">
        <v>138</v>
      </c>
      <c r="AU194" s="22" t="s">
        <v>85</v>
      </c>
      <c r="AY194" s="22" t="s">
        <v>136</v>
      </c>
      <c r="BE194" s="202">
        <f>IF(N194="základní",J194,0)</f>
        <v>0</v>
      </c>
      <c r="BF194" s="202">
        <f>IF(N194="snížená",J194,0)</f>
        <v>0</v>
      </c>
      <c r="BG194" s="202">
        <f>IF(N194="zákl. přenesená",J194,0)</f>
        <v>0</v>
      </c>
      <c r="BH194" s="202">
        <f>IF(N194="sníž. přenesená",J194,0)</f>
        <v>0</v>
      </c>
      <c r="BI194" s="202">
        <f>IF(N194="nulová",J194,0)</f>
        <v>0</v>
      </c>
      <c r="BJ194" s="22" t="s">
        <v>83</v>
      </c>
      <c r="BK194" s="202">
        <f>ROUND(I194*H194,2)</f>
        <v>0</v>
      </c>
      <c r="BL194" s="22" t="s">
        <v>143</v>
      </c>
      <c r="BM194" s="22" t="s">
        <v>519</v>
      </c>
    </row>
    <row r="195" spans="2:65" s="1" customFormat="1" ht="6.95" customHeight="1">
      <c r="B195" s="55"/>
      <c r="C195" s="56"/>
      <c r="D195" s="56"/>
      <c r="E195" s="56"/>
      <c r="F195" s="56"/>
      <c r="G195" s="56"/>
      <c r="H195" s="56"/>
      <c r="I195" s="138"/>
      <c r="J195" s="56"/>
      <c r="K195" s="56"/>
      <c r="L195" s="60"/>
    </row>
  </sheetData>
  <sheetProtection algorithmName="SHA-512" hashValue="+KcQMULwROBHayaloWJ8bkVpL0XQeXgvAcpvrwU/LR9HwKNQspDpQGyZyy+Hir3MPt6Lc64V51ImMxasOeZCOQ==" saltValue="GNmBm9mG0vxS6xLpo0gVN6HvoKLCIHCfmUPeU+vDUWzjUHUuA/LLKa7JN6yXCJjS7tAT0UTDDPadxV1AnXWBjQ==" spinCount="100000" sheet="1" objects="1" scenarios="1" formatColumns="0" formatRows="0" autoFilter="0"/>
  <autoFilter ref="C82:K194"/>
  <mergeCells count="10">
    <mergeCell ref="J51:J52"/>
    <mergeCell ref="E73:H73"/>
    <mergeCell ref="E75:H75"/>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2"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61"/>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94</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520</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ROUND(SUM(BE82:BE160), 2)</f>
        <v>0</v>
      </c>
      <c r="G30" s="41"/>
      <c r="H30" s="41"/>
      <c r="I30" s="130">
        <v>0.21</v>
      </c>
      <c r="J30" s="129">
        <f>ROUND(ROUND((SUM(BE82:BE160)), 2)*I30, 2)</f>
        <v>0</v>
      </c>
      <c r="K30" s="44"/>
    </row>
    <row r="31" spans="2:11" s="1" customFormat="1" ht="14.45" customHeight="1">
      <c r="B31" s="40"/>
      <c r="C31" s="41"/>
      <c r="D31" s="41"/>
      <c r="E31" s="48" t="s">
        <v>47</v>
      </c>
      <c r="F31" s="129">
        <f>ROUND(SUM(BF82:BF160), 2)</f>
        <v>0</v>
      </c>
      <c r="G31" s="41"/>
      <c r="H31" s="41"/>
      <c r="I31" s="130">
        <v>0.15</v>
      </c>
      <c r="J31" s="129">
        <f>ROUND(ROUND((SUM(BF82:BF160)), 2)*I31, 2)</f>
        <v>0</v>
      </c>
      <c r="K31" s="44"/>
    </row>
    <row r="32" spans="2:11" s="1" customFormat="1" ht="14.45" hidden="1" customHeight="1">
      <c r="B32" s="40"/>
      <c r="C32" s="41"/>
      <c r="D32" s="41"/>
      <c r="E32" s="48" t="s">
        <v>48</v>
      </c>
      <c r="F32" s="129">
        <f>ROUND(SUM(BG82:BG160), 2)</f>
        <v>0</v>
      </c>
      <c r="G32" s="41"/>
      <c r="H32" s="41"/>
      <c r="I32" s="130">
        <v>0.21</v>
      </c>
      <c r="J32" s="129">
        <v>0</v>
      </c>
      <c r="K32" s="44"/>
    </row>
    <row r="33" spans="2:11" s="1" customFormat="1" ht="14.45" hidden="1" customHeight="1">
      <c r="B33" s="40"/>
      <c r="C33" s="41"/>
      <c r="D33" s="41"/>
      <c r="E33" s="48" t="s">
        <v>49</v>
      </c>
      <c r="F33" s="129">
        <f>ROUND(SUM(BH82:BH160), 2)</f>
        <v>0</v>
      </c>
      <c r="G33" s="41"/>
      <c r="H33" s="41"/>
      <c r="I33" s="130">
        <v>0.15</v>
      </c>
      <c r="J33" s="129">
        <v>0</v>
      </c>
      <c r="K33" s="44"/>
    </row>
    <row r="34" spans="2:11" s="1" customFormat="1" ht="14.45" hidden="1" customHeight="1">
      <c r="B34" s="40"/>
      <c r="C34" s="41"/>
      <c r="D34" s="41"/>
      <c r="E34" s="48" t="s">
        <v>50</v>
      </c>
      <c r="F34" s="129">
        <f>ROUND(SUM(BI82:BI160),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1700312 - Zpevněné odstavné plochy ze zatravňovacích roštů - lokalita Opavská 1125,1126</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J82</f>
        <v>0</v>
      </c>
      <c r="K56" s="44"/>
      <c r="AU56" s="22" t="s">
        <v>113</v>
      </c>
    </row>
    <row r="57" spans="2:47" s="7" customFormat="1" ht="24.95" customHeight="1">
      <c r="B57" s="148"/>
      <c r="C57" s="149"/>
      <c r="D57" s="150" t="s">
        <v>114</v>
      </c>
      <c r="E57" s="151"/>
      <c r="F57" s="151"/>
      <c r="G57" s="151"/>
      <c r="H57" s="151"/>
      <c r="I57" s="152"/>
      <c r="J57" s="153">
        <f>J83</f>
        <v>0</v>
      </c>
      <c r="K57" s="154"/>
    </row>
    <row r="58" spans="2:47" s="8" customFormat="1" ht="19.899999999999999" customHeight="1">
      <c r="B58" s="155"/>
      <c r="C58" s="156"/>
      <c r="D58" s="157" t="s">
        <v>115</v>
      </c>
      <c r="E58" s="158"/>
      <c r="F58" s="158"/>
      <c r="G58" s="158"/>
      <c r="H58" s="158"/>
      <c r="I58" s="159"/>
      <c r="J58" s="160">
        <f>J84</f>
        <v>0</v>
      </c>
      <c r="K58" s="161"/>
    </row>
    <row r="59" spans="2:47" s="8" customFormat="1" ht="19.899999999999999" customHeight="1">
      <c r="B59" s="155"/>
      <c r="C59" s="156"/>
      <c r="D59" s="157" t="s">
        <v>116</v>
      </c>
      <c r="E59" s="158"/>
      <c r="F59" s="158"/>
      <c r="G59" s="158"/>
      <c r="H59" s="158"/>
      <c r="I59" s="159"/>
      <c r="J59" s="160">
        <f>J125</f>
        <v>0</v>
      </c>
      <c r="K59" s="161"/>
    </row>
    <row r="60" spans="2:47" s="8" customFormat="1" ht="19.899999999999999" customHeight="1">
      <c r="B60" s="155"/>
      <c r="C60" s="156"/>
      <c r="D60" s="157" t="s">
        <v>117</v>
      </c>
      <c r="E60" s="158"/>
      <c r="F60" s="158"/>
      <c r="G60" s="158"/>
      <c r="H60" s="158"/>
      <c r="I60" s="159"/>
      <c r="J60" s="160">
        <f>J145</f>
        <v>0</v>
      </c>
      <c r="K60" s="161"/>
    </row>
    <row r="61" spans="2:47" s="8" customFormat="1" ht="19.899999999999999" customHeight="1">
      <c r="B61" s="155"/>
      <c r="C61" s="156"/>
      <c r="D61" s="157" t="s">
        <v>118</v>
      </c>
      <c r="E61" s="158"/>
      <c r="F61" s="158"/>
      <c r="G61" s="158"/>
      <c r="H61" s="158"/>
      <c r="I61" s="159"/>
      <c r="J61" s="160">
        <f>J156</f>
        <v>0</v>
      </c>
      <c r="K61" s="161"/>
    </row>
    <row r="62" spans="2:47" s="8" customFormat="1" ht="19.899999999999999" customHeight="1">
      <c r="B62" s="155"/>
      <c r="C62" s="156"/>
      <c r="D62" s="157" t="s">
        <v>119</v>
      </c>
      <c r="E62" s="158"/>
      <c r="F62" s="158"/>
      <c r="G62" s="158"/>
      <c r="H62" s="158"/>
      <c r="I62" s="159"/>
      <c r="J62" s="160">
        <f>J159</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120</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16.5" customHeight="1">
      <c r="B72" s="40"/>
      <c r="C72" s="62"/>
      <c r="D72" s="62"/>
      <c r="E72" s="362" t="str">
        <f>E7</f>
        <v>Zpevněné odstavné plochy ze zatravňovacích roštů - II.etapa</v>
      </c>
      <c r="F72" s="363"/>
      <c r="G72" s="363"/>
      <c r="H72" s="363"/>
      <c r="I72" s="162"/>
      <c r="J72" s="62"/>
      <c r="K72" s="62"/>
      <c r="L72" s="60"/>
    </row>
    <row r="73" spans="2:12" s="1" customFormat="1" ht="14.45" customHeight="1">
      <c r="B73" s="40"/>
      <c r="C73" s="64" t="s">
        <v>107</v>
      </c>
      <c r="D73" s="62"/>
      <c r="E73" s="62"/>
      <c r="F73" s="62"/>
      <c r="G73" s="62"/>
      <c r="H73" s="62"/>
      <c r="I73" s="162"/>
      <c r="J73" s="62"/>
      <c r="K73" s="62"/>
      <c r="L73" s="60"/>
    </row>
    <row r="74" spans="2:12" s="1" customFormat="1" ht="17.25" customHeight="1">
      <c r="B74" s="40"/>
      <c r="C74" s="62"/>
      <c r="D74" s="62"/>
      <c r="E74" s="337" t="str">
        <f>E9</f>
        <v>1700312 - Zpevněné odstavné plochy ze zatravňovacích roštů - lokalita Opavská 1125,1126</v>
      </c>
      <c r="F74" s="364"/>
      <c r="G74" s="364"/>
      <c r="H74" s="364"/>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24</v>
      </c>
      <c r="D76" s="62"/>
      <c r="E76" s="62"/>
      <c r="F76" s="163" t="str">
        <f>F12</f>
        <v>Ostrava - Poruba</v>
      </c>
      <c r="G76" s="62"/>
      <c r="H76" s="62"/>
      <c r="I76" s="164" t="s">
        <v>26</v>
      </c>
      <c r="J76" s="72" t="str">
        <f>IF(J12="","",J12)</f>
        <v>2. 3. 2017</v>
      </c>
      <c r="K76" s="62"/>
      <c r="L76" s="60"/>
    </row>
    <row r="77" spans="2:12" s="1" customFormat="1" ht="6.95" customHeight="1">
      <c r="B77" s="40"/>
      <c r="C77" s="62"/>
      <c r="D77" s="62"/>
      <c r="E77" s="62"/>
      <c r="F77" s="62"/>
      <c r="G77" s="62"/>
      <c r="H77" s="62"/>
      <c r="I77" s="162"/>
      <c r="J77" s="62"/>
      <c r="K77" s="62"/>
      <c r="L77" s="60"/>
    </row>
    <row r="78" spans="2:12" s="1" customFormat="1" ht="15">
      <c r="B78" s="40"/>
      <c r="C78" s="64" t="s">
        <v>30</v>
      </c>
      <c r="D78" s="62"/>
      <c r="E78" s="62"/>
      <c r="F78" s="163" t="str">
        <f>E15</f>
        <v>Úřad městského obvodu Poruba</v>
      </c>
      <c r="G78" s="62"/>
      <c r="H78" s="62"/>
      <c r="I78" s="164" t="s">
        <v>36</v>
      </c>
      <c r="J78" s="163" t="str">
        <f>E21</f>
        <v xml:space="preserve"> </v>
      </c>
      <c r="K78" s="62"/>
      <c r="L78" s="60"/>
    </row>
    <row r="79" spans="2:12" s="1" customFormat="1" ht="14.45" customHeight="1">
      <c r="B79" s="40"/>
      <c r="C79" s="64" t="s">
        <v>34</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121</v>
      </c>
      <c r="D81" s="167" t="s">
        <v>60</v>
      </c>
      <c r="E81" s="167" t="s">
        <v>56</v>
      </c>
      <c r="F81" s="167" t="s">
        <v>122</v>
      </c>
      <c r="G81" s="167" t="s">
        <v>123</v>
      </c>
      <c r="H81" s="167" t="s">
        <v>124</v>
      </c>
      <c r="I81" s="168" t="s">
        <v>125</v>
      </c>
      <c r="J81" s="167" t="s">
        <v>111</v>
      </c>
      <c r="K81" s="169" t="s">
        <v>126</v>
      </c>
      <c r="L81" s="170"/>
      <c r="M81" s="80" t="s">
        <v>127</v>
      </c>
      <c r="N81" s="81" t="s">
        <v>45</v>
      </c>
      <c r="O81" s="81" t="s">
        <v>128</v>
      </c>
      <c r="P81" s="81" t="s">
        <v>129</v>
      </c>
      <c r="Q81" s="81" t="s">
        <v>130</v>
      </c>
      <c r="R81" s="81" t="s">
        <v>131</v>
      </c>
      <c r="S81" s="81" t="s">
        <v>132</v>
      </c>
      <c r="T81" s="82" t="s">
        <v>133</v>
      </c>
    </row>
    <row r="82" spans="2:65" s="1" customFormat="1" ht="29.25" customHeight="1">
      <c r="B82" s="40"/>
      <c r="C82" s="86" t="s">
        <v>112</v>
      </c>
      <c r="D82" s="62"/>
      <c r="E82" s="62"/>
      <c r="F82" s="62"/>
      <c r="G82" s="62"/>
      <c r="H82" s="62"/>
      <c r="I82" s="162"/>
      <c r="J82" s="171">
        <f>BK82</f>
        <v>0</v>
      </c>
      <c r="K82" s="62"/>
      <c r="L82" s="60"/>
      <c r="M82" s="83"/>
      <c r="N82" s="84"/>
      <c r="O82" s="84"/>
      <c r="P82" s="172">
        <f>P83</f>
        <v>0</v>
      </c>
      <c r="Q82" s="84"/>
      <c r="R82" s="172">
        <f>R83</f>
        <v>62.567302400000003</v>
      </c>
      <c r="S82" s="84"/>
      <c r="T82" s="173">
        <f>T83</f>
        <v>12.305</v>
      </c>
      <c r="AT82" s="22" t="s">
        <v>74</v>
      </c>
      <c r="AU82" s="22" t="s">
        <v>113</v>
      </c>
      <c r="BK82" s="174">
        <f>BK83</f>
        <v>0</v>
      </c>
    </row>
    <row r="83" spans="2:65" s="10" customFormat="1" ht="37.35" customHeight="1">
      <c r="B83" s="175"/>
      <c r="C83" s="176"/>
      <c r="D83" s="177" t="s">
        <v>74</v>
      </c>
      <c r="E83" s="178" t="s">
        <v>134</v>
      </c>
      <c r="F83" s="178" t="s">
        <v>135</v>
      </c>
      <c r="G83" s="176"/>
      <c r="H83" s="176"/>
      <c r="I83" s="179"/>
      <c r="J83" s="180">
        <f>BK83</f>
        <v>0</v>
      </c>
      <c r="K83" s="176"/>
      <c r="L83" s="181"/>
      <c r="M83" s="182"/>
      <c r="N83" s="183"/>
      <c r="O83" s="183"/>
      <c r="P83" s="184">
        <f>P84+P125+P145+P156+P159</f>
        <v>0</v>
      </c>
      <c r="Q83" s="183"/>
      <c r="R83" s="184">
        <f>R84+R125+R145+R156+R159</f>
        <v>62.567302400000003</v>
      </c>
      <c r="S83" s="183"/>
      <c r="T83" s="185">
        <f>T84+T125+T145+T156+T159</f>
        <v>12.305</v>
      </c>
      <c r="AR83" s="186" t="s">
        <v>83</v>
      </c>
      <c r="AT83" s="187" t="s">
        <v>74</v>
      </c>
      <c r="AU83" s="187" t="s">
        <v>75</v>
      </c>
      <c r="AY83" s="186" t="s">
        <v>136</v>
      </c>
      <c r="BK83" s="188">
        <f>BK84+BK125+BK145+BK156+BK159</f>
        <v>0</v>
      </c>
    </row>
    <row r="84" spans="2:65" s="10" customFormat="1" ht="19.899999999999999" customHeight="1">
      <c r="B84" s="175"/>
      <c r="C84" s="176"/>
      <c r="D84" s="177" t="s">
        <v>74</v>
      </c>
      <c r="E84" s="189" t="s">
        <v>83</v>
      </c>
      <c r="F84" s="189" t="s">
        <v>137</v>
      </c>
      <c r="G84" s="176"/>
      <c r="H84" s="176"/>
      <c r="I84" s="179"/>
      <c r="J84" s="190">
        <f>BK84</f>
        <v>0</v>
      </c>
      <c r="K84" s="176"/>
      <c r="L84" s="181"/>
      <c r="M84" s="182"/>
      <c r="N84" s="183"/>
      <c r="O84" s="183"/>
      <c r="P84" s="184">
        <f>SUM(P85:P124)</f>
        <v>0</v>
      </c>
      <c r="Q84" s="183"/>
      <c r="R84" s="184">
        <f>SUM(R85:R124)</f>
        <v>8.0209489999999999</v>
      </c>
      <c r="S84" s="183"/>
      <c r="T84" s="185">
        <f>SUM(T85:T124)</f>
        <v>12.305</v>
      </c>
      <c r="AR84" s="186" t="s">
        <v>83</v>
      </c>
      <c r="AT84" s="187" t="s">
        <v>74</v>
      </c>
      <c r="AU84" s="187" t="s">
        <v>83</v>
      </c>
      <c r="AY84" s="186" t="s">
        <v>136</v>
      </c>
      <c r="BK84" s="188">
        <f>SUM(BK85:BK124)</f>
        <v>0</v>
      </c>
    </row>
    <row r="85" spans="2:65" s="1" customFormat="1" ht="38.25" customHeight="1">
      <c r="B85" s="40"/>
      <c r="C85" s="191" t="s">
        <v>83</v>
      </c>
      <c r="D85" s="191" t="s">
        <v>138</v>
      </c>
      <c r="E85" s="192" t="s">
        <v>139</v>
      </c>
      <c r="F85" s="193" t="s">
        <v>140</v>
      </c>
      <c r="G85" s="194" t="s">
        <v>141</v>
      </c>
      <c r="H85" s="195">
        <v>53.5</v>
      </c>
      <c r="I85" s="196"/>
      <c r="J85" s="197">
        <f>ROUND(I85*H85,2)</f>
        <v>0</v>
      </c>
      <c r="K85" s="193" t="s">
        <v>142</v>
      </c>
      <c r="L85" s="60"/>
      <c r="M85" s="198" t="s">
        <v>23</v>
      </c>
      <c r="N85" s="199" t="s">
        <v>46</v>
      </c>
      <c r="O85" s="41"/>
      <c r="P85" s="200">
        <f>O85*H85</f>
        <v>0</v>
      </c>
      <c r="Q85" s="200">
        <v>0</v>
      </c>
      <c r="R85" s="200">
        <f>Q85*H85</f>
        <v>0</v>
      </c>
      <c r="S85" s="200">
        <v>0.23</v>
      </c>
      <c r="T85" s="201">
        <f>S85*H85</f>
        <v>12.305</v>
      </c>
      <c r="AR85" s="22" t="s">
        <v>143</v>
      </c>
      <c r="AT85" s="22" t="s">
        <v>138</v>
      </c>
      <c r="AU85" s="22" t="s">
        <v>85</v>
      </c>
      <c r="AY85" s="22" t="s">
        <v>136</v>
      </c>
      <c r="BE85" s="202">
        <f>IF(N85="základní",J85,0)</f>
        <v>0</v>
      </c>
      <c r="BF85" s="202">
        <f>IF(N85="snížená",J85,0)</f>
        <v>0</v>
      </c>
      <c r="BG85" s="202">
        <f>IF(N85="zákl. přenesená",J85,0)</f>
        <v>0</v>
      </c>
      <c r="BH85" s="202">
        <f>IF(N85="sníž. přenesená",J85,0)</f>
        <v>0</v>
      </c>
      <c r="BI85" s="202">
        <f>IF(N85="nulová",J85,0)</f>
        <v>0</v>
      </c>
      <c r="BJ85" s="22" t="s">
        <v>83</v>
      </c>
      <c r="BK85" s="202">
        <f>ROUND(I85*H85,2)</f>
        <v>0</v>
      </c>
      <c r="BL85" s="22" t="s">
        <v>143</v>
      </c>
      <c r="BM85" s="22" t="s">
        <v>521</v>
      </c>
    </row>
    <row r="86" spans="2:65" s="11" customFormat="1" ht="13.5">
      <c r="B86" s="203"/>
      <c r="C86" s="204"/>
      <c r="D86" s="205" t="s">
        <v>145</v>
      </c>
      <c r="E86" s="206" t="s">
        <v>23</v>
      </c>
      <c r="F86" s="207" t="s">
        <v>522</v>
      </c>
      <c r="G86" s="204"/>
      <c r="H86" s="208">
        <v>53.5</v>
      </c>
      <c r="I86" s="209"/>
      <c r="J86" s="204"/>
      <c r="K86" s="204"/>
      <c r="L86" s="210"/>
      <c r="M86" s="211"/>
      <c r="N86" s="212"/>
      <c r="O86" s="212"/>
      <c r="P86" s="212"/>
      <c r="Q86" s="212"/>
      <c r="R86" s="212"/>
      <c r="S86" s="212"/>
      <c r="T86" s="213"/>
      <c r="AT86" s="214" t="s">
        <v>145</v>
      </c>
      <c r="AU86" s="214" t="s">
        <v>85</v>
      </c>
      <c r="AV86" s="11" t="s">
        <v>85</v>
      </c>
      <c r="AW86" s="11" t="s">
        <v>38</v>
      </c>
      <c r="AX86" s="11" t="s">
        <v>83</v>
      </c>
      <c r="AY86" s="214" t="s">
        <v>136</v>
      </c>
    </row>
    <row r="87" spans="2:65" s="1" customFormat="1" ht="38.25" customHeight="1">
      <c r="B87" s="40"/>
      <c r="C87" s="191" t="s">
        <v>85</v>
      </c>
      <c r="D87" s="191" t="s">
        <v>138</v>
      </c>
      <c r="E87" s="192" t="s">
        <v>147</v>
      </c>
      <c r="F87" s="193" t="s">
        <v>148</v>
      </c>
      <c r="G87" s="194" t="s">
        <v>149</v>
      </c>
      <c r="H87" s="195">
        <v>31.25</v>
      </c>
      <c r="I87" s="196"/>
      <c r="J87" s="197">
        <f>ROUND(I87*H87,2)</f>
        <v>0</v>
      </c>
      <c r="K87" s="193" t="s">
        <v>142</v>
      </c>
      <c r="L87" s="60"/>
      <c r="M87" s="198" t="s">
        <v>23</v>
      </c>
      <c r="N87" s="199" t="s">
        <v>46</v>
      </c>
      <c r="O87" s="41"/>
      <c r="P87" s="200">
        <f>O87*H87</f>
        <v>0</v>
      </c>
      <c r="Q87" s="200">
        <v>0</v>
      </c>
      <c r="R87" s="200">
        <f>Q87*H87</f>
        <v>0</v>
      </c>
      <c r="S87" s="200">
        <v>0</v>
      </c>
      <c r="T87" s="201">
        <f>S87*H87</f>
        <v>0</v>
      </c>
      <c r="AR87" s="22" t="s">
        <v>143</v>
      </c>
      <c r="AT87" s="22" t="s">
        <v>138</v>
      </c>
      <c r="AU87" s="22" t="s">
        <v>85</v>
      </c>
      <c r="AY87" s="22" t="s">
        <v>136</v>
      </c>
      <c r="BE87" s="202">
        <f>IF(N87="základní",J87,0)</f>
        <v>0</v>
      </c>
      <c r="BF87" s="202">
        <f>IF(N87="snížená",J87,0)</f>
        <v>0</v>
      </c>
      <c r="BG87" s="202">
        <f>IF(N87="zákl. přenesená",J87,0)</f>
        <v>0</v>
      </c>
      <c r="BH87" s="202">
        <f>IF(N87="sníž. přenesená",J87,0)</f>
        <v>0</v>
      </c>
      <c r="BI87" s="202">
        <f>IF(N87="nulová",J87,0)</f>
        <v>0</v>
      </c>
      <c r="BJ87" s="22" t="s">
        <v>83</v>
      </c>
      <c r="BK87" s="202">
        <f>ROUND(I87*H87,2)</f>
        <v>0</v>
      </c>
      <c r="BL87" s="22" t="s">
        <v>143</v>
      </c>
      <c r="BM87" s="22" t="s">
        <v>523</v>
      </c>
    </row>
    <row r="88" spans="2:65" s="11" customFormat="1" ht="13.5">
      <c r="B88" s="203"/>
      <c r="C88" s="204"/>
      <c r="D88" s="205" t="s">
        <v>145</v>
      </c>
      <c r="E88" s="206" t="s">
        <v>23</v>
      </c>
      <c r="F88" s="207" t="s">
        <v>524</v>
      </c>
      <c r="G88" s="204"/>
      <c r="H88" s="208">
        <v>31.25</v>
      </c>
      <c r="I88" s="209"/>
      <c r="J88" s="204"/>
      <c r="K88" s="204"/>
      <c r="L88" s="210"/>
      <c r="M88" s="211"/>
      <c r="N88" s="212"/>
      <c r="O88" s="212"/>
      <c r="P88" s="212"/>
      <c r="Q88" s="212"/>
      <c r="R88" s="212"/>
      <c r="S88" s="212"/>
      <c r="T88" s="213"/>
      <c r="AT88" s="214" t="s">
        <v>145</v>
      </c>
      <c r="AU88" s="214" t="s">
        <v>85</v>
      </c>
      <c r="AV88" s="11" t="s">
        <v>85</v>
      </c>
      <c r="AW88" s="11" t="s">
        <v>38</v>
      </c>
      <c r="AX88" s="11" t="s">
        <v>83</v>
      </c>
      <c r="AY88" s="214" t="s">
        <v>136</v>
      </c>
    </row>
    <row r="89" spans="2:65" s="1" customFormat="1" ht="38.25" customHeight="1">
      <c r="B89" s="40"/>
      <c r="C89" s="191" t="s">
        <v>152</v>
      </c>
      <c r="D89" s="191" t="s">
        <v>138</v>
      </c>
      <c r="E89" s="192" t="s">
        <v>153</v>
      </c>
      <c r="F89" s="193" t="s">
        <v>154</v>
      </c>
      <c r="G89" s="194" t="s">
        <v>149</v>
      </c>
      <c r="H89" s="195">
        <v>93.75</v>
      </c>
      <c r="I89" s="196"/>
      <c r="J89" s="197">
        <f>ROUND(I89*H89,2)</f>
        <v>0</v>
      </c>
      <c r="K89" s="193" t="s">
        <v>155</v>
      </c>
      <c r="L89" s="60"/>
      <c r="M89" s="198" t="s">
        <v>23</v>
      </c>
      <c r="N89" s="199" t="s">
        <v>46</v>
      </c>
      <c r="O89" s="41"/>
      <c r="P89" s="200">
        <f>O89*H89</f>
        <v>0</v>
      </c>
      <c r="Q89" s="200">
        <v>0</v>
      </c>
      <c r="R89" s="200">
        <f>Q89*H89</f>
        <v>0</v>
      </c>
      <c r="S89" s="200">
        <v>0</v>
      </c>
      <c r="T89" s="201">
        <f>S89*H89</f>
        <v>0</v>
      </c>
      <c r="AR89" s="22" t="s">
        <v>143</v>
      </c>
      <c r="AT89" s="22" t="s">
        <v>138</v>
      </c>
      <c r="AU89" s="22" t="s">
        <v>85</v>
      </c>
      <c r="AY89" s="22" t="s">
        <v>136</v>
      </c>
      <c r="BE89" s="202">
        <f>IF(N89="základní",J89,0)</f>
        <v>0</v>
      </c>
      <c r="BF89" s="202">
        <f>IF(N89="snížená",J89,0)</f>
        <v>0</v>
      </c>
      <c r="BG89" s="202">
        <f>IF(N89="zákl. přenesená",J89,0)</f>
        <v>0</v>
      </c>
      <c r="BH89" s="202">
        <f>IF(N89="sníž. přenesená",J89,0)</f>
        <v>0</v>
      </c>
      <c r="BI89" s="202">
        <f>IF(N89="nulová",J89,0)</f>
        <v>0</v>
      </c>
      <c r="BJ89" s="22" t="s">
        <v>83</v>
      </c>
      <c r="BK89" s="202">
        <f>ROUND(I89*H89,2)</f>
        <v>0</v>
      </c>
      <c r="BL89" s="22" t="s">
        <v>143</v>
      </c>
      <c r="BM89" s="22" t="s">
        <v>525</v>
      </c>
    </row>
    <row r="90" spans="2:65" s="11" customFormat="1" ht="13.5">
      <c r="B90" s="203"/>
      <c r="C90" s="204"/>
      <c r="D90" s="205" t="s">
        <v>145</v>
      </c>
      <c r="E90" s="206" t="s">
        <v>23</v>
      </c>
      <c r="F90" s="207" t="s">
        <v>526</v>
      </c>
      <c r="G90" s="204"/>
      <c r="H90" s="208">
        <v>93.75</v>
      </c>
      <c r="I90" s="209"/>
      <c r="J90" s="204"/>
      <c r="K90" s="204"/>
      <c r="L90" s="210"/>
      <c r="M90" s="211"/>
      <c r="N90" s="212"/>
      <c r="O90" s="212"/>
      <c r="P90" s="212"/>
      <c r="Q90" s="212"/>
      <c r="R90" s="212"/>
      <c r="S90" s="212"/>
      <c r="T90" s="213"/>
      <c r="AT90" s="214" t="s">
        <v>145</v>
      </c>
      <c r="AU90" s="214" t="s">
        <v>85</v>
      </c>
      <c r="AV90" s="11" t="s">
        <v>85</v>
      </c>
      <c r="AW90" s="11" t="s">
        <v>38</v>
      </c>
      <c r="AX90" s="11" t="s">
        <v>83</v>
      </c>
      <c r="AY90" s="214" t="s">
        <v>136</v>
      </c>
    </row>
    <row r="91" spans="2:65" s="1" customFormat="1" ht="38.25" customHeight="1">
      <c r="B91" s="40"/>
      <c r="C91" s="191" t="s">
        <v>143</v>
      </c>
      <c r="D91" s="191" t="s">
        <v>138</v>
      </c>
      <c r="E91" s="192" t="s">
        <v>376</v>
      </c>
      <c r="F91" s="193" t="s">
        <v>377</v>
      </c>
      <c r="G91" s="194" t="s">
        <v>149</v>
      </c>
      <c r="H91" s="195">
        <v>31.25</v>
      </c>
      <c r="I91" s="196"/>
      <c r="J91" s="197">
        <f>ROUND(I91*H91,2)</f>
        <v>0</v>
      </c>
      <c r="K91" s="193" t="s">
        <v>160</v>
      </c>
      <c r="L91" s="60"/>
      <c r="M91" s="198" t="s">
        <v>23</v>
      </c>
      <c r="N91" s="199" t="s">
        <v>46</v>
      </c>
      <c r="O91" s="41"/>
      <c r="P91" s="200">
        <f>O91*H91</f>
        <v>0</v>
      </c>
      <c r="Q91" s="200">
        <v>0</v>
      </c>
      <c r="R91" s="200">
        <f>Q91*H91</f>
        <v>0</v>
      </c>
      <c r="S91" s="200">
        <v>0</v>
      </c>
      <c r="T91" s="201">
        <f>S91*H91</f>
        <v>0</v>
      </c>
      <c r="AR91" s="22" t="s">
        <v>143</v>
      </c>
      <c r="AT91" s="22" t="s">
        <v>138</v>
      </c>
      <c r="AU91" s="22" t="s">
        <v>85</v>
      </c>
      <c r="AY91" s="22" t="s">
        <v>136</v>
      </c>
      <c r="BE91" s="202">
        <f>IF(N91="základní",J91,0)</f>
        <v>0</v>
      </c>
      <c r="BF91" s="202">
        <f>IF(N91="snížená",J91,0)</f>
        <v>0</v>
      </c>
      <c r="BG91" s="202">
        <f>IF(N91="zákl. přenesená",J91,0)</f>
        <v>0</v>
      </c>
      <c r="BH91" s="202">
        <f>IF(N91="sníž. přenesená",J91,0)</f>
        <v>0</v>
      </c>
      <c r="BI91" s="202">
        <f>IF(N91="nulová",J91,0)</f>
        <v>0</v>
      </c>
      <c r="BJ91" s="22" t="s">
        <v>83</v>
      </c>
      <c r="BK91" s="202">
        <f>ROUND(I91*H91,2)</f>
        <v>0</v>
      </c>
      <c r="BL91" s="22" t="s">
        <v>143</v>
      </c>
      <c r="BM91" s="22" t="s">
        <v>527</v>
      </c>
    </row>
    <row r="92" spans="2:65" s="1" customFormat="1" ht="189">
      <c r="B92" s="40"/>
      <c r="C92" s="62"/>
      <c r="D92" s="205" t="s">
        <v>162</v>
      </c>
      <c r="E92" s="62"/>
      <c r="F92" s="215" t="s">
        <v>163</v>
      </c>
      <c r="G92" s="62"/>
      <c r="H92" s="62"/>
      <c r="I92" s="162"/>
      <c r="J92" s="62"/>
      <c r="K92" s="62"/>
      <c r="L92" s="60"/>
      <c r="M92" s="216"/>
      <c r="N92" s="41"/>
      <c r="O92" s="41"/>
      <c r="P92" s="41"/>
      <c r="Q92" s="41"/>
      <c r="R92" s="41"/>
      <c r="S92" s="41"/>
      <c r="T92" s="77"/>
      <c r="AT92" s="22" t="s">
        <v>162</v>
      </c>
      <c r="AU92" s="22" t="s">
        <v>85</v>
      </c>
    </row>
    <row r="93" spans="2:65" s="11" customFormat="1" ht="13.5">
      <c r="B93" s="203"/>
      <c r="C93" s="204"/>
      <c r="D93" s="205" t="s">
        <v>145</v>
      </c>
      <c r="E93" s="206" t="s">
        <v>23</v>
      </c>
      <c r="F93" s="207" t="s">
        <v>528</v>
      </c>
      <c r="G93" s="204"/>
      <c r="H93" s="208">
        <v>31.25</v>
      </c>
      <c r="I93" s="209"/>
      <c r="J93" s="204"/>
      <c r="K93" s="204"/>
      <c r="L93" s="210"/>
      <c r="M93" s="211"/>
      <c r="N93" s="212"/>
      <c r="O93" s="212"/>
      <c r="P93" s="212"/>
      <c r="Q93" s="212"/>
      <c r="R93" s="212"/>
      <c r="S93" s="212"/>
      <c r="T93" s="213"/>
      <c r="AT93" s="214" t="s">
        <v>145</v>
      </c>
      <c r="AU93" s="214" t="s">
        <v>85</v>
      </c>
      <c r="AV93" s="11" t="s">
        <v>85</v>
      </c>
      <c r="AW93" s="11" t="s">
        <v>38</v>
      </c>
      <c r="AX93" s="11" t="s">
        <v>83</v>
      </c>
      <c r="AY93" s="214" t="s">
        <v>136</v>
      </c>
    </row>
    <row r="94" spans="2:65" s="1" customFormat="1" ht="25.5" customHeight="1">
      <c r="B94" s="40"/>
      <c r="C94" s="191" t="s">
        <v>166</v>
      </c>
      <c r="D94" s="191" t="s">
        <v>138</v>
      </c>
      <c r="E94" s="192" t="s">
        <v>529</v>
      </c>
      <c r="F94" s="193" t="s">
        <v>530</v>
      </c>
      <c r="G94" s="194" t="s">
        <v>149</v>
      </c>
      <c r="H94" s="195">
        <v>31.25</v>
      </c>
      <c r="I94" s="196"/>
      <c r="J94" s="197">
        <f>ROUND(I94*H94,2)</f>
        <v>0</v>
      </c>
      <c r="K94" s="193" t="s">
        <v>160</v>
      </c>
      <c r="L94" s="60"/>
      <c r="M94" s="198" t="s">
        <v>23</v>
      </c>
      <c r="N94" s="199" t="s">
        <v>46</v>
      </c>
      <c r="O94" s="41"/>
      <c r="P94" s="200">
        <f>O94*H94</f>
        <v>0</v>
      </c>
      <c r="Q94" s="200">
        <v>0</v>
      </c>
      <c r="R94" s="200">
        <f>Q94*H94</f>
        <v>0</v>
      </c>
      <c r="S94" s="200">
        <v>0</v>
      </c>
      <c r="T94" s="201">
        <f>S94*H94</f>
        <v>0</v>
      </c>
      <c r="AR94" s="22" t="s">
        <v>143</v>
      </c>
      <c r="AT94" s="22" t="s">
        <v>138</v>
      </c>
      <c r="AU94" s="22" t="s">
        <v>85</v>
      </c>
      <c r="AY94" s="22" t="s">
        <v>136</v>
      </c>
      <c r="BE94" s="202">
        <f>IF(N94="základní",J94,0)</f>
        <v>0</v>
      </c>
      <c r="BF94" s="202">
        <f>IF(N94="snížená",J94,0)</f>
        <v>0</v>
      </c>
      <c r="BG94" s="202">
        <f>IF(N94="zákl. přenesená",J94,0)</f>
        <v>0</v>
      </c>
      <c r="BH94" s="202">
        <f>IF(N94="sníž. přenesená",J94,0)</f>
        <v>0</v>
      </c>
      <c r="BI94" s="202">
        <f>IF(N94="nulová",J94,0)</f>
        <v>0</v>
      </c>
      <c r="BJ94" s="22" t="s">
        <v>83</v>
      </c>
      <c r="BK94" s="202">
        <f>ROUND(I94*H94,2)</f>
        <v>0</v>
      </c>
      <c r="BL94" s="22" t="s">
        <v>143</v>
      </c>
      <c r="BM94" s="22" t="s">
        <v>531</v>
      </c>
    </row>
    <row r="95" spans="2:65" s="1" customFormat="1" ht="148.5">
      <c r="B95" s="40"/>
      <c r="C95" s="62"/>
      <c r="D95" s="205" t="s">
        <v>162</v>
      </c>
      <c r="E95" s="62"/>
      <c r="F95" s="215" t="s">
        <v>383</v>
      </c>
      <c r="G95" s="62"/>
      <c r="H95" s="62"/>
      <c r="I95" s="162"/>
      <c r="J95" s="62"/>
      <c r="K95" s="62"/>
      <c r="L95" s="60"/>
      <c r="M95" s="216"/>
      <c r="N95" s="41"/>
      <c r="O95" s="41"/>
      <c r="P95" s="41"/>
      <c r="Q95" s="41"/>
      <c r="R95" s="41"/>
      <c r="S95" s="41"/>
      <c r="T95" s="77"/>
      <c r="AT95" s="22" t="s">
        <v>162</v>
      </c>
      <c r="AU95" s="22" t="s">
        <v>85</v>
      </c>
    </row>
    <row r="96" spans="2:65" s="11" customFormat="1" ht="13.5">
      <c r="B96" s="203"/>
      <c r="C96" s="204"/>
      <c r="D96" s="205" t="s">
        <v>145</v>
      </c>
      <c r="E96" s="206" t="s">
        <v>23</v>
      </c>
      <c r="F96" s="207" t="s">
        <v>528</v>
      </c>
      <c r="G96" s="204"/>
      <c r="H96" s="208">
        <v>31.25</v>
      </c>
      <c r="I96" s="209"/>
      <c r="J96" s="204"/>
      <c r="K96" s="204"/>
      <c r="L96" s="210"/>
      <c r="M96" s="211"/>
      <c r="N96" s="212"/>
      <c r="O96" s="212"/>
      <c r="P96" s="212"/>
      <c r="Q96" s="212"/>
      <c r="R96" s="212"/>
      <c r="S96" s="212"/>
      <c r="T96" s="213"/>
      <c r="AT96" s="214" t="s">
        <v>145</v>
      </c>
      <c r="AU96" s="214" t="s">
        <v>85</v>
      </c>
      <c r="AV96" s="11" t="s">
        <v>85</v>
      </c>
      <c r="AW96" s="11" t="s">
        <v>38</v>
      </c>
      <c r="AX96" s="11" t="s">
        <v>83</v>
      </c>
      <c r="AY96" s="214" t="s">
        <v>136</v>
      </c>
    </row>
    <row r="97" spans="2:65" s="1" customFormat="1" ht="51" customHeight="1">
      <c r="B97" s="40"/>
      <c r="C97" s="191" t="s">
        <v>172</v>
      </c>
      <c r="D97" s="191" t="s">
        <v>138</v>
      </c>
      <c r="E97" s="192" t="s">
        <v>384</v>
      </c>
      <c r="F97" s="193" t="s">
        <v>385</v>
      </c>
      <c r="G97" s="194" t="s">
        <v>149</v>
      </c>
      <c r="H97" s="195">
        <v>83.7</v>
      </c>
      <c r="I97" s="196"/>
      <c r="J97" s="197">
        <f>ROUND(I97*H97,2)</f>
        <v>0</v>
      </c>
      <c r="K97" s="193" t="s">
        <v>160</v>
      </c>
      <c r="L97" s="60"/>
      <c r="M97" s="198" t="s">
        <v>23</v>
      </c>
      <c r="N97" s="199" t="s">
        <v>46</v>
      </c>
      <c r="O97" s="41"/>
      <c r="P97" s="200">
        <f>O97*H97</f>
        <v>0</v>
      </c>
      <c r="Q97" s="200">
        <v>0</v>
      </c>
      <c r="R97" s="200">
        <f>Q97*H97</f>
        <v>0</v>
      </c>
      <c r="S97" s="200">
        <v>0</v>
      </c>
      <c r="T97" s="201">
        <f>S97*H97</f>
        <v>0</v>
      </c>
      <c r="AR97" s="22" t="s">
        <v>143</v>
      </c>
      <c r="AT97" s="22" t="s">
        <v>138</v>
      </c>
      <c r="AU97" s="22" t="s">
        <v>85</v>
      </c>
      <c r="AY97" s="22" t="s">
        <v>136</v>
      </c>
      <c r="BE97" s="202">
        <f>IF(N97="základní",J97,0)</f>
        <v>0</v>
      </c>
      <c r="BF97" s="202">
        <f>IF(N97="snížená",J97,0)</f>
        <v>0</v>
      </c>
      <c r="BG97" s="202">
        <f>IF(N97="zákl. přenesená",J97,0)</f>
        <v>0</v>
      </c>
      <c r="BH97" s="202">
        <f>IF(N97="sníž. přenesená",J97,0)</f>
        <v>0</v>
      </c>
      <c r="BI97" s="202">
        <f>IF(N97="nulová",J97,0)</f>
        <v>0</v>
      </c>
      <c r="BJ97" s="22" t="s">
        <v>83</v>
      </c>
      <c r="BK97" s="202">
        <f>ROUND(I97*H97,2)</f>
        <v>0</v>
      </c>
      <c r="BL97" s="22" t="s">
        <v>143</v>
      </c>
      <c r="BM97" s="22" t="s">
        <v>532</v>
      </c>
    </row>
    <row r="98" spans="2:65" s="1" customFormat="1" ht="409.5">
      <c r="B98" s="40"/>
      <c r="C98" s="62"/>
      <c r="D98" s="205" t="s">
        <v>162</v>
      </c>
      <c r="E98" s="62"/>
      <c r="F98" s="215" t="s">
        <v>387</v>
      </c>
      <c r="G98" s="62"/>
      <c r="H98" s="62"/>
      <c r="I98" s="162"/>
      <c r="J98" s="62"/>
      <c r="K98" s="62"/>
      <c r="L98" s="60"/>
      <c r="M98" s="216"/>
      <c r="N98" s="41"/>
      <c r="O98" s="41"/>
      <c r="P98" s="41"/>
      <c r="Q98" s="41"/>
      <c r="R98" s="41"/>
      <c r="S98" s="41"/>
      <c r="T98" s="77"/>
      <c r="AT98" s="22" t="s">
        <v>162</v>
      </c>
      <c r="AU98" s="22" t="s">
        <v>85</v>
      </c>
    </row>
    <row r="99" spans="2:65" s="11" customFormat="1" ht="13.5">
      <c r="B99" s="203"/>
      <c r="C99" s="204"/>
      <c r="D99" s="205" t="s">
        <v>145</v>
      </c>
      <c r="E99" s="206" t="s">
        <v>23</v>
      </c>
      <c r="F99" s="207" t="s">
        <v>533</v>
      </c>
      <c r="G99" s="204"/>
      <c r="H99" s="208">
        <v>83.7</v>
      </c>
      <c r="I99" s="209"/>
      <c r="J99" s="204"/>
      <c r="K99" s="204"/>
      <c r="L99" s="210"/>
      <c r="M99" s="211"/>
      <c r="N99" s="212"/>
      <c r="O99" s="212"/>
      <c r="P99" s="212"/>
      <c r="Q99" s="212"/>
      <c r="R99" s="212"/>
      <c r="S99" s="212"/>
      <c r="T99" s="213"/>
      <c r="AT99" s="214" t="s">
        <v>145</v>
      </c>
      <c r="AU99" s="214" t="s">
        <v>85</v>
      </c>
      <c r="AV99" s="11" t="s">
        <v>85</v>
      </c>
      <c r="AW99" s="11" t="s">
        <v>38</v>
      </c>
      <c r="AX99" s="11" t="s">
        <v>83</v>
      </c>
      <c r="AY99" s="214" t="s">
        <v>136</v>
      </c>
    </row>
    <row r="100" spans="2:65" s="1" customFormat="1" ht="16.5" customHeight="1">
      <c r="B100" s="40"/>
      <c r="C100" s="191" t="s">
        <v>177</v>
      </c>
      <c r="D100" s="191" t="s">
        <v>138</v>
      </c>
      <c r="E100" s="192" t="s">
        <v>178</v>
      </c>
      <c r="F100" s="193" t="s">
        <v>179</v>
      </c>
      <c r="G100" s="194" t="s">
        <v>149</v>
      </c>
      <c r="H100" s="195">
        <v>31.25</v>
      </c>
      <c r="I100" s="196"/>
      <c r="J100" s="197">
        <f>ROUND(I100*H100,2)</f>
        <v>0</v>
      </c>
      <c r="K100" s="193" t="s">
        <v>155</v>
      </c>
      <c r="L100" s="60"/>
      <c r="M100" s="198" t="s">
        <v>23</v>
      </c>
      <c r="N100" s="199" t="s">
        <v>46</v>
      </c>
      <c r="O100" s="41"/>
      <c r="P100" s="200">
        <f>O100*H100</f>
        <v>0</v>
      </c>
      <c r="Q100" s="200">
        <v>0</v>
      </c>
      <c r="R100" s="200">
        <f>Q100*H100</f>
        <v>0</v>
      </c>
      <c r="S100" s="200">
        <v>0</v>
      </c>
      <c r="T100" s="201">
        <f>S100*H100</f>
        <v>0</v>
      </c>
      <c r="AR100" s="22" t="s">
        <v>143</v>
      </c>
      <c r="AT100" s="22" t="s">
        <v>138</v>
      </c>
      <c r="AU100" s="22" t="s">
        <v>85</v>
      </c>
      <c r="AY100" s="22" t="s">
        <v>136</v>
      </c>
      <c r="BE100" s="202">
        <f>IF(N100="základní",J100,0)</f>
        <v>0</v>
      </c>
      <c r="BF100" s="202">
        <f>IF(N100="snížená",J100,0)</f>
        <v>0</v>
      </c>
      <c r="BG100" s="202">
        <f>IF(N100="zákl. přenesená",J100,0)</f>
        <v>0</v>
      </c>
      <c r="BH100" s="202">
        <f>IF(N100="sníž. přenesená",J100,0)</f>
        <v>0</v>
      </c>
      <c r="BI100" s="202">
        <f>IF(N100="nulová",J100,0)</f>
        <v>0</v>
      </c>
      <c r="BJ100" s="22" t="s">
        <v>83</v>
      </c>
      <c r="BK100" s="202">
        <f>ROUND(I100*H100,2)</f>
        <v>0</v>
      </c>
      <c r="BL100" s="22" t="s">
        <v>143</v>
      </c>
      <c r="BM100" s="22" t="s">
        <v>534</v>
      </c>
    </row>
    <row r="101" spans="2:65" s="12" customFormat="1" ht="13.5">
      <c r="B101" s="217"/>
      <c r="C101" s="218"/>
      <c r="D101" s="205" t="s">
        <v>145</v>
      </c>
      <c r="E101" s="219" t="s">
        <v>23</v>
      </c>
      <c r="F101" s="220" t="s">
        <v>535</v>
      </c>
      <c r="G101" s="218"/>
      <c r="H101" s="219" t="s">
        <v>23</v>
      </c>
      <c r="I101" s="221"/>
      <c r="J101" s="218"/>
      <c r="K101" s="218"/>
      <c r="L101" s="222"/>
      <c r="M101" s="223"/>
      <c r="N101" s="224"/>
      <c r="O101" s="224"/>
      <c r="P101" s="224"/>
      <c r="Q101" s="224"/>
      <c r="R101" s="224"/>
      <c r="S101" s="224"/>
      <c r="T101" s="225"/>
      <c r="AT101" s="226" t="s">
        <v>145</v>
      </c>
      <c r="AU101" s="226" t="s">
        <v>85</v>
      </c>
      <c r="AV101" s="12" t="s">
        <v>83</v>
      </c>
      <c r="AW101" s="12" t="s">
        <v>38</v>
      </c>
      <c r="AX101" s="12" t="s">
        <v>75</v>
      </c>
      <c r="AY101" s="226" t="s">
        <v>136</v>
      </c>
    </row>
    <row r="102" spans="2:65" s="11" customFormat="1" ht="13.5">
      <c r="B102" s="203"/>
      <c r="C102" s="204"/>
      <c r="D102" s="205" t="s">
        <v>145</v>
      </c>
      <c r="E102" s="206" t="s">
        <v>23</v>
      </c>
      <c r="F102" s="207" t="s">
        <v>528</v>
      </c>
      <c r="G102" s="204"/>
      <c r="H102" s="208">
        <v>31.25</v>
      </c>
      <c r="I102" s="209"/>
      <c r="J102" s="204"/>
      <c r="K102" s="204"/>
      <c r="L102" s="210"/>
      <c r="M102" s="211"/>
      <c r="N102" s="212"/>
      <c r="O102" s="212"/>
      <c r="P102" s="212"/>
      <c r="Q102" s="212"/>
      <c r="R102" s="212"/>
      <c r="S102" s="212"/>
      <c r="T102" s="213"/>
      <c r="AT102" s="214" t="s">
        <v>145</v>
      </c>
      <c r="AU102" s="214" t="s">
        <v>85</v>
      </c>
      <c r="AV102" s="11" t="s">
        <v>85</v>
      </c>
      <c r="AW102" s="11" t="s">
        <v>38</v>
      </c>
      <c r="AX102" s="11" t="s">
        <v>83</v>
      </c>
      <c r="AY102" s="214" t="s">
        <v>136</v>
      </c>
    </row>
    <row r="103" spans="2:65" s="1" customFormat="1" ht="25.5" customHeight="1">
      <c r="B103" s="40"/>
      <c r="C103" s="191" t="s">
        <v>182</v>
      </c>
      <c r="D103" s="191" t="s">
        <v>138</v>
      </c>
      <c r="E103" s="192" t="s">
        <v>189</v>
      </c>
      <c r="F103" s="193" t="s">
        <v>190</v>
      </c>
      <c r="G103" s="194" t="s">
        <v>191</v>
      </c>
      <c r="H103" s="195">
        <v>156.25</v>
      </c>
      <c r="I103" s="196"/>
      <c r="J103" s="197">
        <f>ROUND(I103*H103,2)</f>
        <v>0</v>
      </c>
      <c r="K103" s="193" t="s">
        <v>155</v>
      </c>
      <c r="L103" s="60"/>
      <c r="M103" s="198" t="s">
        <v>23</v>
      </c>
      <c r="N103" s="199" t="s">
        <v>46</v>
      </c>
      <c r="O103" s="41"/>
      <c r="P103" s="200">
        <f>O103*H103</f>
        <v>0</v>
      </c>
      <c r="Q103" s="200">
        <v>0</v>
      </c>
      <c r="R103" s="200">
        <f>Q103*H103</f>
        <v>0</v>
      </c>
      <c r="S103" s="200">
        <v>0</v>
      </c>
      <c r="T103" s="201">
        <f>S103*H103</f>
        <v>0</v>
      </c>
      <c r="AR103" s="22" t="s">
        <v>143</v>
      </c>
      <c r="AT103" s="22" t="s">
        <v>138</v>
      </c>
      <c r="AU103" s="22" t="s">
        <v>85</v>
      </c>
      <c r="AY103" s="22" t="s">
        <v>136</v>
      </c>
      <c r="BE103" s="202">
        <f>IF(N103="základní",J103,0)</f>
        <v>0</v>
      </c>
      <c r="BF103" s="202">
        <f>IF(N103="snížená",J103,0)</f>
        <v>0</v>
      </c>
      <c r="BG103" s="202">
        <f>IF(N103="zákl. přenesená",J103,0)</f>
        <v>0</v>
      </c>
      <c r="BH103" s="202">
        <f>IF(N103="sníž. přenesená",J103,0)</f>
        <v>0</v>
      </c>
      <c r="BI103" s="202">
        <f>IF(N103="nulová",J103,0)</f>
        <v>0</v>
      </c>
      <c r="BJ103" s="22" t="s">
        <v>83</v>
      </c>
      <c r="BK103" s="202">
        <f>ROUND(I103*H103,2)</f>
        <v>0</v>
      </c>
      <c r="BL103" s="22" t="s">
        <v>143</v>
      </c>
      <c r="BM103" s="22" t="s">
        <v>536</v>
      </c>
    </row>
    <row r="104" spans="2:65" s="1" customFormat="1" ht="16.5" customHeight="1">
      <c r="B104" s="40"/>
      <c r="C104" s="227" t="s">
        <v>188</v>
      </c>
      <c r="D104" s="227" t="s">
        <v>195</v>
      </c>
      <c r="E104" s="228" t="s">
        <v>196</v>
      </c>
      <c r="F104" s="229" t="s">
        <v>197</v>
      </c>
      <c r="G104" s="230" t="s">
        <v>198</v>
      </c>
      <c r="H104" s="231">
        <v>2.3439999999999999</v>
      </c>
      <c r="I104" s="232"/>
      <c r="J104" s="233">
        <f>ROUND(I104*H104,2)</f>
        <v>0</v>
      </c>
      <c r="K104" s="229" t="s">
        <v>155</v>
      </c>
      <c r="L104" s="234"/>
      <c r="M104" s="235" t="s">
        <v>23</v>
      </c>
      <c r="N104" s="236" t="s">
        <v>46</v>
      </c>
      <c r="O104" s="41"/>
      <c r="P104" s="200">
        <f>O104*H104</f>
        <v>0</v>
      </c>
      <c r="Q104" s="200">
        <v>1E-3</v>
      </c>
      <c r="R104" s="200">
        <f>Q104*H104</f>
        <v>2.3439999999999997E-3</v>
      </c>
      <c r="S104" s="200">
        <v>0</v>
      </c>
      <c r="T104" s="201">
        <f>S104*H104</f>
        <v>0</v>
      </c>
      <c r="AR104" s="22" t="s">
        <v>182</v>
      </c>
      <c r="AT104" s="22" t="s">
        <v>195</v>
      </c>
      <c r="AU104" s="22" t="s">
        <v>85</v>
      </c>
      <c r="AY104" s="22" t="s">
        <v>136</v>
      </c>
      <c r="BE104" s="202">
        <f>IF(N104="základní",J104,0)</f>
        <v>0</v>
      </c>
      <c r="BF104" s="202">
        <f>IF(N104="snížená",J104,0)</f>
        <v>0</v>
      </c>
      <c r="BG104" s="202">
        <f>IF(N104="zákl. přenesená",J104,0)</f>
        <v>0</v>
      </c>
      <c r="BH104" s="202">
        <f>IF(N104="sníž. přenesená",J104,0)</f>
        <v>0</v>
      </c>
      <c r="BI104" s="202">
        <f>IF(N104="nulová",J104,0)</f>
        <v>0</v>
      </c>
      <c r="BJ104" s="22" t="s">
        <v>83</v>
      </c>
      <c r="BK104" s="202">
        <f>ROUND(I104*H104,2)</f>
        <v>0</v>
      </c>
      <c r="BL104" s="22" t="s">
        <v>143</v>
      </c>
      <c r="BM104" s="22" t="s">
        <v>537</v>
      </c>
    </row>
    <row r="105" spans="2:65" s="11" customFormat="1" ht="13.5">
      <c r="B105" s="203"/>
      <c r="C105" s="204"/>
      <c r="D105" s="205" t="s">
        <v>145</v>
      </c>
      <c r="E105" s="206" t="s">
        <v>23</v>
      </c>
      <c r="F105" s="207" t="s">
        <v>538</v>
      </c>
      <c r="G105" s="204"/>
      <c r="H105" s="208">
        <v>156.25</v>
      </c>
      <c r="I105" s="209"/>
      <c r="J105" s="204"/>
      <c r="K105" s="204"/>
      <c r="L105" s="210"/>
      <c r="M105" s="211"/>
      <c r="N105" s="212"/>
      <c r="O105" s="212"/>
      <c r="P105" s="212"/>
      <c r="Q105" s="212"/>
      <c r="R105" s="212"/>
      <c r="S105" s="212"/>
      <c r="T105" s="213"/>
      <c r="AT105" s="214" t="s">
        <v>145</v>
      </c>
      <c r="AU105" s="214" t="s">
        <v>85</v>
      </c>
      <c r="AV105" s="11" t="s">
        <v>85</v>
      </c>
      <c r="AW105" s="11" t="s">
        <v>38</v>
      </c>
      <c r="AX105" s="11" t="s">
        <v>83</v>
      </c>
      <c r="AY105" s="214" t="s">
        <v>136</v>
      </c>
    </row>
    <row r="106" spans="2:65" s="11" customFormat="1" ht="13.5">
      <c r="B106" s="203"/>
      <c r="C106" s="204"/>
      <c r="D106" s="205" t="s">
        <v>145</v>
      </c>
      <c r="E106" s="204"/>
      <c r="F106" s="207" t="s">
        <v>539</v>
      </c>
      <c r="G106" s="204"/>
      <c r="H106" s="208">
        <v>2.3439999999999999</v>
      </c>
      <c r="I106" s="209"/>
      <c r="J106" s="204"/>
      <c r="K106" s="204"/>
      <c r="L106" s="210"/>
      <c r="M106" s="211"/>
      <c r="N106" s="212"/>
      <c r="O106" s="212"/>
      <c r="P106" s="212"/>
      <c r="Q106" s="212"/>
      <c r="R106" s="212"/>
      <c r="S106" s="212"/>
      <c r="T106" s="213"/>
      <c r="AT106" s="214" t="s">
        <v>145</v>
      </c>
      <c r="AU106" s="214" t="s">
        <v>85</v>
      </c>
      <c r="AV106" s="11" t="s">
        <v>85</v>
      </c>
      <c r="AW106" s="11" t="s">
        <v>6</v>
      </c>
      <c r="AX106" s="11" t="s">
        <v>83</v>
      </c>
      <c r="AY106" s="214" t="s">
        <v>136</v>
      </c>
    </row>
    <row r="107" spans="2:65" s="1" customFormat="1" ht="25.5" customHeight="1">
      <c r="B107" s="40"/>
      <c r="C107" s="191" t="s">
        <v>194</v>
      </c>
      <c r="D107" s="191" t="s">
        <v>138</v>
      </c>
      <c r="E107" s="192" t="s">
        <v>393</v>
      </c>
      <c r="F107" s="193" t="s">
        <v>394</v>
      </c>
      <c r="G107" s="194" t="s">
        <v>191</v>
      </c>
      <c r="H107" s="195">
        <v>208.333</v>
      </c>
      <c r="I107" s="196"/>
      <c r="J107" s="197">
        <f>ROUND(I107*H107,2)</f>
        <v>0</v>
      </c>
      <c r="K107" s="193" t="s">
        <v>160</v>
      </c>
      <c r="L107" s="60"/>
      <c r="M107" s="198" t="s">
        <v>23</v>
      </c>
      <c r="N107" s="199" t="s">
        <v>46</v>
      </c>
      <c r="O107" s="41"/>
      <c r="P107" s="200">
        <f>O107*H107</f>
        <v>0</v>
      </c>
      <c r="Q107" s="200">
        <v>0</v>
      </c>
      <c r="R107" s="200">
        <f>Q107*H107</f>
        <v>0</v>
      </c>
      <c r="S107" s="200">
        <v>0</v>
      </c>
      <c r="T107" s="201">
        <f>S107*H107</f>
        <v>0</v>
      </c>
      <c r="AR107" s="22" t="s">
        <v>143</v>
      </c>
      <c r="AT107" s="22" t="s">
        <v>138</v>
      </c>
      <c r="AU107" s="22" t="s">
        <v>85</v>
      </c>
      <c r="AY107" s="22" t="s">
        <v>136</v>
      </c>
      <c r="BE107" s="202">
        <f>IF(N107="základní",J107,0)</f>
        <v>0</v>
      </c>
      <c r="BF107" s="202">
        <f>IF(N107="snížená",J107,0)</f>
        <v>0</v>
      </c>
      <c r="BG107" s="202">
        <f>IF(N107="zákl. přenesená",J107,0)</f>
        <v>0</v>
      </c>
      <c r="BH107" s="202">
        <f>IF(N107="sníž. přenesená",J107,0)</f>
        <v>0</v>
      </c>
      <c r="BI107" s="202">
        <f>IF(N107="nulová",J107,0)</f>
        <v>0</v>
      </c>
      <c r="BJ107" s="22" t="s">
        <v>83</v>
      </c>
      <c r="BK107" s="202">
        <f>ROUND(I107*H107,2)</f>
        <v>0</v>
      </c>
      <c r="BL107" s="22" t="s">
        <v>143</v>
      </c>
      <c r="BM107" s="22" t="s">
        <v>540</v>
      </c>
    </row>
    <row r="108" spans="2:65" s="1" customFormat="1" ht="121.5">
      <c r="B108" s="40"/>
      <c r="C108" s="62"/>
      <c r="D108" s="205" t="s">
        <v>162</v>
      </c>
      <c r="E108" s="62"/>
      <c r="F108" s="215" t="s">
        <v>396</v>
      </c>
      <c r="G108" s="62"/>
      <c r="H108" s="62"/>
      <c r="I108" s="162"/>
      <c r="J108" s="62"/>
      <c r="K108" s="62"/>
      <c r="L108" s="60"/>
      <c r="M108" s="216"/>
      <c r="N108" s="41"/>
      <c r="O108" s="41"/>
      <c r="P108" s="41"/>
      <c r="Q108" s="41"/>
      <c r="R108" s="41"/>
      <c r="S108" s="41"/>
      <c r="T108" s="77"/>
      <c r="AT108" s="22" t="s">
        <v>162</v>
      </c>
      <c r="AU108" s="22" t="s">
        <v>85</v>
      </c>
    </row>
    <row r="109" spans="2:65" s="11" customFormat="1" ht="13.5">
      <c r="B109" s="203"/>
      <c r="C109" s="204"/>
      <c r="D109" s="205" t="s">
        <v>145</v>
      </c>
      <c r="E109" s="206" t="s">
        <v>23</v>
      </c>
      <c r="F109" s="207" t="s">
        <v>541</v>
      </c>
      <c r="G109" s="204"/>
      <c r="H109" s="208">
        <v>208.333</v>
      </c>
      <c r="I109" s="209"/>
      <c r="J109" s="204"/>
      <c r="K109" s="204"/>
      <c r="L109" s="210"/>
      <c r="M109" s="211"/>
      <c r="N109" s="212"/>
      <c r="O109" s="212"/>
      <c r="P109" s="212"/>
      <c r="Q109" s="212"/>
      <c r="R109" s="212"/>
      <c r="S109" s="212"/>
      <c r="T109" s="213"/>
      <c r="AT109" s="214" t="s">
        <v>145</v>
      </c>
      <c r="AU109" s="214" t="s">
        <v>85</v>
      </c>
      <c r="AV109" s="11" t="s">
        <v>85</v>
      </c>
      <c r="AW109" s="11" t="s">
        <v>38</v>
      </c>
      <c r="AX109" s="11" t="s">
        <v>83</v>
      </c>
      <c r="AY109" s="214" t="s">
        <v>136</v>
      </c>
    </row>
    <row r="110" spans="2:65" s="1" customFormat="1" ht="16.5" customHeight="1">
      <c r="B110" s="40"/>
      <c r="C110" s="227" t="s">
        <v>202</v>
      </c>
      <c r="D110" s="227" t="s">
        <v>195</v>
      </c>
      <c r="E110" s="228" t="s">
        <v>398</v>
      </c>
      <c r="F110" s="229" t="s">
        <v>399</v>
      </c>
      <c r="G110" s="230" t="s">
        <v>198</v>
      </c>
      <c r="H110" s="231">
        <v>3.125</v>
      </c>
      <c r="I110" s="232"/>
      <c r="J110" s="233">
        <f>ROUND(I110*H110,2)</f>
        <v>0</v>
      </c>
      <c r="K110" s="229" t="s">
        <v>160</v>
      </c>
      <c r="L110" s="234"/>
      <c r="M110" s="235" t="s">
        <v>23</v>
      </c>
      <c r="N110" s="236" t="s">
        <v>46</v>
      </c>
      <c r="O110" s="41"/>
      <c r="P110" s="200">
        <f>O110*H110</f>
        <v>0</v>
      </c>
      <c r="Q110" s="200">
        <v>1E-3</v>
      </c>
      <c r="R110" s="200">
        <f>Q110*H110</f>
        <v>3.1250000000000002E-3</v>
      </c>
      <c r="S110" s="200">
        <v>0</v>
      </c>
      <c r="T110" s="201">
        <f>S110*H110</f>
        <v>0</v>
      </c>
      <c r="AR110" s="22" t="s">
        <v>182</v>
      </c>
      <c r="AT110" s="22" t="s">
        <v>195</v>
      </c>
      <c r="AU110" s="22" t="s">
        <v>85</v>
      </c>
      <c r="AY110" s="22" t="s">
        <v>136</v>
      </c>
      <c r="BE110" s="202">
        <f>IF(N110="základní",J110,0)</f>
        <v>0</v>
      </c>
      <c r="BF110" s="202">
        <f>IF(N110="snížená",J110,0)</f>
        <v>0</v>
      </c>
      <c r="BG110" s="202">
        <f>IF(N110="zákl. přenesená",J110,0)</f>
        <v>0</v>
      </c>
      <c r="BH110" s="202">
        <f>IF(N110="sníž. přenesená",J110,0)</f>
        <v>0</v>
      </c>
      <c r="BI110" s="202">
        <f>IF(N110="nulová",J110,0)</f>
        <v>0</v>
      </c>
      <c r="BJ110" s="22" t="s">
        <v>83</v>
      </c>
      <c r="BK110" s="202">
        <f>ROUND(I110*H110,2)</f>
        <v>0</v>
      </c>
      <c r="BL110" s="22" t="s">
        <v>143</v>
      </c>
      <c r="BM110" s="22" t="s">
        <v>542</v>
      </c>
    </row>
    <row r="111" spans="2:65" s="11" customFormat="1" ht="13.5">
      <c r="B111" s="203"/>
      <c r="C111" s="204"/>
      <c r="D111" s="205" t="s">
        <v>145</v>
      </c>
      <c r="E111" s="204"/>
      <c r="F111" s="207" t="s">
        <v>543</v>
      </c>
      <c r="G111" s="204"/>
      <c r="H111" s="208">
        <v>3.125</v>
      </c>
      <c r="I111" s="209"/>
      <c r="J111" s="204"/>
      <c r="K111" s="204"/>
      <c r="L111" s="210"/>
      <c r="M111" s="211"/>
      <c r="N111" s="212"/>
      <c r="O111" s="212"/>
      <c r="P111" s="212"/>
      <c r="Q111" s="212"/>
      <c r="R111" s="212"/>
      <c r="S111" s="212"/>
      <c r="T111" s="213"/>
      <c r="AT111" s="214" t="s">
        <v>145</v>
      </c>
      <c r="AU111" s="214" t="s">
        <v>85</v>
      </c>
      <c r="AV111" s="11" t="s">
        <v>85</v>
      </c>
      <c r="AW111" s="11" t="s">
        <v>6</v>
      </c>
      <c r="AX111" s="11" t="s">
        <v>83</v>
      </c>
      <c r="AY111" s="214" t="s">
        <v>136</v>
      </c>
    </row>
    <row r="112" spans="2:65" s="1" customFormat="1" ht="25.5" customHeight="1">
      <c r="B112" s="40"/>
      <c r="C112" s="191" t="s">
        <v>206</v>
      </c>
      <c r="D112" s="191" t="s">
        <v>138</v>
      </c>
      <c r="E112" s="192" t="s">
        <v>402</v>
      </c>
      <c r="F112" s="193" t="s">
        <v>403</v>
      </c>
      <c r="G112" s="194" t="s">
        <v>191</v>
      </c>
      <c r="H112" s="195">
        <v>208.33</v>
      </c>
      <c r="I112" s="196"/>
      <c r="J112" s="197">
        <f>ROUND(I112*H112,2)</f>
        <v>0</v>
      </c>
      <c r="K112" s="193" t="s">
        <v>160</v>
      </c>
      <c r="L112" s="60"/>
      <c r="M112" s="198" t="s">
        <v>23</v>
      </c>
      <c r="N112" s="199" t="s">
        <v>46</v>
      </c>
      <c r="O112" s="41"/>
      <c r="P112" s="200">
        <f>O112*H112</f>
        <v>0</v>
      </c>
      <c r="Q112" s="200">
        <v>0</v>
      </c>
      <c r="R112" s="200">
        <f>Q112*H112</f>
        <v>0</v>
      </c>
      <c r="S112" s="200">
        <v>0</v>
      </c>
      <c r="T112" s="201">
        <f>S112*H112</f>
        <v>0</v>
      </c>
      <c r="AR112" s="22" t="s">
        <v>143</v>
      </c>
      <c r="AT112" s="22" t="s">
        <v>138</v>
      </c>
      <c r="AU112" s="22" t="s">
        <v>85</v>
      </c>
      <c r="AY112" s="22" t="s">
        <v>136</v>
      </c>
      <c r="BE112" s="202">
        <f>IF(N112="základní",J112,0)</f>
        <v>0</v>
      </c>
      <c r="BF112" s="202">
        <f>IF(N112="snížená",J112,0)</f>
        <v>0</v>
      </c>
      <c r="BG112" s="202">
        <f>IF(N112="zákl. přenesená",J112,0)</f>
        <v>0</v>
      </c>
      <c r="BH112" s="202">
        <f>IF(N112="sníž. přenesená",J112,0)</f>
        <v>0</v>
      </c>
      <c r="BI112" s="202">
        <f>IF(N112="nulová",J112,0)</f>
        <v>0</v>
      </c>
      <c r="BJ112" s="22" t="s">
        <v>83</v>
      </c>
      <c r="BK112" s="202">
        <f>ROUND(I112*H112,2)</f>
        <v>0</v>
      </c>
      <c r="BL112" s="22" t="s">
        <v>143</v>
      </c>
      <c r="BM112" s="22" t="s">
        <v>544</v>
      </c>
    </row>
    <row r="113" spans="2:65" s="1" customFormat="1" ht="121.5">
      <c r="B113" s="40"/>
      <c r="C113" s="62"/>
      <c r="D113" s="205" t="s">
        <v>162</v>
      </c>
      <c r="E113" s="62"/>
      <c r="F113" s="215" t="s">
        <v>405</v>
      </c>
      <c r="G113" s="62"/>
      <c r="H113" s="62"/>
      <c r="I113" s="162"/>
      <c r="J113" s="62"/>
      <c r="K113" s="62"/>
      <c r="L113" s="60"/>
      <c r="M113" s="216"/>
      <c r="N113" s="41"/>
      <c r="O113" s="41"/>
      <c r="P113" s="41"/>
      <c r="Q113" s="41"/>
      <c r="R113" s="41"/>
      <c r="S113" s="41"/>
      <c r="T113" s="77"/>
      <c r="AT113" s="22" t="s">
        <v>162</v>
      </c>
      <c r="AU113" s="22" t="s">
        <v>85</v>
      </c>
    </row>
    <row r="114" spans="2:65" s="11" customFormat="1" ht="13.5">
      <c r="B114" s="203"/>
      <c r="C114" s="204"/>
      <c r="D114" s="205" t="s">
        <v>145</v>
      </c>
      <c r="E114" s="206" t="s">
        <v>23</v>
      </c>
      <c r="F114" s="207" t="s">
        <v>545</v>
      </c>
      <c r="G114" s="204"/>
      <c r="H114" s="208">
        <v>208.33</v>
      </c>
      <c r="I114" s="209"/>
      <c r="J114" s="204"/>
      <c r="K114" s="204"/>
      <c r="L114" s="210"/>
      <c r="M114" s="211"/>
      <c r="N114" s="212"/>
      <c r="O114" s="212"/>
      <c r="P114" s="212"/>
      <c r="Q114" s="212"/>
      <c r="R114" s="212"/>
      <c r="S114" s="212"/>
      <c r="T114" s="213"/>
      <c r="AT114" s="214" t="s">
        <v>145</v>
      </c>
      <c r="AU114" s="214" t="s">
        <v>85</v>
      </c>
      <c r="AV114" s="11" t="s">
        <v>85</v>
      </c>
      <c r="AW114" s="11" t="s">
        <v>38</v>
      </c>
      <c r="AX114" s="11" t="s">
        <v>83</v>
      </c>
      <c r="AY114" s="214" t="s">
        <v>136</v>
      </c>
    </row>
    <row r="115" spans="2:65" s="1" customFormat="1" ht="25.5" customHeight="1">
      <c r="B115" s="40"/>
      <c r="C115" s="191" t="s">
        <v>211</v>
      </c>
      <c r="D115" s="191" t="s">
        <v>138</v>
      </c>
      <c r="E115" s="192" t="s">
        <v>407</v>
      </c>
      <c r="F115" s="193" t="s">
        <v>408</v>
      </c>
      <c r="G115" s="194" t="s">
        <v>191</v>
      </c>
      <c r="H115" s="195">
        <v>208.333</v>
      </c>
      <c r="I115" s="196"/>
      <c r="J115" s="197">
        <f>ROUND(I115*H115,2)</f>
        <v>0</v>
      </c>
      <c r="K115" s="193" t="s">
        <v>160</v>
      </c>
      <c r="L115" s="60"/>
      <c r="M115" s="198" t="s">
        <v>23</v>
      </c>
      <c r="N115" s="199" t="s">
        <v>46</v>
      </c>
      <c r="O115" s="41"/>
      <c r="P115" s="200">
        <f>O115*H115</f>
        <v>0</v>
      </c>
      <c r="Q115" s="200">
        <v>0</v>
      </c>
      <c r="R115" s="200">
        <f>Q115*H115</f>
        <v>0</v>
      </c>
      <c r="S115" s="200">
        <v>0</v>
      </c>
      <c r="T115" s="201">
        <f>S115*H115</f>
        <v>0</v>
      </c>
      <c r="AR115" s="22" t="s">
        <v>143</v>
      </c>
      <c r="AT115" s="22" t="s">
        <v>138</v>
      </c>
      <c r="AU115" s="22" t="s">
        <v>85</v>
      </c>
      <c r="AY115" s="22" t="s">
        <v>136</v>
      </c>
      <c r="BE115" s="202">
        <f>IF(N115="základní",J115,0)</f>
        <v>0</v>
      </c>
      <c r="BF115" s="202">
        <f>IF(N115="snížená",J115,0)</f>
        <v>0</v>
      </c>
      <c r="BG115" s="202">
        <f>IF(N115="zákl. přenesená",J115,0)</f>
        <v>0</v>
      </c>
      <c r="BH115" s="202">
        <f>IF(N115="sníž. přenesená",J115,0)</f>
        <v>0</v>
      </c>
      <c r="BI115" s="202">
        <f>IF(N115="nulová",J115,0)</f>
        <v>0</v>
      </c>
      <c r="BJ115" s="22" t="s">
        <v>83</v>
      </c>
      <c r="BK115" s="202">
        <f>ROUND(I115*H115,2)</f>
        <v>0</v>
      </c>
      <c r="BL115" s="22" t="s">
        <v>143</v>
      </c>
      <c r="BM115" s="22" t="s">
        <v>546</v>
      </c>
    </row>
    <row r="116" spans="2:65" s="1" customFormat="1" ht="121.5">
      <c r="B116" s="40"/>
      <c r="C116" s="62"/>
      <c r="D116" s="205" t="s">
        <v>162</v>
      </c>
      <c r="E116" s="62"/>
      <c r="F116" s="215" t="s">
        <v>410</v>
      </c>
      <c r="G116" s="62"/>
      <c r="H116" s="62"/>
      <c r="I116" s="162"/>
      <c r="J116" s="62"/>
      <c r="K116" s="62"/>
      <c r="L116" s="60"/>
      <c r="M116" s="216"/>
      <c r="N116" s="41"/>
      <c r="O116" s="41"/>
      <c r="P116" s="41"/>
      <c r="Q116" s="41"/>
      <c r="R116" s="41"/>
      <c r="S116" s="41"/>
      <c r="T116" s="77"/>
      <c r="AT116" s="22" t="s">
        <v>162</v>
      </c>
      <c r="AU116" s="22" t="s">
        <v>85</v>
      </c>
    </row>
    <row r="117" spans="2:65" s="11" customFormat="1" ht="13.5">
      <c r="B117" s="203"/>
      <c r="C117" s="204"/>
      <c r="D117" s="205" t="s">
        <v>145</v>
      </c>
      <c r="E117" s="206" t="s">
        <v>23</v>
      </c>
      <c r="F117" s="207" t="s">
        <v>547</v>
      </c>
      <c r="G117" s="204"/>
      <c r="H117" s="208">
        <v>208.333</v>
      </c>
      <c r="I117" s="209"/>
      <c r="J117" s="204"/>
      <c r="K117" s="204"/>
      <c r="L117" s="210"/>
      <c r="M117" s="211"/>
      <c r="N117" s="212"/>
      <c r="O117" s="212"/>
      <c r="P117" s="212"/>
      <c r="Q117" s="212"/>
      <c r="R117" s="212"/>
      <c r="S117" s="212"/>
      <c r="T117" s="213"/>
      <c r="AT117" s="214" t="s">
        <v>145</v>
      </c>
      <c r="AU117" s="214" t="s">
        <v>85</v>
      </c>
      <c r="AV117" s="11" t="s">
        <v>85</v>
      </c>
      <c r="AW117" s="11" t="s">
        <v>38</v>
      </c>
      <c r="AX117" s="11" t="s">
        <v>83</v>
      </c>
      <c r="AY117" s="214" t="s">
        <v>136</v>
      </c>
    </row>
    <row r="118" spans="2:65" s="1" customFormat="1" ht="38.25" customHeight="1">
      <c r="B118" s="40"/>
      <c r="C118" s="191" t="s">
        <v>217</v>
      </c>
      <c r="D118" s="191" t="s">
        <v>138</v>
      </c>
      <c r="E118" s="192" t="s">
        <v>203</v>
      </c>
      <c r="F118" s="193" t="s">
        <v>204</v>
      </c>
      <c r="G118" s="194" t="s">
        <v>191</v>
      </c>
      <c r="H118" s="195">
        <v>156.25</v>
      </c>
      <c r="I118" s="196"/>
      <c r="J118" s="197">
        <f>ROUND(I118*H118,2)</f>
        <v>0</v>
      </c>
      <c r="K118" s="193" t="s">
        <v>155</v>
      </c>
      <c r="L118" s="60"/>
      <c r="M118" s="198" t="s">
        <v>23</v>
      </c>
      <c r="N118" s="199" t="s">
        <v>46</v>
      </c>
      <c r="O118" s="41"/>
      <c r="P118" s="200">
        <f>O118*H118</f>
        <v>0</v>
      </c>
      <c r="Q118" s="200">
        <v>0</v>
      </c>
      <c r="R118" s="200">
        <f>Q118*H118</f>
        <v>0</v>
      </c>
      <c r="S118" s="200">
        <v>0</v>
      </c>
      <c r="T118" s="201">
        <f>S118*H118</f>
        <v>0</v>
      </c>
      <c r="AR118" s="22" t="s">
        <v>143</v>
      </c>
      <c r="AT118" s="22" t="s">
        <v>138</v>
      </c>
      <c r="AU118" s="22" t="s">
        <v>85</v>
      </c>
      <c r="AY118" s="22" t="s">
        <v>136</v>
      </c>
      <c r="BE118" s="202">
        <f>IF(N118="základní",J118,0)</f>
        <v>0</v>
      </c>
      <c r="BF118" s="202">
        <f>IF(N118="snížená",J118,0)</f>
        <v>0</v>
      </c>
      <c r="BG118" s="202">
        <f>IF(N118="zákl. přenesená",J118,0)</f>
        <v>0</v>
      </c>
      <c r="BH118" s="202">
        <f>IF(N118="sníž. přenesená",J118,0)</f>
        <v>0</v>
      </c>
      <c r="BI118" s="202">
        <f>IF(N118="nulová",J118,0)</f>
        <v>0</v>
      </c>
      <c r="BJ118" s="22" t="s">
        <v>83</v>
      </c>
      <c r="BK118" s="202">
        <f>ROUND(I118*H118,2)</f>
        <v>0</v>
      </c>
      <c r="BL118" s="22" t="s">
        <v>143</v>
      </c>
      <c r="BM118" s="22" t="s">
        <v>548</v>
      </c>
    </row>
    <row r="119" spans="2:65" s="11" customFormat="1" ht="13.5">
      <c r="B119" s="203"/>
      <c r="C119" s="204"/>
      <c r="D119" s="205" t="s">
        <v>145</v>
      </c>
      <c r="E119" s="206" t="s">
        <v>23</v>
      </c>
      <c r="F119" s="207" t="s">
        <v>549</v>
      </c>
      <c r="G119" s="204"/>
      <c r="H119" s="208">
        <v>156.25</v>
      </c>
      <c r="I119" s="209"/>
      <c r="J119" s="204"/>
      <c r="K119" s="204"/>
      <c r="L119" s="210"/>
      <c r="M119" s="211"/>
      <c r="N119" s="212"/>
      <c r="O119" s="212"/>
      <c r="P119" s="212"/>
      <c r="Q119" s="212"/>
      <c r="R119" s="212"/>
      <c r="S119" s="212"/>
      <c r="T119" s="213"/>
      <c r="AT119" s="214" t="s">
        <v>145</v>
      </c>
      <c r="AU119" s="214" t="s">
        <v>85</v>
      </c>
      <c r="AV119" s="11" t="s">
        <v>85</v>
      </c>
      <c r="AW119" s="11" t="s">
        <v>38</v>
      </c>
      <c r="AX119" s="11" t="s">
        <v>83</v>
      </c>
      <c r="AY119" s="214" t="s">
        <v>136</v>
      </c>
    </row>
    <row r="120" spans="2:65" s="1" customFormat="1" ht="16.5" customHeight="1">
      <c r="B120" s="40"/>
      <c r="C120" s="227" t="s">
        <v>10</v>
      </c>
      <c r="D120" s="227" t="s">
        <v>195</v>
      </c>
      <c r="E120" s="228" t="s">
        <v>207</v>
      </c>
      <c r="F120" s="229" t="s">
        <v>208</v>
      </c>
      <c r="G120" s="230" t="s">
        <v>149</v>
      </c>
      <c r="H120" s="231">
        <v>4.6879999999999997</v>
      </c>
      <c r="I120" s="232"/>
      <c r="J120" s="233">
        <f>ROUND(I120*H120,2)</f>
        <v>0</v>
      </c>
      <c r="K120" s="229" t="s">
        <v>155</v>
      </c>
      <c r="L120" s="234"/>
      <c r="M120" s="235" t="s">
        <v>23</v>
      </c>
      <c r="N120" s="236" t="s">
        <v>46</v>
      </c>
      <c r="O120" s="41"/>
      <c r="P120" s="200">
        <f>O120*H120</f>
        <v>0</v>
      </c>
      <c r="Q120" s="200">
        <v>0.21</v>
      </c>
      <c r="R120" s="200">
        <f>Q120*H120</f>
        <v>0.98447999999999991</v>
      </c>
      <c r="S120" s="200">
        <v>0</v>
      </c>
      <c r="T120" s="201">
        <f>S120*H120</f>
        <v>0</v>
      </c>
      <c r="AR120" s="22" t="s">
        <v>182</v>
      </c>
      <c r="AT120" s="22" t="s">
        <v>195</v>
      </c>
      <c r="AU120" s="22" t="s">
        <v>85</v>
      </c>
      <c r="AY120" s="22" t="s">
        <v>136</v>
      </c>
      <c r="BE120" s="202">
        <f>IF(N120="základní",J120,0)</f>
        <v>0</v>
      </c>
      <c r="BF120" s="202">
        <f>IF(N120="snížená",J120,0)</f>
        <v>0</v>
      </c>
      <c r="BG120" s="202">
        <f>IF(N120="zákl. přenesená",J120,0)</f>
        <v>0</v>
      </c>
      <c r="BH120" s="202">
        <f>IF(N120="sníž. přenesená",J120,0)</f>
        <v>0</v>
      </c>
      <c r="BI120" s="202">
        <f>IF(N120="nulová",J120,0)</f>
        <v>0</v>
      </c>
      <c r="BJ120" s="22" t="s">
        <v>83</v>
      </c>
      <c r="BK120" s="202">
        <f>ROUND(I120*H120,2)</f>
        <v>0</v>
      </c>
      <c r="BL120" s="22" t="s">
        <v>143</v>
      </c>
      <c r="BM120" s="22" t="s">
        <v>550</v>
      </c>
    </row>
    <row r="121" spans="2:65" s="11" customFormat="1" ht="13.5">
      <c r="B121" s="203"/>
      <c r="C121" s="204"/>
      <c r="D121" s="205" t="s">
        <v>145</v>
      </c>
      <c r="E121" s="206" t="s">
        <v>23</v>
      </c>
      <c r="F121" s="207" t="s">
        <v>538</v>
      </c>
      <c r="G121" s="204"/>
      <c r="H121" s="208">
        <v>156.25</v>
      </c>
      <c r="I121" s="209"/>
      <c r="J121" s="204"/>
      <c r="K121" s="204"/>
      <c r="L121" s="210"/>
      <c r="M121" s="211"/>
      <c r="N121" s="212"/>
      <c r="O121" s="212"/>
      <c r="P121" s="212"/>
      <c r="Q121" s="212"/>
      <c r="R121" s="212"/>
      <c r="S121" s="212"/>
      <c r="T121" s="213"/>
      <c r="AT121" s="214" t="s">
        <v>145</v>
      </c>
      <c r="AU121" s="214" t="s">
        <v>85</v>
      </c>
      <c r="AV121" s="11" t="s">
        <v>85</v>
      </c>
      <c r="AW121" s="11" t="s">
        <v>38</v>
      </c>
      <c r="AX121" s="11" t="s">
        <v>83</v>
      </c>
      <c r="AY121" s="214" t="s">
        <v>136</v>
      </c>
    </row>
    <row r="122" spans="2:65" s="11" customFormat="1" ht="13.5">
      <c r="B122" s="203"/>
      <c r="C122" s="204"/>
      <c r="D122" s="205" t="s">
        <v>145</v>
      </c>
      <c r="E122" s="204"/>
      <c r="F122" s="207" t="s">
        <v>551</v>
      </c>
      <c r="G122" s="204"/>
      <c r="H122" s="208">
        <v>4.6879999999999997</v>
      </c>
      <c r="I122" s="209"/>
      <c r="J122" s="204"/>
      <c r="K122" s="204"/>
      <c r="L122" s="210"/>
      <c r="M122" s="211"/>
      <c r="N122" s="212"/>
      <c r="O122" s="212"/>
      <c r="P122" s="212"/>
      <c r="Q122" s="212"/>
      <c r="R122" s="212"/>
      <c r="S122" s="212"/>
      <c r="T122" s="213"/>
      <c r="AT122" s="214" t="s">
        <v>145</v>
      </c>
      <c r="AU122" s="214" t="s">
        <v>85</v>
      </c>
      <c r="AV122" s="11" t="s">
        <v>85</v>
      </c>
      <c r="AW122" s="11" t="s">
        <v>6</v>
      </c>
      <c r="AX122" s="11" t="s">
        <v>83</v>
      </c>
      <c r="AY122" s="214" t="s">
        <v>136</v>
      </c>
    </row>
    <row r="123" spans="2:65" s="1" customFormat="1" ht="51" customHeight="1">
      <c r="B123" s="40"/>
      <c r="C123" s="227" t="s">
        <v>225</v>
      </c>
      <c r="D123" s="227" t="s">
        <v>195</v>
      </c>
      <c r="E123" s="228" t="s">
        <v>212</v>
      </c>
      <c r="F123" s="229" t="s">
        <v>213</v>
      </c>
      <c r="G123" s="230" t="s">
        <v>185</v>
      </c>
      <c r="H123" s="231">
        <v>7.0309999999999997</v>
      </c>
      <c r="I123" s="232"/>
      <c r="J123" s="233">
        <f>ROUND(I123*H123,2)</f>
        <v>0</v>
      </c>
      <c r="K123" s="229" t="s">
        <v>155</v>
      </c>
      <c r="L123" s="234"/>
      <c r="M123" s="235" t="s">
        <v>23</v>
      </c>
      <c r="N123" s="236" t="s">
        <v>46</v>
      </c>
      <c r="O123" s="41"/>
      <c r="P123" s="200">
        <f>O123*H123</f>
        <v>0</v>
      </c>
      <c r="Q123" s="200">
        <v>1</v>
      </c>
      <c r="R123" s="200">
        <f>Q123*H123</f>
        <v>7.0309999999999997</v>
      </c>
      <c r="S123" s="200">
        <v>0</v>
      </c>
      <c r="T123" s="201">
        <f>S123*H123</f>
        <v>0</v>
      </c>
      <c r="AR123" s="22" t="s">
        <v>182</v>
      </c>
      <c r="AT123" s="22" t="s">
        <v>195</v>
      </c>
      <c r="AU123" s="22" t="s">
        <v>85</v>
      </c>
      <c r="AY123" s="22" t="s">
        <v>136</v>
      </c>
      <c r="BE123" s="202">
        <f>IF(N123="základní",J123,0)</f>
        <v>0</v>
      </c>
      <c r="BF123" s="202">
        <f>IF(N123="snížená",J123,0)</f>
        <v>0</v>
      </c>
      <c r="BG123" s="202">
        <f>IF(N123="zákl. přenesená",J123,0)</f>
        <v>0</v>
      </c>
      <c r="BH123" s="202">
        <f>IF(N123="sníž. přenesená",J123,0)</f>
        <v>0</v>
      </c>
      <c r="BI123" s="202">
        <f>IF(N123="nulová",J123,0)</f>
        <v>0</v>
      </c>
      <c r="BJ123" s="22" t="s">
        <v>83</v>
      </c>
      <c r="BK123" s="202">
        <f>ROUND(I123*H123,2)</f>
        <v>0</v>
      </c>
      <c r="BL123" s="22" t="s">
        <v>143</v>
      </c>
      <c r="BM123" s="22" t="s">
        <v>552</v>
      </c>
    </row>
    <row r="124" spans="2:65" s="11" customFormat="1" ht="13.5">
      <c r="B124" s="203"/>
      <c r="C124" s="204"/>
      <c r="D124" s="205" t="s">
        <v>145</v>
      </c>
      <c r="E124" s="204"/>
      <c r="F124" s="207" t="s">
        <v>553</v>
      </c>
      <c r="G124" s="204"/>
      <c r="H124" s="208">
        <v>7.0309999999999997</v>
      </c>
      <c r="I124" s="209"/>
      <c r="J124" s="204"/>
      <c r="K124" s="204"/>
      <c r="L124" s="210"/>
      <c r="M124" s="211"/>
      <c r="N124" s="212"/>
      <c r="O124" s="212"/>
      <c r="P124" s="212"/>
      <c r="Q124" s="212"/>
      <c r="R124" s="212"/>
      <c r="S124" s="212"/>
      <c r="T124" s="213"/>
      <c r="AT124" s="214" t="s">
        <v>145</v>
      </c>
      <c r="AU124" s="214" t="s">
        <v>85</v>
      </c>
      <c r="AV124" s="11" t="s">
        <v>85</v>
      </c>
      <c r="AW124" s="11" t="s">
        <v>6</v>
      </c>
      <c r="AX124" s="11" t="s">
        <v>83</v>
      </c>
      <c r="AY124" s="214" t="s">
        <v>136</v>
      </c>
    </row>
    <row r="125" spans="2:65" s="10" customFormat="1" ht="29.85" customHeight="1">
      <c r="B125" s="175"/>
      <c r="C125" s="176"/>
      <c r="D125" s="177" t="s">
        <v>74</v>
      </c>
      <c r="E125" s="189" t="s">
        <v>166</v>
      </c>
      <c r="F125" s="189" t="s">
        <v>216</v>
      </c>
      <c r="G125" s="176"/>
      <c r="H125" s="176"/>
      <c r="I125" s="179"/>
      <c r="J125" s="190">
        <f>BK125</f>
        <v>0</v>
      </c>
      <c r="K125" s="176"/>
      <c r="L125" s="181"/>
      <c r="M125" s="182"/>
      <c r="N125" s="183"/>
      <c r="O125" s="183"/>
      <c r="P125" s="184">
        <f>SUM(P126:P144)</f>
        <v>0</v>
      </c>
      <c r="Q125" s="183"/>
      <c r="R125" s="184">
        <f>SUM(R126:R144)</f>
        <v>7.9543803999999998</v>
      </c>
      <c r="S125" s="183"/>
      <c r="T125" s="185">
        <f>SUM(T126:T144)</f>
        <v>0</v>
      </c>
      <c r="AR125" s="186" t="s">
        <v>83</v>
      </c>
      <c r="AT125" s="187" t="s">
        <v>74</v>
      </c>
      <c r="AU125" s="187" t="s">
        <v>83</v>
      </c>
      <c r="AY125" s="186" t="s">
        <v>136</v>
      </c>
      <c r="BK125" s="188">
        <f>SUM(BK126:BK144)</f>
        <v>0</v>
      </c>
    </row>
    <row r="126" spans="2:65" s="1" customFormat="1" ht="38.25" customHeight="1">
      <c r="B126" s="40"/>
      <c r="C126" s="191" t="s">
        <v>229</v>
      </c>
      <c r="D126" s="191" t="s">
        <v>138</v>
      </c>
      <c r="E126" s="192" t="s">
        <v>218</v>
      </c>
      <c r="F126" s="193" t="s">
        <v>219</v>
      </c>
      <c r="G126" s="194" t="s">
        <v>191</v>
      </c>
      <c r="H126" s="195">
        <v>156.25</v>
      </c>
      <c r="I126" s="196"/>
      <c r="J126" s="197">
        <f>ROUND(I126*H126,2)</f>
        <v>0</v>
      </c>
      <c r="K126" s="193" t="s">
        <v>155</v>
      </c>
      <c r="L126" s="60"/>
      <c r="M126" s="198" t="s">
        <v>23</v>
      </c>
      <c r="N126" s="199" t="s">
        <v>46</v>
      </c>
      <c r="O126" s="41"/>
      <c r="P126" s="200">
        <f>O126*H126</f>
        <v>0</v>
      </c>
      <c r="Q126" s="200">
        <v>0</v>
      </c>
      <c r="R126" s="200">
        <f>Q126*H126</f>
        <v>0</v>
      </c>
      <c r="S126" s="200">
        <v>0</v>
      </c>
      <c r="T126" s="201">
        <f>S126*H126</f>
        <v>0</v>
      </c>
      <c r="AR126" s="22" t="s">
        <v>143</v>
      </c>
      <c r="AT126" s="22" t="s">
        <v>138</v>
      </c>
      <c r="AU126" s="22" t="s">
        <v>85</v>
      </c>
      <c r="AY126" s="22" t="s">
        <v>136</v>
      </c>
      <c r="BE126" s="202">
        <f>IF(N126="základní",J126,0)</f>
        <v>0</v>
      </c>
      <c r="BF126" s="202">
        <f>IF(N126="snížená",J126,0)</f>
        <v>0</v>
      </c>
      <c r="BG126" s="202">
        <f>IF(N126="zákl. přenesená",J126,0)</f>
        <v>0</v>
      </c>
      <c r="BH126" s="202">
        <f>IF(N126="sníž. přenesená",J126,0)</f>
        <v>0</v>
      </c>
      <c r="BI126" s="202">
        <f>IF(N126="nulová",J126,0)</f>
        <v>0</v>
      </c>
      <c r="BJ126" s="22" t="s">
        <v>83</v>
      </c>
      <c r="BK126" s="202">
        <f>ROUND(I126*H126,2)</f>
        <v>0</v>
      </c>
      <c r="BL126" s="22" t="s">
        <v>143</v>
      </c>
      <c r="BM126" s="22" t="s">
        <v>554</v>
      </c>
    </row>
    <row r="127" spans="2:65" s="11" customFormat="1" ht="13.5">
      <c r="B127" s="203"/>
      <c r="C127" s="204"/>
      <c r="D127" s="205" t="s">
        <v>145</v>
      </c>
      <c r="E127" s="206" t="s">
        <v>23</v>
      </c>
      <c r="F127" s="207" t="s">
        <v>538</v>
      </c>
      <c r="G127" s="204"/>
      <c r="H127" s="208">
        <v>156.25</v>
      </c>
      <c r="I127" s="209"/>
      <c r="J127" s="204"/>
      <c r="K127" s="204"/>
      <c r="L127" s="210"/>
      <c r="M127" s="211"/>
      <c r="N127" s="212"/>
      <c r="O127" s="212"/>
      <c r="P127" s="212"/>
      <c r="Q127" s="212"/>
      <c r="R127" s="212"/>
      <c r="S127" s="212"/>
      <c r="T127" s="213"/>
      <c r="AT127" s="214" t="s">
        <v>145</v>
      </c>
      <c r="AU127" s="214" t="s">
        <v>85</v>
      </c>
      <c r="AV127" s="11" t="s">
        <v>85</v>
      </c>
      <c r="AW127" s="11" t="s">
        <v>38</v>
      </c>
      <c r="AX127" s="11" t="s">
        <v>83</v>
      </c>
      <c r="AY127" s="214" t="s">
        <v>136</v>
      </c>
    </row>
    <row r="128" spans="2:65" s="1" customFormat="1" ht="16.5" customHeight="1">
      <c r="B128" s="40"/>
      <c r="C128" s="227" t="s">
        <v>234</v>
      </c>
      <c r="D128" s="227" t="s">
        <v>195</v>
      </c>
      <c r="E128" s="228" t="s">
        <v>221</v>
      </c>
      <c r="F128" s="229" t="s">
        <v>222</v>
      </c>
      <c r="G128" s="230" t="s">
        <v>149</v>
      </c>
      <c r="H128" s="231">
        <v>39.453000000000003</v>
      </c>
      <c r="I128" s="232"/>
      <c r="J128" s="233">
        <f>ROUND(I128*H128,2)</f>
        <v>0</v>
      </c>
      <c r="K128" s="229" t="s">
        <v>23</v>
      </c>
      <c r="L128" s="234"/>
      <c r="M128" s="235" t="s">
        <v>23</v>
      </c>
      <c r="N128" s="236" t="s">
        <v>46</v>
      </c>
      <c r="O128" s="41"/>
      <c r="P128" s="200">
        <f>O128*H128</f>
        <v>0</v>
      </c>
      <c r="Q128" s="200">
        <v>0</v>
      </c>
      <c r="R128" s="200">
        <f>Q128*H128</f>
        <v>0</v>
      </c>
      <c r="S128" s="200">
        <v>0</v>
      </c>
      <c r="T128" s="201">
        <f>S128*H128</f>
        <v>0</v>
      </c>
      <c r="AR128" s="22" t="s">
        <v>182</v>
      </c>
      <c r="AT128" s="22" t="s">
        <v>195</v>
      </c>
      <c r="AU128" s="22" t="s">
        <v>85</v>
      </c>
      <c r="AY128" s="22" t="s">
        <v>136</v>
      </c>
      <c r="BE128" s="202">
        <f>IF(N128="základní",J128,0)</f>
        <v>0</v>
      </c>
      <c r="BF128" s="202">
        <f>IF(N128="snížená",J128,0)</f>
        <v>0</v>
      </c>
      <c r="BG128" s="202">
        <f>IF(N128="zákl. přenesená",J128,0)</f>
        <v>0</v>
      </c>
      <c r="BH128" s="202">
        <f>IF(N128="sníž. přenesená",J128,0)</f>
        <v>0</v>
      </c>
      <c r="BI128" s="202">
        <f>IF(N128="nulová",J128,0)</f>
        <v>0</v>
      </c>
      <c r="BJ128" s="22" t="s">
        <v>83</v>
      </c>
      <c r="BK128" s="202">
        <f>ROUND(I128*H128,2)</f>
        <v>0</v>
      </c>
      <c r="BL128" s="22" t="s">
        <v>143</v>
      </c>
      <c r="BM128" s="22" t="s">
        <v>555</v>
      </c>
    </row>
    <row r="129" spans="2:65" s="11" customFormat="1" ht="13.5">
      <c r="B129" s="203"/>
      <c r="C129" s="204"/>
      <c r="D129" s="205" t="s">
        <v>145</v>
      </c>
      <c r="E129" s="206" t="s">
        <v>23</v>
      </c>
      <c r="F129" s="207" t="s">
        <v>556</v>
      </c>
      <c r="G129" s="204"/>
      <c r="H129" s="208">
        <v>39.453000000000003</v>
      </c>
      <c r="I129" s="209"/>
      <c r="J129" s="204"/>
      <c r="K129" s="204"/>
      <c r="L129" s="210"/>
      <c r="M129" s="211"/>
      <c r="N129" s="212"/>
      <c r="O129" s="212"/>
      <c r="P129" s="212"/>
      <c r="Q129" s="212"/>
      <c r="R129" s="212"/>
      <c r="S129" s="212"/>
      <c r="T129" s="213"/>
      <c r="AT129" s="214" t="s">
        <v>145</v>
      </c>
      <c r="AU129" s="214" t="s">
        <v>85</v>
      </c>
      <c r="AV129" s="11" t="s">
        <v>85</v>
      </c>
      <c r="AW129" s="11" t="s">
        <v>38</v>
      </c>
      <c r="AX129" s="11" t="s">
        <v>83</v>
      </c>
      <c r="AY129" s="214" t="s">
        <v>136</v>
      </c>
    </row>
    <row r="130" spans="2:65" s="1" customFormat="1" ht="38.25" customHeight="1">
      <c r="B130" s="40"/>
      <c r="C130" s="191" t="s">
        <v>238</v>
      </c>
      <c r="D130" s="191" t="s">
        <v>138</v>
      </c>
      <c r="E130" s="192" t="s">
        <v>226</v>
      </c>
      <c r="F130" s="193" t="s">
        <v>227</v>
      </c>
      <c r="G130" s="194" t="s">
        <v>191</v>
      </c>
      <c r="H130" s="195">
        <v>156.25</v>
      </c>
      <c r="I130" s="196"/>
      <c r="J130" s="197">
        <f>ROUND(I130*H130,2)</f>
        <v>0</v>
      </c>
      <c r="K130" s="193" t="s">
        <v>155</v>
      </c>
      <c r="L130" s="60"/>
      <c r="M130" s="198" t="s">
        <v>23</v>
      </c>
      <c r="N130" s="199" t="s">
        <v>46</v>
      </c>
      <c r="O130" s="41"/>
      <c r="P130" s="200">
        <f>O130*H130</f>
        <v>0</v>
      </c>
      <c r="Q130" s="200">
        <v>0</v>
      </c>
      <c r="R130" s="200">
        <f>Q130*H130</f>
        <v>0</v>
      </c>
      <c r="S130" s="200">
        <v>0</v>
      </c>
      <c r="T130" s="201">
        <f>S130*H130</f>
        <v>0</v>
      </c>
      <c r="AR130" s="22" t="s">
        <v>143</v>
      </c>
      <c r="AT130" s="22" t="s">
        <v>138</v>
      </c>
      <c r="AU130" s="22" t="s">
        <v>85</v>
      </c>
      <c r="AY130" s="22" t="s">
        <v>136</v>
      </c>
      <c r="BE130" s="202">
        <f>IF(N130="základní",J130,0)</f>
        <v>0</v>
      </c>
      <c r="BF130" s="202">
        <f>IF(N130="snížená",J130,0)</f>
        <v>0</v>
      </c>
      <c r="BG130" s="202">
        <f>IF(N130="zákl. přenesená",J130,0)</f>
        <v>0</v>
      </c>
      <c r="BH130" s="202">
        <f>IF(N130="sníž. přenesená",J130,0)</f>
        <v>0</v>
      </c>
      <c r="BI130" s="202">
        <f>IF(N130="nulová",J130,0)</f>
        <v>0</v>
      </c>
      <c r="BJ130" s="22" t="s">
        <v>83</v>
      </c>
      <c r="BK130" s="202">
        <f>ROUND(I130*H130,2)</f>
        <v>0</v>
      </c>
      <c r="BL130" s="22" t="s">
        <v>143</v>
      </c>
      <c r="BM130" s="22" t="s">
        <v>557</v>
      </c>
    </row>
    <row r="131" spans="2:65" s="11" customFormat="1" ht="13.5">
      <c r="B131" s="203"/>
      <c r="C131" s="204"/>
      <c r="D131" s="205" t="s">
        <v>145</v>
      </c>
      <c r="E131" s="206" t="s">
        <v>23</v>
      </c>
      <c r="F131" s="207" t="s">
        <v>538</v>
      </c>
      <c r="G131" s="204"/>
      <c r="H131" s="208">
        <v>156.25</v>
      </c>
      <c r="I131" s="209"/>
      <c r="J131" s="204"/>
      <c r="K131" s="204"/>
      <c r="L131" s="210"/>
      <c r="M131" s="211"/>
      <c r="N131" s="212"/>
      <c r="O131" s="212"/>
      <c r="P131" s="212"/>
      <c r="Q131" s="212"/>
      <c r="R131" s="212"/>
      <c r="S131" s="212"/>
      <c r="T131" s="213"/>
      <c r="AT131" s="214" t="s">
        <v>145</v>
      </c>
      <c r="AU131" s="214" t="s">
        <v>85</v>
      </c>
      <c r="AV131" s="11" t="s">
        <v>85</v>
      </c>
      <c r="AW131" s="11" t="s">
        <v>38</v>
      </c>
      <c r="AX131" s="11" t="s">
        <v>83</v>
      </c>
      <c r="AY131" s="214" t="s">
        <v>136</v>
      </c>
    </row>
    <row r="132" spans="2:65" s="1" customFormat="1" ht="16.5" customHeight="1">
      <c r="B132" s="40"/>
      <c r="C132" s="227" t="s">
        <v>245</v>
      </c>
      <c r="D132" s="227" t="s">
        <v>195</v>
      </c>
      <c r="E132" s="228" t="s">
        <v>230</v>
      </c>
      <c r="F132" s="229" t="s">
        <v>231</v>
      </c>
      <c r="G132" s="230" t="s">
        <v>149</v>
      </c>
      <c r="H132" s="231">
        <v>47.344000000000001</v>
      </c>
      <c r="I132" s="232"/>
      <c r="J132" s="233">
        <f>ROUND(I132*H132,2)</f>
        <v>0</v>
      </c>
      <c r="K132" s="229" t="s">
        <v>23</v>
      </c>
      <c r="L132" s="234"/>
      <c r="M132" s="235" t="s">
        <v>23</v>
      </c>
      <c r="N132" s="236" t="s">
        <v>46</v>
      </c>
      <c r="O132" s="41"/>
      <c r="P132" s="200">
        <f>O132*H132</f>
        <v>0</v>
      </c>
      <c r="Q132" s="200">
        <v>0</v>
      </c>
      <c r="R132" s="200">
        <f>Q132*H132</f>
        <v>0</v>
      </c>
      <c r="S132" s="200">
        <v>0</v>
      </c>
      <c r="T132" s="201">
        <f>S132*H132</f>
        <v>0</v>
      </c>
      <c r="AR132" s="22" t="s">
        <v>182</v>
      </c>
      <c r="AT132" s="22" t="s">
        <v>195</v>
      </c>
      <c r="AU132" s="22" t="s">
        <v>85</v>
      </c>
      <c r="AY132" s="22" t="s">
        <v>136</v>
      </c>
      <c r="BE132" s="202">
        <f>IF(N132="základní",J132,0)</f>
        <v>0</v>
      </c>
      <c r="BF132" s="202">
        <f>IF(N132="snížená",J132,0)</f>
        <v>0</v>
      </c>
      <c r="BG132" s="202">
        <f>IF(N132="zákl. přenesená",J132,0)</f>
        <v>0</v>
      </c>
      <c r="BH132" s="202">
        <f>IF(N132="sníž. přenesená",J132,0)</f>
        <v>0</v>
      </c>
      <c r="BI132" s="202">
        <f>IF(N132="nulová",J132,0)</f>
        <v>0</v>
      </c>
      <c r="BJ132" s="22" t="s">
        <v>83</v>
      </c>
      <c r="BK132" s="202">
        <f>ROUND(I132*H132,2)</f>
        <v>0</v>
      </c>
      <c r="BL132" s="22" t="s">
        <v>143</v>
      </c>
      <c r="BM132" s="22" t="s">
        <v>558</v>
      </c>
    </row>
    <row r="133" spans="2:65" s="11" customFormat="1" ht="13.5">
      <c r="B133" s="203"/>
      <c r="C133" s="204"/>
      <c r="D133" s="205" t="s">
        <v>145</v>
      </c>
      <c r="E133" s="206" t="s">
        <v>23</v>
      </c>
      <c r="F133" s="207" t="s">
        <v>559</v>
      </c>
      <c r="G133" s="204"/>
      <c r="H133" s="208">
        <v>47.344000000000001</v>
      </c>
      <c r="I133" s="209"/>
      <c r="J133" s="204"/>
      <c r="K133" s="204"/>
      <c r="L133" s="210"/>
      <c r="M133" s="211"/>
      <c r="N133" s="212"/>
      <c r="O133" s="212"/>
      <c r="P133" s="212"/>
      <c r="Q133" s="212"/>
      <c r="R133" s="212"/>
      <c r="S133" s="212"/>
      <c r="T133" s="213"/>
      <c r="AT133" s="214" t="s">
        <v>145</v>
      </c>
      <c r="AU133" s="214" t="s">
        <v>85</v>
      </c>
      <c r="AV133" s="11" t="s">
        <v>85</v>
      </c>
      <c r="AW133" s="11" t="s">
        <v>38</v>
      </c>
      <c r="AX133" s="11" t="s">
        <v>83</v>
      </c>
      <c r="AY133" s="214" t="s">
        <v>136</v>
      </c>
    </row>
    <row r="134" spans="2:65" s="1" customFormat="1" ht="25.5" customHeight="1">
      <c r="B134" s="40"/>
      <c r="C134" s="191" t="s">
        <v>9</v>
      </c>
      <c r="D134" s="191" t="s">
        <v>138</v>
      </c>
      <c r="E134" s="192" t="s">
        <v>235</v>
      </c>
      <c r="F134" s="193" t="s">
        <v>236</v>
      </c>
      <c r="G134" s="194" t="s">
        <v>191</v>
      </c>
      <c r="H134" s="195">
        <v>156.25</v>
      </c>
      <c r="I134" s="196"/>
      <c r="J134" s="197">
        <f>ROUND(I134*H134,2)</f>
        <v>0</v>
      </c>
      <c r="K134" s="193" t="s">
        <v>155</v>
      </c>
      <c r="L134" s="60"/>
      <c r="M134" s="198" t="s">
        <v>23</v>
      </c>
      <c r="N134" s="199" t="s">
        <v>46</v>
      </c>
      <c r="O134" s="41"/>
      <c r="P134" s="200">
        <f>O134*H134</f>
        <v>0</v>
      </c>
      <c r="Q134" s="200">
        <v>0</v>
      </c>
      <c r="R134" s="200">
        <f>Q134*H134</f>
        <v>0</v>
      </c>
      <c r="S134" s="200">
        <v>0</v>
      </c>
      <c r="T134" s="201">
        <f>S134*H134</f>
        <v>0</v>
      </c>
      <c r="AR134" s="22" t="s">
        <v>143</v>
      </c>
      <c r="AT134" s="22" t="s">
        <v>138</v>
      </c>
      <c r="AU134" s="22" t="s">
        <v>85</v>
      </c>
      <c r="AY134" s="22" t="s">
        <v>136</v>
      </c>
      <c r="BE134" s="202">
        <f>IF(N134="základní",J134,0)</f>
        <v>0</v>
      </c>
      <c r="BF134" s="202">
        <f>IF(N134="snížená",J134,0)</f>
        <v>0</v>
      </c>
      <c r="BG134" s="202">
        <f>IF(N134="zákl. přenesená",J134,0)</f>
        <v>0</v>
      </c>
      <c r="BH134" s="202">
        <f>IF(N134="sníž. přenesená",J134,0)</f>
        <v>0</v>
      </c>
      <c r="BI134" s="202">
        <f>IF(N134="nulová",J134,0)</f>
        <v>0</v>
      </c>
      <c r="BJ134" s="22" t="s">
        <v>83</v>
      </c>
      <c r="BK134" s="202">
        <f>ROUND(I134*H134,2)</f>
        <v>0</v>
      </c>
      <c r="BL134" s="22" t="s">
        <v>143</v>
      </c>
      <c r="BM134" s="22" t="s">
        <v>560</v>
      </c>
    </row>
    <row r="135" spans="2:65" s="11" customFormat="1" ht="13.5">
      <c r="B135" s="203"/>
      <c r="C135" s="204"/>
      <c r="D135" s="205" t="s">
        <v>145</v>
      </c>
      <c r="E135" s="206" t="s">
        <v>23</v>
      </c>
      <c r="F135" s="207" t="s">
        <v>538</v>
      </c>
      <c r="G135" s="204"/>
      <c r="H135" s="208">
        <v>156.25</v>
      </c>
      <c r="I135" s="209"/>
      <c r="J135" s="204"/>
      <c r="K135" s="204"/>
      <c r="L135" s="210"/>
      <c r="M135" s="211"/>
      <c r="N135" s="212"/>
      <c r="O135" s="212"/>
      <c r="P135" s="212"/>
      <c r="Q135" s="212"/>
      <c r="R135" s="212"/>
      <c r="S135" s="212"/>
      <c r="T135" s="213"/>
      <c r="AT135" s="214" t="s">
        <v>145</v>
      </c>
      <c r="AU135" s="214" t="s">
        <v>85</v>
      </c>
      <c r="AV135" s="11" t="s">
        <v>85</v>
      </c>
      <c r="AW135" s="11" t="s">
        <v>38</v>
      </c>
      <c r="AX135" s="11" t="s">
        <v>83</v>
      </c>
      <c r="AY135" s="214" t="s">
        <v>136</v>
      </c>
    </row>
    <row r="136" spans="2:65" s="1" customFormat="1" ht="16.5" customHeight="1">
      <c r="B136" s="40"/>
      <c r="C136" s="191" t="s">
        <v>254</v>
      </c>
      <c r="D136" s="191" t="s">
        <v>138</v>
      </c>
      <c r="E136" s="192" t="s">
        <v>239</v>
      </c>
      <c r="F136" s="193" t="s">
        <v>240</v>
      </c>
      <c r="G136" s="194" t="s">
        <v>149</v>
      </c>
      <c r="H136" s="195">
        <v>10.050000000000001</v>
      </c>
      <c r="I136" s="196"/>
      <c r="J136" s="197">
        <f>ROUND(I136*H136,2)</f>
        <v>0</v>
      </c>
      <c r="K136" s="193" t="s">
        <v>160</v>
      </c>
      <c r="L136" s="60"/>
      <c r="M136" s="198" t="s">
        <v>23</v>
      </c>
      <c r="N136" s="199" t="s">
        <v>46</v>
      </c>
      <c r="O136" s="41"/>
      <c r="P136" s="200">
        <f>O136*H136</f>
        <v>0</v>
      </c>
      <c r="Q136" s="200">
        <v>0</v>
      </c>
      <c r="R136" s="200">
        <f>Q136*H136</f>
        <v>0</v>
      </c>
      <c r="S136" s="200">
        <v>0</v>
      </c>
      <c r="T136" s="201">
        <f>S136*H136</f>
        <v>0</v>
      </c>
      <c r="AR136" s="22" t="s">
        <v>143</v>
      </c>
      <c r="AT136" s="22" t="s">
        <v>138</v>
      </c>
      <c r="AU136" s="22" t="s">
        <v>85</v>
      </c>
      <c r="AY136" s="22" t="s">
        <v>136</v>
      </c>
      <c r="BE136" s="202">
        <f>IF(N136="základní",J136,0)</f>
        <v>0</v>
      </c>
      <c r="BF136" s="202">
        <f>IF(N136="snížená",J136,0)</f>
        <v>0</v>
      </c>
      <c r="BG136" s="202">
        <f>IF(N136="zákl. přenesená",J136,0)</f>
        <v>0</v>
      </c>
      <c r="BH136" s="202">
        <f>IF(N136="sníž. přenesená",J136,0)</f>
        <v>0</v>
      </c>
      <c r="BI136" s="202">
        <f>IF(N136="nulová",J136,0)</f>
        <v>0</v>
      </c>
      <c r="BJ136" s="22" t="s">
        <v>83</v>
      </c>
      <c r="BK136" s="202">
        <f>ROUND(I136*H136,2)</f>
        <v>0</v>
      </c>
      <c r="BL136" s="22" t="s">
        <v>143</v>
      </c>
      <c r="BM136" s="22" t="s">
        <v>561</v>
      </c>
    </row>
    <row r="137" spans="2:65" s="1" customFormat="1" ht="54">
      <c r="B137" s="40"/>
      <c r="C137" s="62"/>
      <c r="D137" s="205" t="s">
        <v>162</v>
      </c>
      <c r="E137" s="62"/>
      <c r="F137" s="215" t="s">
        <v>242</v>
      </c>
      <c r="G137" s="62"/>
      <c r="H137" s="62"/>
      <c r="I137" s="162"/>
      <c r="J137" s="62"/>
      <c r="K137" s="62"/>
      <c r="L137" s="60"/>
      <c r="M137" s="216"/>
      <c r="N137" s="41"/>
      <c r="O137" s="41"/>
      <c r="P137" s="41"/>
      <c r="Q137" s="41"/>
      <c r="R137" s="41"/>
      <c r="S137" s="41"/>
      <c r="T137" s="77"/>
      <c r="AT137" s="22" t="s">
        <v>162</v>
      </c>
      <c r="AU137" s="22" t="s">
        <v>85</v>
      </c>
    </row>
    <row r="138" spans="2:65" s="12" customFormat="1" ht="13.5">
      <c r="B138" s="217"/>
      <c r="C138" s="218"/>
      <c r="D138" s="205" t="s">
        <v>145</v>
      </c>
      <c r="E138" s="219" t="s">
        <v>23</v>
      </c>
      <c r="F138" s="220" t="s">
        <v>243</v>
      </c>
      <c r="G138" s="218"/>
      <c r="H138" s="219" t="s">
        <v>23</v>
      </c>
      <c r="I138" s="221"/>
      <c r="J138" s="218"/>
      <c r="K138" s="218"/>
      <c r="L138" s="222"/>
      <c r="M138" s="223"/>
      <c r="N138" s="224"/>
      <c r="O138" s="224"/>
      <c r="P138" s="224"/>
      <c r="Q138" s="224"/>
      <c r="R138" s="224"/>
      <c r="S138" s="224"/>
      <c r="T138" s="225"/>
      <c r="AT138" s="226" t="s">
        <v>145</v>
      </c>
      <c r="AU138" s="226" t="s">
        <v>85</v>
      </c>
      <c r="AV138" s="12" t="s">
        <v>83</v>
      </c>
      <c r="AW138" s="12" t="s">
        <v>38</v>
      </c>
      <c r="AX138" s="12" t="s">
        <v>75</v>
      </c>
      <c r="AY138" s="226" t="s">
        <v>136</v>
      </c>
    </row>
    <row r="139" spans="2:65" s="11" customFormat="1" ht="13.5">
      <c r="B139" s="203"/>
      <c r="C139" s="204"/>
      <c r="D139" s="205" t="s">
        <v>145</v>
      </c>
      <c r="E139" s="206" t="s">
        <v>23</v>
      </c>
      <c r="F139" s="207" t="s">
        <v>562</v>
      </c>
      <c r="G139" s="204"/>
      <c r="H139" s="208">
        <v>10.050000000000001</v>
      </c>
      <c r="I139" s="209"/>
      <c r="J139" s="204"/>
      <c r="K139" s="204"/>
      <c r="L139" s="210"/>
      <c r="M139" s="211"/>
      <c r="N139" s="212"/>
      <c r="O139" s="212"/>
      <c r="P139" s="212"/>
      <c r="Q139" s="212"/>
      <c r="R139" s="212"/>
      <c r="S139" s="212"/>
      <c r="T139" s="213"/>
      <c r="AT139" s="214" t="s">
        <v>145</v>
      </c>
      <c r="AU139" s="214" t="s">
        <v>85</v>
      </c>
      <c r="AV139" s="11" t="s">
        <v>85</v>
      </c>
      <c r="AW139" s="11" t="s">
        <v>38</v>
      </c>
      <c r="AX139" s="11" t="s">
        <v>83</v>
      </c>
      <c r="AY139" s="214" t="s">
        <v>136</v>
      </c>
    </row>
    <row r="140" spans="2:65" s="1" customFormat="1" ht="38.25" customHeight="1">
      <c r="B140" s="40"/>
      <c r="C140" s="191" t="s">
        <v>260</v>
      </c>
      <c r="D140" s="191" t="s">
        <v>138</v>
      </c>
      <c r="E140" s="192" t="s">
        <v>246</v>
      </c>
      <c r="F140" s="193" t="s">
        <v>247</v>
      </c>
      <c r="G140" s="194" t="s">
        <v>191</v>
      </c>
      <c r="H140" s="195">
        <v>156.25</v>
      </c>
      <c r="I140" s="196"/>
      <c r="J140" s="197">
        <f>ROUND(I140*H140,2)</f>
        <v>0</v>
      </c>
      <c r="K140" s="193" t="s">
        <v>155</v>
      </c>
      <c r="L140" s="60"/>
      <c r="M140" s="198" t="s">
        <v>23</v>
      </c>
      <c r="N140" s="199" t="s">
        <v>46</v>
      </c>
      <c r="O140" s="41"/>
      <c r="P140" s="200">
        <f>O140*H140</f>
        <v>0</v>
      </c>
      <c r="Q140" s="200">
        <v>0.04</v>
      </c>
      <c r="R140" s="200">
        <f>Q140*H140</f>
        <v>6.25</v>
      </c>
      <c r="S140" s="200">
        <v>0</v>
      </c>
      <c r="T140" s="201">
        <f>S140*H140</f>
        <v>0</v>
      </c>
      <c r="AR140" s="22" t="s">
        <v>143</v>
      </c>
      <c r="AT140" s="22" t="s">
        <v>138</v>
      </c>
      <c r="AU140" s="22" t="s">
        <v>85</v>
      </c>
      <c r="AY140" s="22" t="s">
        <v>136</v>
      </c>
      <c r="BE140" s="202">
        <f>IF(N140="základní",J140,0)</f>
        <v>0</v>
      </c>
      <c r="BF140" s="202">
        <f>IF(N140="snížená",J140,0)</f>
        <v>0</v>
      </c>
      <c r="BG140" s="202">
        <f>IF(N140="zákl. přenesená",J140,0)</f>
        <v>0</v>
      </c>
      <c r="BH140" s="202">
        <f>IF(N140="sníž. přenesená",J140,0)</f>
        <v>0</v>
      </c>
      <c r="BI140" s="202">
        <f>IF(N140="nulová",J140,0)</f>
        <v>0</v>
      </c>
      <c r="BJ140" s="22" t="s">
        <v>83</v>
      </c>
      <c r="BK140" s="202">
        <f>ROUND(I140*H140,2)</f>
        <v>0</v>
      </c>
      <c r="BL140" s="22" t="s">
        <v>143</v>
      </c>
      <c r="BM140" s="22" t="s">
        <v>563</v>
      </c>
    </row>
    <row r="141" spans="2:65" s="11" customFormat="1" ht="13.5">
      <c r="B141" s="203"/>
      <c r="C141" s="204"/>
      <c r="D141" s="205" t="s">
        <v>145</v>
      </c>
      <c r="E141" s="206" t="s">
        <v>23</v>
      </c>
      <c r="F141" s="207" t="s">
        <v>538</v>
      </c>
      <c r="G141" s="204"/>
      <c r="H141" s="208">
        <v>156.25</v>
      </c>
      <c r="I141" s="209"/>
      <c r="J141" s="204"/>
      <c r="K141" s="204"/>
      <c r="L141" s="210"/>
      <c r="M141" s="211"/>
      <c r="N141" s="212"/>
      <c r="O141" s="212"/>
      <c r="P141" s="212"/>
      <c r="Q141" s="212"/>
      <c r="R141" s="212"/>
      <c r="S141" s="212"/>
      <c r="T141" s="213"/>
      <c r="AT141" s="214" t="s">
        <v>145</v>
      </c>
      <c r="AU141" s="214" t="s">
        <v>85</v>
      </c>
      <c r="AV141" s="11" t="s">
        <v>85</v>
      </c>
      <c r="AW141" s="11" t="s">
        <v>38</v>
      </c>
      <c r="AX141" s="11" t="s">
        <v>83</v>
      </c>
      <c r="AY141" s="214" t="s">
        <v>136</v>
      </c>
    </row>
    <row r="142" spans="2:65" s="1" customFormat="1" ht="38.25" customHeight="1">
      <c r="B142" s="40"/>
      <c r="C142" s="227" t="s">
        <v>266</v>
      </c>
      <c r="D142" s="227" t="s">
        <v>195</v>
      </c>
      <c r="E142" s="228" t="s">
        <v>249</v>
      </c>
      <c r="F142" s="229" t="s">
        <v>250</v>
      </c>
      <c r="G142" s="230" t="s">
        <v>191</v>
      </c>
      <c r="H142" s="231">
        <v>157.81299999999999</v>
      </c>
      <c r="I142" s="232"/>
      <c r="J142" s="233">
        <f>ROUND(I142*H142,2)</f>
        <v>0</v>
      </c>
      <c r="K142" s="229" t="s">
        <v>23</v>
      </c>
      <c r="L142" s="234"/>
      <c r="M142" s="235" t="s">
        <v>23</v>
      </c>
      <c r="N142" s="236" t="s">
        <v>46</v>
      </c>
      <c r="O142" s="41"/>
      <c r="P142" s="200">
        <f>O142*H142</f>
        <v>0</v>
      </c>
      <c r="Q142" s="200">
        <v>1.0800000000000001E-2</v>
      </c>
      <c r="R142" s="200">
        <f>Q142*H142</f>
        <v>1.7043804</v>
      </c>
      <c r="S142" s="200">
        <v>0</v>
      </c>
      <c r="T142" s="201">
        <f>S142*H142</f>
        <v>0</v>
      </c>
      <c r="AR142" s="22" t="s">
        <v>182</v>
      </c>
      <c r="AT142" s="22" t="s">
        <v>195</v>
      </c>
      <c r="AU142" s="22" t="s">
        <v>85</v>
      </c>
      <c r="AY142" s="22" t="s">
        <v>136</v>
      </c>
      <c r="BE142" s="202">
        <f>IF(N142="základní",J142,0)</f>
        <v>0</v>
      </c>
      <c r="BF142" s="202">
        <f>IF(N142="snížená",J142,0)</f>
        <v>0</v>
      </c>
      <c r="BG142" s="202">
        <f>IF(N142="zákl. přenesená",J142,0)</f>
        <v>0</v>
      </c>
      <c r="BH142" s="202">
        <f>IF(N142="sníž. přenesená",J142,0)</f>
        <v>0</v>
      </c>
      <c r="BI142" s="202">
        <f>IF(N142="nulová",J142,0)</f>
        <v>0</v>
      </c>
      <c r="BJ142" s="22" t="s">
        <v>83</v>
      </c>
      <c r="BK142" s="202">
        <f>ROUND(I142*H142,2)</f>
        <v>0</v>
      </c>
      <c r="BL142" s="22" t="s">
        <v>143</v>
      </c>
      <c r="BM142" s="22" t="s">
        <v>564</v>
      </c>
    </row>
    <row r="143" spans="2:65" s="11" customFormat="1" ht="13.5">
      <c r="B143" s="203"/>
      <c r="C143" s="204"/>
      <c r="D143" s="205" t="s">
        <v>145</v>
      </c>
      <c r="E143" s="206" t="s">
        <v>23</v>
      </c>
      <c r="F143" s="207" t="s">
        <v>538</v>
      </c>
      <c r="G143" s="204"/>
      <c r="H143" s="208">
        <v>156.25</v>
      </c>
      <c r="I143" s="209"/>
      <c r="J143" s="204"/>
      <c r="K143" s="204"/>
      <c r="L143" s="210"/>
      <c r="M143" s="211"/>
      <c r="N143" s="212"/>
      <c r="O143" s="212"/>
      <c r="P143" s="212"/>
      <c r="Q143" s="212"/>
      <c r="R143" s="212"/>
      <c r="S143" s="212"/>
      <c r="T143" s="213"/>
      <c r="AT143" s="214" t="s">
        <v>145</v>
      </c>
      <c r="AU143" s="214" t="s">
        <v>85</v>
      </c>
      <c r="AV143" s="11" t="s">
        <v>85</v>
      </c>
      <c r="AW143" s="11" t="s">
        <v>38</v>
      </c>
      <c r="AX143" s="11" t="s">
        <v>83</v>
      </c>
      <c r="AY143" s="214" t="s">
        <v>136</v>
      </c>
    </row>
    <row r="144" spans="2:65" s="11" customFormat="1" ht="13.5">
      <c r="B144" s="203"/>
      <c r="C144" s="204"/>
      <c r="D144" s="205" t="s">
        <v>145</v>
      </c>
      <c r="E144" s="204"/>
      <c r="F144" s="207" t="s">
        <v>565</v>
      </c>
      <c r="G144" s="204"/>
      <c r="H144" s="208">
        <v>157.81299999999999</v>
      </c>
      <c r="I144" s="209"/>
      <c r="J144" s="204"/>
      <c r="K144" s="204"/>
      <c r="L144" s="210"/>
      <c r="M144" s="211"/>
      <c r="N144" s="212"/>
      <c r="O144" s="212"/>
      <c r="P144" s="212"/>
      <c r="Q144" s="212"/>
      <c r="R144" s="212"/>
      <c r="S144" s="212"/>
      <c r="T144" s="213"/>
      <c r="AT144" s="214" t="s">
        <v>145</v>
      </c>
      <c r="AU144" s="214" t="s">
        <v>85</v>
      </c>
      <c r="AV144" s="11" t="s">
        <v>85</v>
      </c>
      <c r="AW144" s="11" t="s">
        <v>6</v>
      </c>
      <c r="AX144" s="11" t="s">
        <v>83</v>
      </c>
      <c r="AY144" s="214" t="s">
        <v>136</v>
      </c>
    </row>
    <row r="145" spans="2:65" s="10" customFormat="1" ht="29.85" customHeight="1">
      <c r="B145" s="175"/>
      <c r="C145" s="176"/>
      <c r="D145" s="177" t="s">
        <v>74</v>
      </c>
      <c r="E145" s="189" t="s">
        <v>188</v>
      </c>
      <c r="F145" s="189" t="s">
        <v>253</v>
      </c>
      <c r="G145" s="176"/>
      <c r="H145" s="176"/>
      <c r="I145" s="179"/>
      <c r="J145" s="190">
        <f>BK145</f>
        <v>0</v>
      </c>
      <c r="K145" s="176"/>
      <c r="L145" s="181"/>
      <c r="M145" s="182"/>
      <c r="N145" s="183"/>
      <c r="O145" s="183"/>
      <c r="P145" s="184">
        <f>SUM(P146:P155)</f>
        <v>0</v>
      </c>
      <c r="Q145" s="183"/>
      <c r="R145" s="184">
        <f>SUM(R146:R155)</f>
        <v>46.591973000000003</v>
      </c>
      <c r="S145" s="183"/>
      <c r="T145" s="185">
        <f>SUM(T146:T155)</f>
        <v>0</v>
      </c>
      <c r="AR145" s="186" t="s">
        <v>83</v>
      </c>
      <c r="AT145" s="187" t="s">
        <v>74</v>
      </c>
      <c r="AU145" s="187" t="s">
        <v>83</v>
      </c>
      <c r="AY145" s="186" t="s">
        <v>136</v>
      </c>
      <c r="BK145" s="188">
        <f>SUM(BK146:BK155)</f>
        <v>0</v>
      </c>
    </row>
    <row r="146" spans="2:65" s="1" customFormat="1" ht="38.25" customHeight="1">
      <c r="B146" s="40"/>
      <c r="C146" s="191" t="s">
        <v>272</v>
      </c>
      <c r="D146" s="191" t="s">
        <v>138</v>
      </c>
      <c r="E146" s="192" t="s">
        <v>255</v>
      </c>
      <c r="F146" s="193" t="s">
        <v>256</v>
      </c>
      <c r="G146" s="194" t="s">
        <v>141</v>
      </c>
      <c r="H146" s="195">
        <v>53.5</v>
      </c>
      <c r="I146" s="196"/>
      <c r="J146" s="197">
        <f>ROUND(I146*H146,2)</f>
        <v>0</v>
      </c>
      <c r="K146" s="193" t="s">
        <v>155</v>
      </c>
      <c r="L146" s="60"/>
      <c r="M146" s="198" t="s">
        <v>23</v>
      </c>
      <c r="N146" s="199" t="s">
        <v>46</v>
      </c>
      <c r="O146" s="41"/>
      <c r="P146" s="200">
        <f>O146*H146</f>
        <v>0</v>
      </c>
      <c r="Q146" s="200">
        <v>0.16849</v>
      </c>
      <c r="R146" s="200">
        <f>Q146*H146</f>
        <v>9.0142150000000001</v>
      </c>
      <c r="S146" s="200">
        <v>0</v>
      </c>
      <c r="T146" s="201">
        <f>S146*H146</f>
        <v>0</v>
      </c>
      <c r="AR146" s="22" t="s">
        <v>143</v>
      </c>
      <c r="AT146" s="22" t="s">
        <v>138</v>
      </c>
      <c r="AU146" s="22" t="s">
        <v>85</v>
      </c>
      <c r="AY146" s="22" t="s">
        <v>136</v>
      </c>
      <c r="BE146" s="202">
        <f>IF(N146="základní",J146,0)</f>
        <v>0</v>
      </c>
      <c r="BF146" s="202">
        <f>IF(N146="snížená",J146,0)</f>
        <v>0</v>
      </c>
      <c r="BG146" s="202">
        <f>IF(N146="zákl. přenesená",J146,0)</f>
        <v>0</v>
      </c>
      <c r="BH146" s="202">
        <f>IF(N146="sníž. přenesená",J146,0)</f>
        <v>0</v>
      </c>
      <c r="BI146" s="202">
        <f>IF(N146="nulová",J146,0)</f>
        <v>0</v>
      </c>
      <c r="BJ146" s="22" t="s">
        <v>83</v>
      </c>
      <c r="BK146" s="202">
        <f>ROUND(I146*H146,2)</f>
        <v>0</v>
      </c>
      <c r="BL146" s="22" t="s">
        <v>143</v>
      </c>
      <c r="BM146" s="22" t="s">
        <v>566</v>
      </c>
    </row>
    <row r="147" spans="2:65" s="1" customFormat="1" ht="16.5" customHeight="1">
      <c r="B147" s="40"/>
      <c r="C147" s="191" t="s">
        <v>276</v>
      </c>
      <c r="D147" s="191" t="s">
        <v>138</v>
      </c>
      <c r="E147" s="192" t="s">
        <v>481</v>
      </c>
      <c r="F147" s="193" t="s">
        <v>482</v>
      </c>
      <c r="G147" s="194" t="s">
        <v>141</v>
      </c>
      <c r="H147" s="195">
        <v>107</v>
      </c>
      <c r="I147" s="196"/>
      <c r="J147" s="197">
        <f>ROUND(I147*H147,2)</f>
        <v>0</v>
      </c>
      <c r="K147" s="193" t="s">
        <v>160</v>
      </c>
      <c r="L147" s="60"/>
      <c r="M147" s="198" t="s">
        <v>23</v>
      </c>
      <c r="N147" s="199" t="s">
        <v>46</v>
      </c>
      <c r="O147" s="41"/>
      <c r="P147" s="200">
        <f>O147*H147</f>
        <v>0</v>
      </c>
      <c r="Q147" s="200">
        <v>0.29221000000000003</v>
      </c>
      <c r="R147" s="200">
        <f>Q147*H147</f>
        <v>31.266470000000002</v>
      </c>
      <c r="S147" s="200">
        <v>0</v>
      </c>
      <c r="T147" s="201">
        <f>S147*H147</f>
        <v>0</v>
      </c>
      <c r="AR147" s="22" t="s">
        <v>143</v>
      </c>
      <c r="AT147" s="22" t="s">
        <v>138</v>
      </c>
      <c r="AU147" s="22" t="s">
        <v>85</v>
      </c>
      <c r="AY147" s="22" t="s">
        <v>136</v>
      </c>
      <c r="BE147" s="202">
        <f>IF(N147="základní",J147,0)</f>
        <v>0</v>
      </c>
      <c r="BF147" s="202">
        <f>IF(N147="snížená",J147,0)</f>
        <v>0</v>
      </c>
      <c r="BG147" s="202">
        <f>IF(N147="zákl. přenesená",J147,0)</f>
        <v>0</v>
      </c>
      <c r="BH147" s="202">
        <f>IF(N147="sníž. přenesená",J147,0)</f>
        <v>0</v>
      </c>
      <c r="BI147" s="202">
        <f>IF(N147="nulová",J147,0)</f>
        <v>0</v>
      </c>
      <c r="BJ147" s="22" t="s">
        <v>83</v>
      </c>
      <c r="BK147" s="202">
        <f>ROUND(I147*H147,2)</f>
        <v>0</v>
      </c>
      <c r="BL147" s="22" t="s">
        <v>143</v>
      </c>
      <c r="BM147" s="22" t="s">
        <v>567</v>
      </c>
    </row>
    <row r="148" spans="2:65" s="1" customFormat="1" ht="54">
      <c r="B148" s="40"/>
      <c r="C148" s="62"/>
      <c r="D148" s="205" t="s">
        <v>162</v>
      </c>
      <c r="E148" s="62"/>
      <c r="F148" s="215" t="s">
        <v>484</v>
      </c>
      <c r="G148" s="62"/>
      <c r="H148" s="62"/>
      <c r="I148" s="162"/>
      <c r="J148" s="62"/>
      <c r="K148" s="62"/>
      <c r="L148" s="60"/>
      <c r="M148" s="216"/>
      <c r="N148" s="41"/>
      <c r="O148" s="41"/>
      <c r="P148" s="41"/>
      <c r="Q148" s="41"/>
      <c r="R148" s="41"/>
      <c r="S148" s="41"/>
      <c r="T148" s="77"/>
      <c r="AT148" s="22" t="s">
        <v>162</v>
      </c>
      <c r="AU148" s="22" t="s">
        <v>85</v>
      </c>
    </row>
    <row r="149" spans="2:65" s="12" customFormat="1" ht="13.5">
      <c r="B149" s="217"/>
      <c r="C149" s="218"/>
      <c r="D149" s="205" t="s">
        <v>145</v>
      </c>
      <c r="E149" s="219" t="s">
        <v>23</v>
      </c>
      <c r="F149" s="220" t="s">
        <v>485</v>
      </c>
      <c r="G149" s="218"/>
      <c r="H149" s="219" t="s">
        <v>23</v>
      </c>
      <c r="I149" s="221"/>
      <c r="J149" s="218"/>
      <c r="K149" s="218"/>
      <c r="L149" s="222"/>
      <c r="M149" s="223"/>
      <c r="N149" s="224"/>
      <c r="O149" s="224"/>
      <c r="P149" s="224"/>
      <c r="Q149" s="224"/>
      <c r="R149" s="224"/>
      <c r="S149" s="224"/>
      <c r="T149" s="225"/>
      <c r="AT149" s="226" t="s">
        <v>145</v>
      </c>
      <c r="AU149" s="226" t="s">
        <v>85</v>
      </c>
      <c r="AV149" s="12" t="s">
        <v>83</v>
      </c>
      <c r="AW149" s="12" t="s">
        <v>38</v>
      </c>
      <c r="AX149" s="12" t="s">
        <v>75</v>
      </c>
      <c r="AY149" s="226" t="s">
        <v>136</v>
      </c>
    </row>
    <row r="150" spans="2:65" s="11" customFormat="1" ht="13.5">
      <c r="B150" s="203"/>
      <c r="C150" s="204"/>
      <c r="D150" s="205" t="s">
        <v>145</v>
      </c>
      <c r="E150" s="206" t="s">
        <v>23</v>
      </c>
      <c r="F150" s="207" t="s">
        <v>568</v>
      </c>
      <c r="G150" s="204"/>
      <c r="H150" s="208">
        <v>107</v>
      </c>
      <c r="I150" s="209"/>
      <c r="J150" s="204"/>
      <c r="K150" s="204"/>
      <c r="L150" s="210"/>
      <c r="M150" s="211"/>
      <c r="N150" s="212"/>
      <c r="O150" s="212"/>
      <c r="P150" s="212"/>
      <c r="Q150" s="212"/>
      <c r="R150" s="212"/>
      <c r="S150" s="212"/>
      <c r="T150" s="213"/>
      <c r="AT150" s="214" t="s">
        <v>145</v>
      </c>
      <c r="AU150" s="214" t="s">
        <v>85</v>
      </c>
      <c r="AV150" s="11" t="s">
        <v>85</v>
      </c>
      <c r="AW150" s="11" t="s">
        <v>38</v>
      </c>
      <c r="AX150" s="11" t="s">
        <v>83</v>
      </c>
      <c r="AY150" s="214" t="s">
        <v>136</v>
      </c>
    </row>
    <row r="151" spans="2:65" s="1" customFormat="1" ht="16.5" customHeight="1">
      <c r="B151" s="40"/>
      <c r="C151" s="227" t="s">
        <v>281</v>
      </c>
      <c r="D151" s="227" t="s">
        <v>195</v>
      </c>
      <c r="E151" s="228" t="s">
        <v>488</v>
      </c>
      <c r="F151" s="229" t="s">
        <v>489</v>
      </c>
      <c r="G151" s="230" t="s">
        <v>263</v>
      </c>
      <c r="H151" s="231">
        <v>216.14</v>
      </c>
      <c r="I151" s="232"/>
      <c r="J151" s="233">
        <f>ROUND(I151*H151,2)</f>
        <v>0</v>
      </c>
      <c r="K151" s="229" t="s">
        <v>160</v>
      </c>
      <c r="L151" s="234"/>
      <c r="M151" s="235" t="s">
        <v>23</v>
      </c>
      <c r="N151" s="236" t="s">
        <v>46</v>
      </c>
      <c r="O151" s="41"/>
      <c r="P151" s="200">
        <f>O151*H151</f>
        <v>0</v>
      </c>
      <c r="Q151" s="200">
        <v>2.2200000000000001E-2</v>
      </c>
      <c r="R151" s="200">
        <f>Q151*H151</f>
        <v>4.7983079999999996</v>
      </c>
      <c r="S151" s="200">
        <v>0</v>
      </c>
      <c r="T151" s="201">
        <f>S151*H151</f>
        <v>0</v>
      </c>
      <c r="AR151" s="22" t="s">
        <v>182</v>
      </c>
      <c r="AT151" s="22" t="s">
        <v>195</v>
      </c>
      <c r="AU151" s="22" t="s">
        <v>85</v>
      </c>
      <c r="AY151" s="22" t="s">
        <v>136</v>
      </c>
      <c r="BE151" s="202">
        <f>IF(N151="základní",J151,0)</f>
        <v>0</v>
      </c>
      <c r="BF151" s="202">
        <f>IF(N151="snížená",J151,0)</f>
        <v>0</v>
      </c>
      <c r="BG151" s="202">
        <f>IF(N151="zákl. přenesená",J151,0)</f>
        <v>0</v>
      </c>
      <c r="BH151" s="202">
        <f>IF(N151="sníž. přenesená",J151,0)</f>
        <v>0</v>
      </c>
      <c r="BI151" s="202">
        <f>IF(N151="nulová",J151,0)</f>
        <v>0</v>
      </c>
      <c r="BJ151" s="22" t="s">
        <v>83</v>
      </c>
      <c r="BK151" s="202">
        <f>ROUND(I151*H151,2)</f>
        <v>0</v>
      </c>
      <c r="BL151" s="22" t="s">
        <v>143</v>
      </c>
      <c r="BM151" s="22" t="s">
        <v>569</v>
      </c>
    </row>
    <row r="152" spans="2:65" s="11" customFormat="1" ht="13.5">
      <c r="B152" s="203"/>
      <c r="C152" s="204"/>
      <c r="D152" s="205" t="s">
        <v>145</v>
      </c>
      <c r="E152" s="204"/>
      <c r="F152" s="207" t="s">
        <v>570</v>
      </c>
      <c r="G152" s="204"/>
      <c r="H152" s="208">
        <v>216.14</v>
      </c>
      <c r="I152" s="209"/>
      <c r="J152" s="204"/>
      <c r="K152" s="204"/>
      <c r="L152" s="210"/>
      <c r="M152" s="211"/>
      <c r="N152" s="212"/>
      <c r="O152" s="212"/>
      <c r="P152" s="212"/>
      <c r="Q152" s="212"/>
      <c r="R152" s="212"/>
      <c r="S152" s="212"/>
      <c r="T152" s="213"/>
      <c r="AT152" s="214" t="s">
        <v>145</v>
      </c>
      <c r="AU152" s="214" t="s">
        <v>85</v>
      </c>
      <c r="AV152" s="11" t="s">
        <v>85</v>
      </c>
      <c r="AW152" s="11" t="s">
        <v>6</v>
      </c>
      <c r="AX152" s="11" t="s">
        <v>83</v>
      </c>
      <c r="AY152" s="214" t="s">
        <v>136</v>
      </c>
    </row>
    <row r="153" spans="2:65" s="1" customFormat="1" ht="16.5" customHeight="1">
      <c r="B153" s="40"/>
      <c r="C153" s="227" t="s">
        <v>285</v>
      </c>
      <c r="D153" s="227" t="s">
        <v>195</v>
      </c>
      <c r="E153" s="228" t="s">
        <v>493</v>
      </c>
      <c r="F153" s="229" t="s">
        <v>494</v>
      </c>
      <c r="G153" s="230" t="s">
        <v>263</v>
      </c>
      <c r="H153" s="231">
        <v>216.14</v>
      </c>
      <c r="I153" s="232"/>
      <c r="J153" s="233">
        <f>ROUND(I153*H153,2)</f>
        <v>0</v>
      </c>
      <c r="K153" s="229" t="s">
        <v>160</v>
      </c>
      <c r="L153" s="234"/>
      <c r="M153" s="235" t="s">
        <v>23</v>
      </c>
      <c r="N153" s="236" t="s">
        <v>46</v>
      </c>
      <c r="O153" s="41"/>
      <c r="P153" s="200">
        <f>O153*H153</f>
        <v>0</v>
      </c>
      <c r="Q153" s="200">
        <v>7.0000000000000001E-3</v>
      </c>
      <c r="R153" s="200">
        <f>Q153*H153</f>
        <v>1.51298</v>
      </c>
      <c r="S153" s="200">
        <v>0</v>
      </c>
      <c r="T153" s="201">
        <f>S153*H153</f>
        <v>0</v>
      </c>
      <c r="AR153" s="22" t="s">
        <v>182</v>
      </c>
      <c r="AT153" s="22" t="s">
        <v>195</v>
      </c>
      <c r="AU153" s="22" t="s">
        <v>85</v>
      </c>
      <c r="AY153" s="22" t="s">
        <v>136</v>
      </c>
      <c r="BE153" s="202">
        <f>IF(N153="základní",J153,0)</f>
        <v>0</v>
      </c>
      <c r="BF153" s="202">
        <f>IF(N153="snížená",J153,0)</f>
        <v>0</v>
      </c>
      <c r="BG153" s="202">
        <f>IF(N153="zákl. přenesená",J153,0)</f>
        <v>0</v>
      </c>
      <c r="BH153" s="202">
        <f>IF(N153="sníž. přenesená",J153,0)</f>
        <v>0</v>
      </c>
      <c r="BI153" s="202">
        <f>IF(N153="nulová",J153,0)</f>
        <v>0</v>
      </c>
      <c r="BJ153" s="22" t="s">
        <v>83</v>
      </c>
      <c r="BK153" s="202">
        <f>ROUND(I153*H153,2)</f>
        <v>0</v>
      </c>
      <c r="BL153" s="22" t="s">
        <v>143</v>
      </c>
      <c r="BM153" s="22" t="s">
        <v>571</v>
      </c>
    </row>
    <row r="154" spans="2:65" s="11" customFormat="1" ht="13.5">
      <c r="B154" s="203"/>
      <c r="C154" s="204"/>
      <c r="D154" s="205" t="s">
        <v>145</v>
      </c>
      <c r="E154" s="204"/>
      <c r="F154" s="207" t="s">
        <v>570</v>
      </c>
      <c r="G154" s="204"/>
      <c r="H154" s="208">
        <v>216.14</v>
      </c>
      <c r="I154" s="209"/>
      <c r="J154" s="204"/>
      <c r="K154" s="204"/>
      <c r="L154" s="210"/>
      <c r="M154" s="211"/>
      <c r="N154" s="212"/>
      <c r="O154" s="212"/>
      <c r="P154" s="212"/>
      <c r="Q154" s="212"/>
      <c r="R154" s="212"/>
      <c r="S154" s="212"/>
      <c r="T154" s="213"/>
      <c r="AT154" s="214" t="s">
        <v>145</v>
      </c>
      <c r="AU154" s="214" t="s">
        <v>85</v>
      </c>
      <c r="AV154" s="11" t="s">
        <v>85</v>
      </c>
      <c r="AW154" s="11" t="s">
        <v>6</v>
      </c>
      <c r="AX154" s="11" t="s">
        <v>83</v>
      </c>
      <c r="AY154" s="214" t="s">
        <v>136</v>
      </c>
    </row>
    <row r="155" spans="2:65" s="1" customFormat="1" ht="51" customHeight="1">
      <c r="B155" s="40"/>
      <c r="C155" s="191" t="s">
        <v>291</v>
      </c>
      <c r="D155" s="191" t="s">
        <v>138</v>
      </c>
      <c r="E155" s="192" t="s">
        <v>267</v>
      </c>
      <c r="F155" s="193" t="s">
        <v>268</v>
      </c>
      <c r="G155" s="194" t="s">
        <v>141</v>
      </c>
      <c r="H155" s="195">
        <v>53.5</v>
      </c>
      <c r="I155" s="196"/>
      <c r="J155" s="197">
        <f>ROUND(I155*H155,2)</f>
        <v>0</v>
      </c>
      <c r="K155" s="193" t="s">
        <v>155</v>
      </c>
      <c r="L155" s="60"/>
      <c r="M155" s="198" t="s">
        <v>23</v>
      </c>
      <c r="N155" s="199" t="s">
        <v>46</v>
      </c>
      <c r="O155" s="41"/>
      <c r="P155" s="200">
        <f>O155*H155</f>
        <v>0</v>
      </c>
      <c r="Q155" s="200">
        <v>0</v>
      </c>
      <c r="R155" s="200">
        <f>Q155*H155</f>
        <v>0</v>
      </c>
      <c r="S155" s="200">
        <v>0</v>
      </c>
      <c r="T155" s="201">
        <f>S155*H155</f>
        <v>0</v>
      </c>
      <c r="AR155" s="22" t="s">
        <v>143</v>
      </c>
      <c r="AT155" s="22" t="s">
        <v>138</v>
      </c>
      <c r="AU155" s="22" t="s">
        <v>85</v>
      </c>
      <c r="AY155" s="22" t="s">
        <v>136</v>
      </c>
      <c r="BE155" s="202">
        <f>IF(N155="základní",J155,0)</f>
        <v>0</v>
      </c>
      <c r="BF155" s="202">
        <f>IF(N155="snížená",J155,0)</f>
        <v>0</v>
      </c>
      <c r="BG155" s="202">
        <f>IF(N155="zákl. přenesená",J155,0)</f>
        <v>0</v>
      </c>
      <c r="BH155" s="202">
        <f>IF(N155="sníž. přenesená",J155,0)</f>
        <v>0</v>
      </c>
      <c r="BI155" s="202">
        <f>IF(N155="nulová",J155,0)</f>
        <v>0</v>
      </c>
      <c r="BJ155" s="22" t="s">
        <v>83</v>
      </c>
      <c r="BK155" s="202">
        <f>ROUND(I155*H155,2)</f>
        <v>0</v>
      </c>
      <c r="BL155" s="22" t="s">
        <v>143</v>
      </c>
      <c r="BM155" s="22" t="s">
        <v>572</v>
      </c>
    </row>
    <row r="156" spans="2:65" s="10" customFormat="1" ht="29.85" customHeight="1">
      <c r="B156" s="175"/>
      <c r="C156" s="176"/>
      <c r="D156" s="177" t="s">
        <v>74</v>
      </c>
      <c r="E156" s="189" t="s">
        <v>270</v>
      </c>
      <c r="F156" s="189" t="s">
        <v>271</v>
      </c>
      <c r="G156" s="176"/>
      <c r="H156" s="176"/>
      <c r="I156" s="179"/>
      <c r="J156" s="190">
        <f>BK156</f>
        <v>0</v>
      </c>
      <c r="K156" s="176"/>
      <c r="L156" s="181"/>
      <c r="M156" s="182"/>
      <c r="N156" s="183"/>
      <c r="O156" s="183"/>
      <c r="P156" s="184">
        <f>SUM(P157:P158)</f>
        <v>0</v>
      </c>
      <c r="Q156" s="183"/>
      <c r="R156" s="184">
        <f>SUM(R157:R158)</f>
        <v>0</v>
      </c>
      <c r="S156" s="183"/>
      <c r="T156" s="185">
        <f>SUM(T157:T158)</f>
        <v>0</v>
      </c>
      <c r="AR156" s="186" t="s">
        <v>83</v>
      </c>
      <c r="AT156" s="187" t="s">
        <v>74</v>
      </c>
      <c r="AU156" s="187" t="s">
        <v>83</v>
      </c>
      <c r="AY156" s="186" t="s">
        <v>136</v>
      </c>
      <c r="BK156" s="188">
        <f>SUM(BK157:BK158)</f>
        <v>0</v>
      </c>
    </row>
    <row r="157" spans="2:65" s="1" customFormat="1" ht="25.5" customHeight="1">
      <c r="B157" s="40"/>
      <c r="C157" s="191" t="s">
        <v>448</v>
      </c>
      <c r="D157" s="191" t="s">
        <v>138</v>
      </c>
      <c r="E157" s="192" t="s">
        <v>501</v>
      </c>
      <c r="F157" s="193" t="s">
        <v>502</v>
      </c>
      <c r="G157" s="194" t="s">
        <v>185</v>
      </c>
      <c r="H157" s="195">
        <v>12.305</v>
      </c>
      <c r="I157" s="196"/>
      <c r="J157" s="197">
        <f>ROUND(I157*H157,2)</f>
        <v>0</v>
      </c>
      <c r="K157" s="193" t="s">
        <v>160</v>
      </c>
      <c r="L157" s="60"/>
      <c r="M157" s="198" t="s">
        <v>23</v>
      </c>
      <c r="N157" s="199" t="s">
        <v>46</v>
      </c>
      <c r="O157" s="41"/>
      <c r="P157" s="200">
        <f>O157*H157</f>
        <v>0</v>
      </c>
      <c r="Q157" s="200">
        <v>0</v>
      </c>
      <c r="R157" s="200">
        <f>Q157*H157</f>
        <v>0</v>
      </c>
      <c r="S157" s="200">
        <v>0</v>
      </c>
      <c r="T157" s="201">
        <f>S157*H157</f>
        <v>0</v>
      </c>
      <c r="AR157" s="22" t="s">
        <v>143</v>
      </c>
      <c r="AT157" s="22" t="s">
        <v>138</v>
      </c>
      <c r="AU157" s="22" t="s">
        <v>85</v>
      </c>
      <c r="AY157" s="22" t="s">
        <v>136</v>
      </c>
      <c r="BE157" s="202">
        <f>IF(N157="základní",J157,0)</f>
        <v>0</v>
      </c>
      <c r="BF157" s="202">
        <f>IF(N157="snížená",J157,0)</f>
        <v>0</v>
      </c>
      <c r="BG157" s="202">
        <f>IF(N157="zákl. přenesená",J157,0)</f>
        <v>0</v>
      </c>
      <c r="BH157" s="202">
        <f>IF(N157="sníž. přenesená",J157,0)</f>
        <v>0</v>
      </c>
      <c r="BI157" s="202">
        <f>IF(N157="nulová",J157,0)</f>
        <v>0</v>
      </c>
      <c r="BJ157" s="22" t="s">
        <v>83</v>
      </c>
      <c r="BK157" s="202">
        <f>ROUND(I157*H157,2)</f>
        <v>0</v>
      </c>
      <c r="BL157" s="22" t="s">
        <v>143</v>
      </c>
      <c r="BM157" s="22" t="s">
        <v>573</v>
      </c>
    </row>
    <row r="158" spans="2:65" s="1" customFormat="1" ht="54">
      <c r="B158" s="40"/>
      <c r="C158" s="62"/>
      <c r="D158" s="205" t="s">
        <v>162</v>
      </c>
      <c r="E158" s="62"/>
      <c r="F158" s="215" t="s">
        <v>504</v>
      </c>
      <c r="G158" s="62"/>
      <c r="H158" s="62"/>
      <c r="I158" s="162"/>
      <c r="J158" s="62"/>
      <c r="K158" s="62"/>
      <c r="L158" s="60"/>
      <c r="M158" s="216"/>
      <c r="N158" s="41"/>
      <c r="O158" s="41"/>
      <c r="P158" s="41"/>
      <c r="Q158" s="41"/>
      <c r="R158" s="41"/>
      <c r="S158" s="41"/>
      <c r="T158" s="77"/>
      <c r="AT158" s="22" t="s">
        <v>162</v>
      </c>
      <c r="AU158" s="22" t="s">
        <v>85</v>
      </c>
    </row>
    <row r="159" spans="2:65" s="10" customFormat="1" ht="29.85" customHeight="1">
      <c r="B159" s="175"/>
      <c r="C159" s="176"/>
      <c r="D159" s="177" t="s">
        <v>74</v>
      </c>
      <c r="E159" s="189" t="s">
        <v>289</v>
      </c>
      <c r="F159" s="189" t="s">
        <v>290</v>
      </c>
      <c r="G159" s="176"/>
      <c r="H159" s="176"/>
      <c r="I159" s="179"/>
      <c r="J159" s="190">
        <f>BK159</f>
        <v>0</v>
      </c>
      <c r="K159" s="176"/>
      <c r="L159" s="181"/>
      <c r="M159" s="182"/>
      <c r="N159" s="183"/>
      <c r="O159" s="183"/>
      <c r="P159" s="184">
        <f>P160</f>
        <v>0</v>
      </c>
      <c r="Q159" s="183"/>
      <c r="R159" s="184">
        <f>R160</f>
        <v>0</v>
      </c>
      <c r="S159" s="183"/>
      <c r="T159" s="185">
        <f>T160</f>
        <v>0</v>
      </c>
      <c r="AR159" s="186" t="s">
        <v>83</v>
      </c>
      <c r="AT159" s="187" t="s">
        <v>74</v>
      </c>
      <c r="AU159" s="187" t="s">
        <v>83</v>
      </c>
      <c r="AY159" s="186" t="s">
        <v>136</v>
      </c>
      <c r="BK159" s="188">
        <f>BK160</f>
        <v>0</v>
      </c>
    </row>
    <row r="160" spans="2:65" s="1" customFormat="1" ht="25.5" customHeight="1">
      <c r="B160" s="40"/>
      <c r="C160" s="191" t="s">
        <v>451</v>
      </c>
      <c r="D160" s="191" t="s">
        <v>138</v>
      </c>
      <c r="E160" s="192" t="s">
        <v>292</v>
      </c>
      <c r="F160" s="193" t="s">
        <v>293</v>
      </c>
      <c r="G160" s="194" t="s">
        <v>185</v>
      </c>
      <c r="H160" s="195">
        <v>62.567</v>
      </c>
      <c r="I160" s="196"/>
      <c r="J160" s="197">
        <f>ROUND(I160*H160,2)</f>
        <v>0</v>
      </c>
      <c r="K160" s="193" t="s">
        <v>155</v>
      </c>
      <c r="L160" s="60"/>
      <c r="M160" s="198" t="s">
        <v>23</v>
      </c>
      <c r="N160" s="237" t="s">
        <v>46</v>
      </c>
      <c r="O160" s="238"/>
      <c r="P160" s="239">
        <f>O160*H160</f>
        <v>0</v>
      </c>
      <c r="Q160" s="239">
        <v>0</v>
      </c>
      <c r="R160" s="239">
        <f>Q160*H160</f>
        <v>0</v>
      </c>
      <c r="S160" s="239">
        <v>0</v>
      </c>
      <c r="T160" s="240">
        <f>S160*H160</f>
        <v>0</v>
      </c>
      <c r="AR160" s="22" t="s">
        <v>143</v>
      </c>
      <c r="AT160" s="22" t="s">
        <v>138</v>
      </c>
      <c r="AU160" s="22" t="s">
        <v>85</v>
      </c>
      <c r="AY160" s="22" t="s">
        <v>136</v>
      </c>
      <c r="BE160" s="202">
        <f>IF(N160="základní",J160,0)</f>
        <v>0</v>
      </c>
      <c r="BF160" s="202">
        <f>IF(N160="snížená",J160,0)</f>
        <v>0</v>
      </c>
      <c r="BG160" s="202">
        <f>IF(N160="zákl. přenesená",J160,0)</f>
        <v>0</v>
      </c>
      <c r="BH160" s="202">
        <f>IF(N160="sníž. přenesená",J160,0)</f>
        <v>0</v>
      </c>
      <c r="BI160" s="202">
        <f>IF(N160="nulová",J160,0)</f>
        <v>0</v>
      </c>
      <c r="BJ160" s="22" t="s">
        <v>83</v>
      </c>
      <c r="BK160" s="202">
        <f>ROUND(I160*H160,2)</f>
        <v>0</v>
      </c>
      <c r="BL160" s="22" t="s">
        <v>143</v>
      </c>
      <c r="BM160" s="22" t="s">
        <v>574</v>
      </c>
    </row>
    <row r="161" spans="2:12" s="1" customFormat="1" ht="6.95" customHeight="1">
      <c r="B161" s="55"/>
      <c r="C161" s="56"/>
      <c r="D161" s="56"/>
      <c r="E161" s="56"/>
      <c r="F161" s="56"/>
      <c r="G161" s="56"/>
      <c r="H161" s="56"/>
      <c r="I161" s="138"/>
      <c r="J161" s="56"/>
      <c r="K161" s="56"/>
      <c r="L161" s="60"/>
    </row>
  </sheetData>
  <sheetProtection algorithmName="SHA-512" hashValue="8PzqpBgPM1H/3LKEukg9CAKVW+UsKmAZiYmTeetrVQbBtN6i26wK9yZ17OuUsYqsoulKjGJDDV2ivdjteM9frw==" saltValue="21ETQpuZ52eU5PG7PwsErMFYq+HPOivYQEXGKfkTmZPAg/rXLAIe4KuO77hDoo66VrS3e8dB+Afa49V36s3b2Q==" spinCount="100000" sheet="1" objects="1" scenarios="1" formatColumns="0" formatRows="0" autoFilter="0"/>
  <autoFilter ref="C81:K160"/>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3"/>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97</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575</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ROUND(SUM(BE82:BE152), 2)</f>
        <v>0</v>
      </c>
      <c r="G30" s="41"/>
      <c r="H30" s="41"/>
      <c r="I30" s="130">
        <v>0.21</v>
      </c>
      <c r="J30" s="129">
        <f>ROUND(ROUND((SUM(BE82:BE152)), 2)*I30, 2)</f>
        <v>0</v>
      </c>
      <c r="K30" s="44"/>
    </row>
    <row r="31" spans="2:11" s="1" customFormat="1" ht="14.45" customHeight="1">
      <c r="B31" s="40"/>
      <c r="C31" s="41"/>
      <c r="D31" s="41"/>
      <c r="E31" s="48" t="s">
        <v>47</v>
      </c>
      <c r="F31" s="129">
        <f>ROUND(SUM(BF82:BF152), 2)</f>
        <v>0</v>
      </c>
      <c r="G31" s="41"/>
      <c r="H31" s="41"/>
      <c r="I31" s="130">
        <v>0.15</v>
      </c>
      <c r="J31" s="129">
        <f>ROUND(ROUND((SUM(BF82:BF152)), 2)*I31, 2)</f>
        <v>0</v>
      </c>
      <c r="K31" s="44"/>
    </row>
    <row r="32" spans="2:11" s="1" customFormat="1" ht="14.45" hidden="1" customHeight="1">
      <c r="B32" s="40"/>
      <c r="C32" s="41"/>
      <c r="D32" s="41"/>
      <c r="E32" s="48" t="s">
        <v>48</v>
      </c>
      <c r="F32" s="129">
        <f>ROUND(SUM(BG82:BG152), 2)</f>
        <v>0</v>
      </c>
      <c r="G32" s="41"/>
      <c r="H32" s="41"/>
      <c r="I32" s="130">
        <v>0.21</v>
      </c>
      <c r="J32" s="129">
        <v>0</v>
      </c>
      <c r="K32" s="44"/>
    </row>
    <row r="33" spans="2:11" s="1" customFormat="1" ht="14.45" hidden="1" customHeight="1">
      <c r="B33" s="40"/>
      <c r="C33" s="41"/>
      <c r="D33" s="41"/>
      <c r="E33" s="48" t="s">
        <v>49</v>
      </c>
      <c r="F33" s="129">
        <f>ROUND(SUM(BH82:BH152), 2)</f>
        <v>0</v>
      </c>
      <c r="G33" s="41"/>
      <c r="H33" s="41"/>
      <c r="I33" s="130">
        <v>0.15</v>
      </c>
      <c r="J33" s="129">
        <v>0</v>
      </c>
      <c r="K33" s="44"/>
    </row>
    <row r="34" spans="2:11" s="1" customFormat="1" ht="14.45" hidden="1" customHeight="1">
      <c r="B34" s="40"/>
      <c r="C34" s="41"/>
      <c r="D34" s="41"/>
      <c r="E34" s="48" t="s">
        <v>50</v>
      </c>
      <c r="F34" s="129">
        <f>ROUND(SUM(BI82:BI152),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1700313 - Zpevněné odstavné plochy ze zatravňovacích roštů - lokalita Bulharská III</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J82</f>
        <v>0</v>
      </c>
      <c r="K56" s="44"/>
      <c r="AU56" s="22" t="s">
        <v>113</v>
      </c>
    </row>
    <row r="57" spans="2:47" s="7" customFormat="1" ht="24.95" customHeight="1">
      <c r="B57" s="148"/>
      <c r="C57" s="149"/>
      <c r="D57" s="150" t="s">
        <v>114</v>
      </c>
      <c r="E57" s="151"/>
      <c r="F57" s="151"/>
      <c r="G57" s="151"/>
      <c r="H57" s="151"/>
      <c r="I57" s="152"/>
      <c r="J57" s="153">
        <f>J83</f>
        <v>0</v>
      </c>
      <c r="K57" s="154"/>
    </row>
    <row r="58" spans="2:47" s="8" customFormat="1" ht="19.899999999999999" customHeight="1">
      <c r="B58" s="155"/>
      <c r="C58" s="156"/>
      <c r="D58" s="157" t="s">
        <v>115</v>
      </c>
      <c r="E58" s="158"/>
      <c r="F58" s="158"/>
      <c r="G58" s="158"/>
      <c r="H58" s="158"/>
      <c r="I58" s="159"/>
      <c r="J58" s="160">
        <f>J84</f>
        <v>0</v>
      </c>
      <c r="K58" s="161"/>
    </row>
    <row r="59" spans="2:47" s="8" customFormat="1" ht="19.899999999999999" customHeight="1">
      <c r="B59" s="155"/>
      <c r="C59" s="156"/>
      <c r="D59" s="157" t="s">
        <v>116</v>
      </c>
      <c r="E59" s="158"/>
      <c r="F59" s="158"/>
      <c r="G59" s="158"/>
      <c r="H59" s="158"/>
      <c r="I59" s="159"/>
      <c r="J59" s="160">
        <f>J120</f>
        <v>0</v>
      </c>
      <c r="K59" s="161"/>
    </row>
    <row r="60" spans="2:47" s="8" customFormat="1" ht="19.899999999999999" customHeight="1">
      <c r="B60" s="155"/>
      <c r="C60" s="156"/>
      <c r="D60" s="157" t="s">
        <v>296</v>
      </c>
      <c r="E60" s="158"/>
      <c r="F60" s="158"/>
      <c r="G60" s="158"/>
      <c r="H60" s="158"/>
      <c r="I60" s="159"/>
      <c r="J60" s="160">
        <f>J140</f>
        <v>0</v>
      </c>
      <c r="K60" s="161"/>
    </row>
    <row r="61" spans="2:47" s="8" customFormat="1" ht="19.899999999999999" customHeight="1">
      <c r="B61" s="155"/>
      <c r="C61" s="156"/>
      <c r="D61" s="157" t="s">
        <v>117</v>
      </c>
      <c r="E61" s="158"/>
      <c r="F61" s="158"/>
      <c r="G61" s="158"/>
      <c r="H61" s="158"/>
      <c r="I61" s="159"/>
      <c r="J61" s="160">
        <f>J145</f>
        <v>0</v>
      </c>
      <c r="K61" s="161"/>
    </row>
    <row r="62" spans="2:47" s="8" customFormat="1" ht="19.899999999999999" customHeight="1">
      <c r="B62" s="155"/>
      <c r="C62" s="156"/>
      <c r="D62" s="157" t="s">
        <v>119</v>
      </c>
      <c r="E62" s="158"/>
      <c r="F62" s="158"/>
      <c r="G62" s="158"/>
      <c r="H62" s="158"/>
      <c r="I62" s="159"/>
      <c r="J62" s="160">
        <f>J151</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120</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16.5" customHeight="1">
      <c r="B72" s="40"/>
      <c r="C72" s="62"/>
      <c r="D72" s="62"/>
      <c r="E72" s="362" t="str">
        <f>E7</f>
        <v>Zpevněné odstavné plochy ze zatravňovacích roštů - II.etapa</v>
      </c>
      <c r="F72" s="363"/>
      <c r="G72" s="363"/>
      <c r="H72" s="363"/>
      <c r="I72" s="162"/>
      <c r="J72" s="62"/>
      <c r="K72" s="62"/>
      <c r="L72" s="60"/>
    </row>
    <row r="73" spans="2:12" s="1" customFormat="1" ht="14.45" customHeight="1">
      <c r="B73" s="40"/>
      <c r="C73" s="64" t="s">
        <v>107</v>
      </c>
      <c r="D73" s="62"/>
      <c r="E73" s="62"/>
      <c r="F73" s="62"/>
      <c r="G73" s="62"/>
      <c r="H73" s="62"/>
      <c r="I73" s="162"/>
      <c r="J73" s="62"/>
      <c r="K73" s="62"/>
      <c r="L73" s="60"/>
    </row>
    <row r="74" spans="2:12" s="1" customFormat="1" ht="17.25" customHeight="1">
      <c r="B74" s="40"/>
      <c r="C74" s="62"/>
      <c r="D74" s="62"/>
      <c r="E74" s="337" t="str">
        <f>E9</f>
        <v>1700313 - Zpevněné odstavné plochy ze zatravňovacích roštů - lokalita Bulharská III</v>
      </c>
      <c r="F74" s="364"/>
      <c r="G74" s="364"/>
      <c r="H74" s="364"/>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24</v>
      </c>
      <c r="D76" s="62"/>
      <c r="E76" s="62"/>
      <c r="F76" s="163" t="str">
        <f>F12</f>
        <v>Ostrava - Poruba</v>
      </c>
      <c r="G76" s="62"/>
      <c r="H76" s="62"/>
      <c r="I76" s="164" t="s">
        <v>26</v>
      </c>
      <c r="J76" s="72" t="str">
        <f>IF(J12="","",J12)</f>
        <v>2. 3. 2017</v>
      </c>
      <c r="K76" s="62"/>
      <c r="L76" s="60"/>
    </row>
    <row r="77" spans="2:12" s="1" customFormat="1" ht="6.95" customHeight="1">
      <c r="B77" s="40"/>
      <c r="C77" s="62"/>
      <c r="D77" s="62"/>
      <c r="E77" s="62"/>
      <c r="F77" s="62"/>
      <c r="G77" s="62"/>
      <c r="H77" s="62"/>
      <c r="I77" s="162"/>
      <c r="J77" s="62"/>
      <c r="K77" s="62"/>
      <c r="L77" s="60"/>
    </row>
    <row r="78" spans="2:12" s="1" customFormat="1" ht="15">
      <c r="B78" s="40"/>
      <c r="C78" s="64" t="s">
        <v>30</v>
      </c>
      <c r="D78" s="62"/>
      <c r="E78" s="62"/>
      <c r="F78" s="163" t="str">
        <f>E15</f>
        <v>Úřad městského obvodu Poruba</v>
      </c>
      <c r="G78" s="62"/>
      <c r="H78" s="62"/>
      <c r="I78" s="164" t="s">
        <v>36</v>
      </c>
      <c r="J78" s="163" t="str">
        <f>E21</f>
        <v xml:space="preserve"> </v>
      </c>
      <c r="K78" s="62"/>
      <c r="L78" s="60"/>
    </row>
    <row r="79" spans="2:12" s="1" customFormat="1" ht="14.45" customHeight="1">
      <c r="B79" s="40"/>
      <c r="C79" s="64" t="s">
        <v>34</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121</v>
      </c>
      <c r="D81" s="167" t="s">
        <v>60</v>
      </c>
      <c r="E81" s="167" t="s">
        <v>56</v>
      </c>
      <c r="F81" s="167" t="s">
        <v>122</v>
      </c>
      <c r="G81" s="167" t="s">
        <v>123</v>
      </c>
      <c r="H81" s="167" t="s">
        <v>124</v>
      </c>
      <c r="I81" s="168" t="s">
        <v>125</v>
      </c>
      <c r="J81" s="167" t="s">
        <v>111</v>
      </c>
      <c r="K81" s="169" t="s">
        <v>126</v>
      </c>
      <c r="L81" s="170"/>
      <c r="M81" s="80" t="s">
        <v>127</v>
      </c>
      <c r="N81" s="81" t="s">
        <v>45</v>
      </c>
      <c r="O81" s="81" t="s">
        <v>128</v>
      </c>
      <c r="P81" s="81" t="s">
        <v>129</v>
      </c>
      <c r="Q81" s="81" t="s">
        <v>130</v>
      </c>
      <c r="R81" s="81" t="s">
        <v>131</v>
      </c>
      <c r="S81" s="81" t="s">
        <v>132</v>
      </c>
      <c r="T81" s="82" t="s">
        <v>133</v>
      </c>
    </row>
    <row r="82" spans="2:65" s="1" customFormat="1" ht="29.25" customHeight="1">
      <c r="B82" s="40"/>
      <c r="C82" s="86" t="s">
        <v>112</v>
      </c>
      <c r="D82" s="62"/>
      <c r="E82" s="62"/>
      <c r="F82" s="62"/>
      <c r="G82" s="62"/>
      <c r="H82" s="62"/>
      <c r="I82" s="162"/>
      <c r="J82" s="171">
        <f>BK82</f>
        <v>0</v>
      </c>
      <c r="K82" s="62"/>
      <c r="L82" s="60"/>
      <c r="M82" s="83"/>
      <c r="N82" s="84"/>
      <c r="O82" s="84"/>
      <c r="P82" s="172">
        <f>P83</f>
        <v>0</v>
      </c>
      <c r="Q82" s="84"/>
      <c r="R82" s="172">
        <f>R83</f>
        <v>31.530074999999997</v>
      </c>
      <c r="S82" s="84"/>
      <c r="T82" s="173">
        <f>T83</f>
        <v>11.9</v>
      </c>
      <c r="AT82" s="22" t="s">
        <v>74</v>
      </c>
      <c r="AU82" s="22" t="s">
        <v>113</v>
      </c>
      <c r="BK82" s="174">
        <f>BK83</f>
        <v>0</v>
      </c>
    </row>
    <row r="83" spans="2:65" s="10" customFormat="1" ht="37.35" customHeight="1">
      <c r="B83" s="175"/>
      <c r="C83" s="176"/>
      <c r="D83" s="177" t="s">
        <v>74</v>
      </c>
      <c r="E83" s="178" t="s">
        <v>134</v>
      </c>
      <c r="F83" s="178" t="s">
        <v>135</v>
      </c>
      <c r="G83" s="176"/>
      <c r="H83" s="176"/>
      <c r="I83" s="179"/>
      <c r="J83" s="180">
        <f>BK83</f>
        <v>0</v>
      </c>
      <c r="K83" s="176"/>
      <c r="L83" s="181"/>
      <c r="M83" s="182"/>
      <c r="N83" s="183"/>
      <c r="O83" s="183"/>
      <c r="P83" s="184">
        <f>P84+P120+P140+P145+P151</f>
        <v>0</v>
      </c>
      <c r="Q83" s="183"/>
      <c r="R83" s="184">
        <f>R84+R120+R140+R145+R151</f>
        <v>31.530074999999997</v>
      </c>
      <c r="S83" s="183"/>
      <c r="T83" s="185">
        <f>T84+T120+T140+T145+T151</f>
        <v>11.9</v>
      </c>
      <c r="AR83" s="186" t="s">
        <v>83</v>
      </c>
      <c r="AT83" s="187" t="s">
        <v>74</v>
      </c>
      <c r="AU83" s="187" t="s">
        <v>75</v>
      </c>
      <c r="AY83" s="186" t="s">
        <v>136</v>
      </c>
      <c r="BK83" s="188">
        <f>BK84+BK120+BK140+BK145+BK151</f>
        <v>0</v>
      </c>
    </row>
    <row r="84" spans="2:65" s="10" customFormat="1" ht="19.899999999999999" customHeight="1">
      <c r="B84" s="175"/>
      <c r="C84" s="176"/>
      <c r="D84" s="177" t="s">
        <v>74</v>
      </c>
      <c r="E84" s="189" t="s">
        <v>83</v>
      </c>
      <c r="F84" s="189" t="s">
        <v>137</v>
      </c>
      <c r="G84" s="176"/>
      <c r="H84" s="176"/>
      <c r="I84" s="179"/>
      <c r="J84" s="190">
        <f>BK84</f>
        <v>0</v>
      </c>
      <c r="K84" s="176"/>
      <c r="L84" s="181"/>
      <c r="M84" s="182"/>
      <c r="N84" s="183"/>
      <c r="O84" s="183"/>
      <c r="P84" s="184">
        <f>SUM(P85:P119)</f>
        <v>0</v>
      </c>
      <c r="Q84" s="183"/>
      <c r="R84" s="184">
        <f>SUM(R85:R119)</f>
        <v>11.545875000000001</v>
      </c>
      <c r="S84" s="183"/>
      <c r="T84" s="185">
        <f>SUM(T85:T119)</f>
        <v>11.5</v>
      </c>
      <c r="AR84" s="186" t="s">
        <v>83</v>
      </c>
      <c r="AT84" s="187" t="s">
        <v>74</v>
      </c>
      <c r="AU84" s="187" t="s">
        <v>83</v>
      </c>
      <c r="AY84" s="186" t="s">
        <v>136</v>
      </c>
      <c r="BK84" s="188">
        <f>SUM(BK85:BK119)</f>
        <v>0</v>
      </c>
    </row>
    <row r="85" spans="2:65" s="1" customFormat="1" ht="25.5" customHeight="1">
      <c r="B85" s="40"/>
      <c r="C85" s="191" t="s">
        <v>83</v>
      </c>
      <c r="D85" s="191" t="s">
        <v>138</v>
      </c>
      <c r="E85" s="192" t="s">
        <v>576</v>
      </c>
      <c r="F85" s="193" t="s">
        <v>577</v>
      </c>
      <c r="G85" s="194" t="s">
        <v>191</v>
      </c>
      <c r="H85" s="195">
        <v>4</v>
      </c>
      <c r="I85" s="196"/>
      <c r="J85" s="197">
        <f>ROUND(I85*H85,2)</f>
        <v>0</v>
      </c>
      <c r="K85" s="193" t="s">
        <v>160</v>
      </c>
      <c r="L85" s="60"/>
      <c r="M85" s="198" t="s">
        <v>23</v>
      </c>
      <c r="N85" s="199" t="s">
        <v>46</v>
      </c>
      <c r="O85" s="41"/>
      <c r="P85" s="200">
        <f>O85*H85</f>
        <v>0</v>
      </c>
      <c r="Q85" s="200">
        <v>0</v>
      </c>
      <c r="R85" s="200">
        <f>Q85*H85</f>
        <v>0</v>
      </c>
      <c r="S85" s="200">
        <v>0</v>
      </c>
      <c r="T85" s="201">
        <f>S85*H85</f>
        <v>0</v>
      </c>
      <c r="AR85" s="22" t="s">
        <v>143</v>
      </c>
      <c r="AT85" s="22" t="s">
        <v>138</v>
      </c>
      <c r="AU85" s="22" t="s">
        <v>85</v>
      </c>
      <c r="AY85" s="22" t="s">
        <v>136</v>
      </c>
      <c r="BE85" s="202">
        <f>IF(N85="základní",J85,0)</f>
        <v>0</v>
      </c>
      <c r="BF85" s="202">
        <f>IF(N85="snížená",J85,0)</f>
        <v>0</v>
      </c>
      <c r="BG85" s="202">
        <f>IF(N85="zákl. přenesená",J85,0)</f>
        <v>0</v>
      </c>
      <c r="BH85" s="202">
        <f>IF(N85="sníž. přenesená",J85,0)</f>
        <v>0</v>
      </c>
      <c r="BI85" s="202">
        <f>IF(N85="nulová",J85,0)</f>
        <v>0</v>
      </c>
      <c r="BJ85" s="22" t="s">
        <v>83</v>
      </c>
      <c r="BK85" s="202">
        <f>ROUND(I85*H85,2)</f>
        <v>0</v>
      </c>
      <c r="BL85" s="22" t="s">
        <v>143</v>
      </c>
      <c r="BM85" s="22" t="s">
        <v>578</v>
      </c>
    </row>
    <row r="86" spans="2:65" s="1" customFormat="1" ht="148.5">
      <c r="B86" s="40"/>
      <c r="C86" s="62"/>
      <c r="D86" s="205" t="s">
        <v>162</v>
      </c>
      <c r="E86" s="62"/>
      <c r="F86" s="215" t="s">
        <v>579</v>
      </c>
      <c r="G86" s="62"/>
      <c r="H86" s="62"/>
      <c r="I86" s="162"/>
      <c r="J86" s="62"/>
      <c r="K86" s="62"/>
      <c r="L86" s="60"/>
      <c r="M86" s="216"/>
      <c r="N86" s="41"/>
      <c r="O86" s="41"/>
      <c r="P86" s="41"/>
      <c r="Q86" s="41"/>
      <c r="R86" s="41"/>
      <c r="S86" s="41"/>
      <c r="T86" s="77"/>
      <c r="AT86" s="22" t="s">
        <v>162</v>
      </c>
      <c r="AU86" s="22" t="s">
        <v>85</v>
      </c>
    </row>
    <row r="87" spans="2:65" s="1" customFormat="1" ht="38.25" customHeight="1">
      <c r="B87" s="40"/>
      <c r="C87" s="191" t="s">
        <v>85</v>
      </c>
      <c r="D87" s="191" t="s">
        <v>138</v>
      </c>
      <c r="E87" s="192" t="s">
        <v>139</v>
      </c>
      <c r="F87" s="193" t="s">
        <v>140</v>
      </c>
      <c r="G87" s="194" t="s">
        <v>141</v>
      </c>
      <c r="H87" s="195">
        <v>50</v>
      </c>
      <c r="I87" s="196"/>
      <c r="J87" s="197">
        <f>ROUND(I87*H87,2)</f>
        <v>0</v>
      </c>
      <c r="K87" s="193" t="s">
        <v>142</v>
      </c>
      <c r="L87" s="60"/>
      <c r="M87" s="198" t="s">
        <v>23</v>
      </c>
      <c r="N87" s="199" t="s">
        <v>46</v>
      </c>
      <c r="O87" s="41"/>
      <c r="P87" s="200">
        <f>O87*H87</f>
        <v>0</v>
      </c>
      <c r="Q87" s="200">
        <v>0</v>
      </c>
      <c r="R87" s="200">
        <f>Q87*H87</f>
        <v>0</v>
      </c>
      <c r="S87" s="200">
        <v>0.23</v>
      </c>
      <c r="T87" s="201">
        <f>S87*H87</f>
        <v>11.5</v>
      </c>
      <c r="AR87" s="22" t="s">
        <v>143</v>
      </c>
      <c r="AT87" s="22" t="s">
        <v>138</v>
      </c>
      <c r="AU87" s="22" t="s">
        <v>85</v>
      </c>
      <c r="AY87" s="22" t="s">
        <v>136</v>
      </c>
      <c r="BE87" s="202">
        <f>IF(N87="základní",J87,0)</f>
        <v>0</v>
      </c>
      <c r="BF87" s="202">
        <f>IF(N87="snížená",J87,0)</f>
        <v>0</v>
      </c>
      <c r="BG87" s="202">
        <f>IF(N87="zákl. přenesená",J87,0)</f>
        <v>0</v>
      </c>
      <c r="BH87" s="202">
        <f>IF(N87="sníž. přenesená",J87,0)</f>
        <v>0</v>
      </c>
      <c r="BI87" s="202">
        <f>IF(N87="nulová",J87,0)</f>
        <v>0</v>
      </c>
      <c r="BJ87" s="22" t="s">
        <v>83</v>
      </c>
      <c r="BK87" s="202">
        <f>ROUND(I87*H87,2)</f>
        <v>0</v>
      </c>
      <c r="BL87" s="22" t="s">
        <v>143</v>
      </c>
      <c r="BM87" s="22" t="s">
        <v>580</v>
      </c>
    </row>
    <row r="88" spans="2:65" s="11" customFormat="1" ht="13.5">
      <c r="B88" s="203"/>
      <c r="C88" s="204"/>
      <c r="D88" s="205" t="s">
        <v>145</v>
      </c>
      <c r="E88" s="206" t="s">
        <v>23</v>
      </c>
      <c r="F88" s="207" t="s">
        <v>581</v>
      </c>
      <c r="G88" s="204"/>
      <c r="H88" s="208">
        <v>50</v>
      </c>
      <c r="I88" s="209"/>
      <c r="J88" s="204"/>
      <c r="K88" s="204"/>
      <c r="L88" s="210"/>
      <c r="M88" s="211"/>
      <c r="N88" s="212"/>
      <c r="O88" s="212"/>
      <c r="P88" s="212"/>
      <c r="Q88" s="212"/>
      <c r="R88" s="212"/>
      <c r="S88" s="212"/>
      <c r="T88" s="213"/>
      <c r="AT88" s="214" t="s">
        <v>145</v>
      </c>
      <c r="AU88" s="214" t="s">
        <v>85</v>
      </c>
      <c r="AV88" s="11" t="s">
        <v>85</v>
      </c>
      <c r="AW88" s="11" t="s">
        <v>38</v>
      </c>
      <c r="AX88" s="11" t="s">
        <v>83</v>
      </c>
      <c r="AY88" s="214" t="s">
        <v>136</v>
      </c>
    </row>
    <row r="89" spans="2:65" s="1" customFormat="1" ht="38.25" customHeight="1">
      <c r="B89" s="40"/>
      <c r="C89" s="191" t="s">
        <v>152</v>
      </c>
      <c r="D89" s="191" t="s">
        <v>138</v>
      </c>
      <c r="E89" s="192" t="s">
        <v>147</v>
      </c>
      <c r="F89" s="193" t="s">
        <v>148</v>
      </c>
      <c r="G89" s="194" t="s">
        <v>149</v>
      </c>
      <c r="H89" s="195">
        <v>45</v>
      </c>
      <c r="I89" s="196"/>
      <c r="J89" s="197">
        <f>ROUND(I89*H89,2)</f>
        <v>0</v>
      </c>
      <c r="K89" s="193" t="s">
        <v>142</v>
      </c>
      <c r="L89" s="60"/>
      <c r="M89" s="198" t="s">
        <v>23</v>
      </c>
      <c r="N89" s="199" t="s">
        <v>46</v>
      </c>
      <c r="O89" s="41"/>
      <c r="P89" s="200">
        <f>O89*H89</f>
        <v>0</v>
      </c>
      <c r="Q89" s="200">
        <v>0</v>
      </c>
      <c r="R89" s="200">
        <f>Q89*H89</f>
        <v>0</v>
      </c>
      <c r="S89" s="200">
        <v>0</v>
      </c>
      <c r="T89" s="201">
        <f>S89*H89</f>
        <v>0</v>
      </c>
      <c r="AR89" s="22" t="s">
        <v>143</v>
      </c>
      <c r="AT89" s="22" t="s">
        <v>138</v>
      </c>
      <c r="AU89" s="22" t="s">
        <v>85</v>
      </c>
      <c r="AY89" s="22" t="s">
        <v>136</v>
      </c>
      <c r="BE89" s="202">
        <f>IF(N89="základní",J89,0)</f>
        <v>0</v>
      </c>
      <c r="BF89" s="202">
        <f>IF(N89="snížená",J89,0)</f>
        <v>0</v>
      </c>
      <c r="BG89" s="202">
        <f>IF(N89="zákl. přenesená",J89,0)</f>
        <v>0</v>
      </c>
      <c r="BH89" s="202">
        <f>IF(N89="sníž. přenesená",J89,0)</f>
        <v>0</v>
      </c>
      <c r="BI89" s="202">
        <f>IF(N89="nulová",J89,0)</f>
        <v>0</v>
      </c>
      <c r="BJ89" s="22" t="s">
        <v>83</v>
      </c>
      <c r="BK89" s="202">
        <f>ROUND(I89*H89,2)</f>
        <v>0</v>
      </c>
      <c r="BL89" s="22" t="s">
        <v>143</v>
      </c>
      <c r="BM89" s="22" t="s">
        <v>582</v>
      </c>
    </row>
    <row r="90" spans="2:65" s="11" customFormat="1" ht="13.5">
      <c r="B90" s="203"/>
      <c r="C90" s="204"/>
      <c r="D90" s="205" t="s">
        <v>145</v>
      </c>
      <c r="E90" s="206" t="s">
        <v>23</v>
      </c>
      <c r="F90" s="207" t="s">
        <v>583</v>
      </c>
      <c r="G90" s="204"/>
      <c r="H90" s="208">
        <v>45</v>
      </c>
      <c r="I90" s="209"/>
      <c r="J90" s="204"/>
      <c r="K90" s="204"/>
      <c r="L90" s="210"/>
      <c r="M90" s="211"/>
      <c r="N90" s="212"/>
      <c r="O90" s="212"/>
      <c r="P90" s="212"/>
      <c r="Q90" s="212"/>
      <c r="R90" s="212"/>
      <c r="S90" s="212"/>
      <c r="T90" s="213"/>
      <c r="AT90" s="214" t="s">
        <v>145</v>
      </c>
      <c r="AU90" s="214" t="s">
        <v>85</v>
      </c>
      <c r="AV90" s="11" t="s">
        <v>85</v>
      </c>
      <c r="AW90" s="11" t="s">
        <v>38</v>
      </c>
      <c r="AX90" s="11" t="s">
        <v>83</v>
      </c>
      <c r="AY90" s="214" t="s">
        <v>136</v>
      </c>
    </row>
    <row r="91" spans="2:65" s="1" customFormat="1" ht="38.25" customHeight="1">
      <c r="B91" s="40"/>
      <c r="C91" s="191" t="s">
        <v>143</v>
      </c>
      <c r="D91" s="191" t="s">
        <v>138</v>
      </c>
      <c r="E91" s="192" t="s">
        <v>153</v>
      </c>
      <c r="F91" s="193" t="s">
        <v>154</v>
      </c>
      <c r="G91" s="194" t="s">
        <v>149</v>
      </c>
      <c r="H91" s="195">
        <v>135</v>
      </c>
      <c r="I91" s="196"/>
      <c r="J91" s="197">
        <f>ROUND(I91*H91,2)</f>
        <v>0</v>
      </c>
      <c r="K91" s="193" t="s">
        <v>155</v>
      </c>
      <c r="L91" s="60"/>
      <c r="M91" s="198" t="s">
        <v>23</v>
      </c>
      <c r="N91" s="199" t="s">
        <v>46</v>
      </c>
      <c r="O91" s="41"/>
      <c r="P91" s="200">
        <f>O91*H91</f>
        <v>0</v>
      </c>
      <c r="Q91" s="200">
        <v>0</v>
      </c>
      <c r="R91" s="200">
        <f>Q91*H91</f>
        <v>0</v>
      </c>
      <c r="S91" s="200">
        <v>0</v>
      </c>
      <c r="T91" s="201">
        <f>S91*H91</f>
        <v>0</v>
      </c>
      <c r="AR91" s="22" t="s">
        <v>143</v>
      </c>
      <c r="AT91" s="22" t="s">
        <v>138</v>
      </c>
      <c r="AU91" s="22" t="s">
        <v>85</v>
      </c>
      <c r="AY91" s="22" t="s">
        <v>136</v>
      </c>
      <c r="BE91" s="202">
        <f>IF(N91="základní",J91,0)</f>
        <v>0</v>
      </c>
      <c r="BF91" s="202">
        <f>IF(N91="snížená",J91,0)</f>
        <v>0</v>
      </c>
      <c r="BG91" s="202">
        <f>IF(N91="zákl. přenesená",J91,0)</f>
        <v>0</v>
      </c>
      <c r="BH91" s="202">
        <f>IF(N91="sníž. přenesená",J91,0)</f>
        <v>0</v>
      </c>
      <c r="BI91" s="202">
        <f>IF(N91="nulová",J91,0)</f>
        <v>0</v>
      </c>
      <c r="BJ91" s="22" t="s">
        <v>83</v>
      </c>
      <c r="BK91" s="202">
        <f>ROUND(I91*H91,2)</f>
        <v>0</v>
      </c>
      <c r="BL91" s="22" t="s">
        <v>143</v>
      </c>
      <c r="BM91" s="22" t="s">
        <v>584</v>
      </c>
    </row>
    <row r="92" spans="2:65" s="11" customFormat="1" ht="13.5">
      <c r="B92" s="203"/>
      <c r="C92" s="204"/>
      <c r="D92" s="205" t="s">
        <v>145</v>
      </c>
      <c r="E92" s="206" t="s">
        <v>23</v>
      </c>
      <c r="F92" s="207" t="s">
        <v>585</v>
      </c>
      <c r="G92" s="204"/>
      <c r="H92" s="208">
        <v>135</v>
      </c>
      <c r="I92" s="209"/>
      <c r="J92" s="204"/>
      <c r="K92" s="204"/>
      <c r="L92" s="210"/>
      <c r="M92" s="211"/>
      <c r="N92" s="212"/>
      <c r="O92" s="212"/>
      <c r="P92" s="212"/>
      <c r="Q92" s="212"/>
      <c r="R92" s="212"/>
      <c r="S92" s="212"/>
      <c r="T92" s="213"/>
      <c r="AT92" s="214" t="s">
        <v>145</v>
      </c>
      <c r="AU92" s="214" t="s">
        <v>85</v>
      </c>
      <c r="AV92" s="11" t="s">
        <v>85</v>
      </c>
      <c r="AW92" s="11" t="s">
        <v>38</v>
      </c>
      <c r="AX92" s="11" t="s">
        <v>83</v>
      </c>
      <c r="AY92" s="214" t="s">
        <v>136</v>
      </c>
    </row>
    <row r="93" spans="2:65" s="1" customFormat="1" ht="25.5" customHeight="1">
      <c r="B93" s="40"/>
      <c r="C93" s="191" t="s">
        <v>166</v>
      </c>
      <c r="D93" s="191" t="s">
        <v>138</v>
      </c>
      <c r="E93" s="192" t="s">
        <v>586</v>
      </c>
      <c r="F93" s="193" t="s">
        <v>587</v>
      </c>
      <c r="G93" s="194" t="s">
        <v>191</v>
      </c>
      <c r="H93" s="195">
        <v>4</v>
      </c>
      <c r="I93" s="196"/>
      <c r="J93" s="197">
        <f>ROUND(I93*H93,2)</f>
        <v>0</v>
      </c>
      <c r="K93" s="193" t="s">
        <v>160</v>
      </c>
      <c r="L93" s="60"/>
      <c r="M93" s="198" t="s">
        <v>23</v>
      </c>
      <c r="N93" s="199" t="s">
        <v>46</v>
      </c>
      <c r="O93" s="41"/>
      <c r="P93" s="200">
        <f>O93*H93</f>
        <v>0</v>
      </c>
      <c r="Q93" s="200">
        <v>0</v>
      </c>
      <c r="R93" s="200">
        <f>Q93*H93</f>
        <v>0</v>
      </c>
      <c r="S93" s="200">
        <v>0</v>
      </c>
      <c r="T93" s="201">
        <f>S93*H93</f>
        <v>0</v>
      </c>
      <c r="AR93" s="22" t="s">
        <v>143</v>
      </c>
      <c r="AT93" s="22" t="s">
        <v>138</v>
      </c>
      <c r="AU93" s="22" t="s">
        <v>85</v>
      </c>
      <c r="AY93" s="22" t="s">
        <v>136</v>
      </c>
      <c r="BE93" s="202">
        <f>IF(N93="základní",J93,0)</f>
        <v>0</v>
      </c>
      <c r="BF93" s="202">
        <f>IF(N93="snížená",J93,0)</f>
        <v>0</v>
      </c>
      <c r="BG93" s="202">
        <f>IF(N93="zákl. přenesená",J93,0)</f>
        <v>0</v>
      </c>
      <c r="BH93" s="202">
        <f>IF(N93="sníž. přenesená",J93,0)</f>
        <v>0</v>
      </c>
      <c r="BI93" s="202">
        <f>IF(N93="nulová",J93,0)</f>
        <v>0</v>
      </c>
      <c r="BJ93" s="22" t="s">
        <v>83</v>
      </c>
      <c r="BK93" s="202">
        <f>ROUND(I93*H93,2)</f>
        <v>0</v>
      </c>
      <c r="BL93" s="22" t="s">
        <v>143</v>
      </c>
      <c r="BM93" s="22" t="s">
        <v>588</v>
      </c>
    </row>
    <row r="94" spans="2:65" s="1" customFormat="1" ht="81">
      <c r="B94" s="40"/>
      <c r="C94" s="62"/>
      <c r="D94" s="205" t="s">
        <v>162</v>
      </c>
      <c r="E94" s="62"/>
      <c r="F94" s="215" t="s">
        <v>589</v>
      </c>
      <c r="G94" s="62"/>
      <c r="H94" s="62"/>
      <c r="I94" s="162"/>
      <c r="J94" s="62"/>
      <c r="K94" s="62"/>
      <c r="L94" s="60"/>
      <c r="M94" s="216"/>
      <c r="N94" s="41"/>
      <c r="O94" s="41"/>
      <c r="P94" s="41"/>
      <c r="Q94" s="41"/>
      <c r="R94" s="41"/>
      <c r="S94" s="41"/>
      <c r="T94" s="77"/>
      <c r="AT94" s="22" t="s">
        <v>162</v>
      </c>
      <c r="AU94" s="22" t="s">
        <v>85</v>
      </c>
    </row>
    <row r="95" spans="2:65" s="1" customFormat="1" ht="38.25" customHeight="1">
      <c r="B95" s="40"/>
      <c r="C95" s="191" t="s">
        <v>172</v>
      </c>
      <c r="D95" s="191" t="s">
        <v>138</v>
      </c>
      <c r="E95" s="192" t="s">
        <v>590</v>
      </c>
      <c r="F95" s="193" t="s">
        <v>591</v>
      </c>
      <c r="G95" s="194" t="s">
        <v>149</v>
      </c>
      <c r="H95" s="195">
        <v>35.4</v>
      </c>
      <c r="I95" s="196"/>
      <c r="J95" s="197">
        <f>ROUND(I95*H95,2)</f>
        <v>0</v>
      </c>
      <c r="K95" s="193" t="s">
        <v>160</v>
      </c>
      <c r="L95" s="60"/>
      <c r="M95" s="198" t="s">
        <v>23</v>
      </c>
      <c r="N95" s="199" t="s">
        <v>46</v>
      </c>
      <c r="O95" s="41"/>
      <c r="P95" s="200">
        <f>O95*H95</f>
        <v>0</v>
      </c>
      <c r="Q95" s="200">
        <v>0</v>
      </c>
      <c r="R95" s="200">
        <f>Q95*H95</f>
        <v>0</v>
      </c>
      <c r="S95" s="200">
        <v>0</v>
      </c>
      <c r="T95" s="201">
        <f>S95*H95</f>
        <v>0</v>
      </c>
      <c r="AR95" s="22" t="s">
        <v>143</v>
      </c>
      <c r="AT95" s="22" t="s">
        <v>138</v>
      </c>
      <c r="AU95" s="22" t="s">
        <v>85</v>
      </c>
      <c r="AY95" s="22" t="s">
        <v>136</v>
      </c>
      <c r="BE95" s="202">
        <f>IF(N95="základní",J95,0)</f>
        <v>0</v>
      </c>
      <c r="BF95" s="202">
        <f>IF(N95="snížená",J95,0)</f>
        <v>0</v>
      </c>
      <c r="BG95" s="202">
        <f>IF(N95="zákl. přenesená",J95,0)</f>
        <v>0</v>
      </c>
      <c r="BH95" s="202">
        <f>IF(N95="sníž. přenesená",J95,0)</f>
        <v>0</v>
      </c>
      <c r="BI95" s="202">
        <f>IF(N95="nulová",J95,0)</f>
        <v>0</v>
      </c>
      <c r="BJ95" s="22" t="s">
        <v>83</v>
      </c>
      <c r="BK95" s="202">
        <f>ROUND(I95*H95,2)</f>
        <v>0</v>
      </c>
      <c r="BL95" s="22" t="s">
        <v>143</v>
      </c>
      <c r="BM95" s="22" t="s">
        <v>592</v>
      </c>
    </row>
    <row r="96" spans="2:65" s="1" customFormat="1" ht="189">
      <c r="B96" s="40"/>
      <c r="C96" s="62"/>
      <c r="D96" s="205" t="s">
        <v>162</v>
      </c>
      <c r="E96" s="62"/>
      <c r="F96" s="215" t="s">
        <v>163</v>
      </c>
      <c r="G96" s="62"/>
      <c r="H96" s="62"/>
      <c r="I96" s="162"/>
      <c r="J96" s="62"/>
      <c r="K96" s="62"/>
      <c r="L96" s="60"/>
      <c r="M96" s="216"/>
      <c r="N96" s="41"/>
      <c r="O96" s="41"/>
      <c r="P96" s="41"/>
      <c r="Q96" s="41"/>
      <c r="R96" s="41"/>
      <c r="S96" s="41"/>
      <c r="T96" s="77"/>
      <c r="AT96" s="22" t="s">
        <v>162</v>
      </c>
      <c r="AU96" s="22" t="s">
        <v>85</v>
      </c>
    </row>
    <row r="97" spans="2:65" s="12" customFormat="1" ht="13.5">
      <c r="B97" s="217"/>
      <c r="C97" s="218"/>
      <c r="D97" s="205" t="s">
        <v>145</v>
      </c>
      <c r="E97" s="219" t="s">
        <v>23</v>
      </c>
      <c r="F97" s="220" t="s">
        <v>164</v>
      </c>
      <c r="G97" s="218"/>
      <c r="H97" s="219" t="s">
        <v>23</v>
      </c>
      <c r="I97" s="221"/>
      <c r="J97" s="218"/>
      <c r="K97" s="218"/>
      <c r="L97" s="222"/>
      <c r="M97" s="223"/>
      <c r="N97" s="224"/>
      <c r="O97" s="224"/>
      <c r="P97" s="224"/>
      <c r="Q97" s="224"/>
      <c r="R97" s="224"/>
      <c r="S97" s="224"/>
      <c r="T97" s="225"/>
      <c r="AT97" s="226" t="s">
        <v>145</v>
      </c>
      <c r="AU97" s="226" t="s">
        <v>85</v>
      </c>
      <c r="AV97" s="12" t="s">
        <v>83</v>
      </c>
      <c r="AW97" s="12" t="s">
        <v>38</v>
      </c>
      <c r="AX97" s="12" t="s">
        <v>75</v>
      </c>
      <c r="AY97" s="226" t="s">
        <v>136</v>
      </c>
    </row>
    <row r="98" spans="2:65" s="11" customFormat="1" ht="13.5">
      <c r="B98" s="203"/>
      <c r="C98" s="204"/>
      <c r="D98" s="205" t="s">
        <v>145</v>
      </c>
      <c r="E98" s="206" t="s">
        <v>23</v>
      </c>
      <c r="F98" s="207" t="s">
        <v>593</v>
      </c>
      <c r="G98" s="204"/>
      <c r="H98" s="208">
        <v>35.4</v>
      </c>
      <c r="I98" s="209"/>
      <c r="J98" s="204"/>
      <c r="K98" s="204"/>
      <c r="L98" s="210"/>
      <c r="M98" s="211"/>
      <c r="N98" s="212"/>
      <c r="O98" s="212"/>
      <c r="P98" s="212"/>
      <c r="Q98" s="212"/>
      <c r="R98" s="212"/>
      <c r="S98" s="212"/>
      <c r="T98" s="213"/>
      <c r="AT98" s="214" t="s">
        <v>145</v>
      </c>
      <c r="AU98" s="214" t="s">
        <v>85</v>
      </c>
      <c r="AV98" s="11" t="s">
        <v>85</v>
      </c>
      <c r="AW98" s="11" t="s">
        <v>38</v>
      </c>
      <c r="AX98" s="11" t="s">
        <v>83</v>
      </c>
      <c r="AY98" s="214" t="s">
        <v>136</v>
      </c>
    </row>
    <row r="99" spans="2:65" s="1" customFormat="1" ht="38.25" customHeight="1">
      <c r="B99" s="40"/>
      <c r="C99" s="191" t="s">
        <v>177</v>
      </c>
      <c r="D99" s="191" t="s">
        <v>138</v>
      </c>
      <c r="E99" s="192" t="s">
        <v>167</v>
      </c>
      <c r="F99" s="193" t="s">
        <v>168</v>
      </c>
      <c r="G99" s="194" t="s">
        <v>149</v>
      </c>
      <c r="H99" s="195">
        <v>135</v>
      </c>
      <c r="I99" s="196"/>
      <c r="J99" s="197">
        <f>ROUND(I99*H99,2)</f>
        <v>0</v>
      </c>
      <c r="K99" s="193" t="s">
        <v>155</v>
      </c>
      <c r="L99" s="60"/>
      <c r="M99" s="198" t="s">
        <v>23</v>
      </c>
      <c r="N99" s="199" t="s">
        <v>46</v>
      </c>
      <c r="O99" s="41"/>
      <c r="P99" s="200">
        <f>O99*H99</f>
        <v>0</v>
      </c>
      <c r="Q99" s="200">
        <v>0</v>
      </c>
      <c r="R99" s="200">
        <f>Q99*H99</f>
        <v>0</v>
      </c>
      <c r="S99" s="200">
        <v>0</v>
      </c>
      <c r="T99" s="201">
        <f>S99*H99</f>
        <v>0</v>
      </c>
      <c r="AR99" s="22" t="s">
        <v>143</v>
      </c>
      <c r="AT99" s="22" t="s">
        <v>138</v>
      </c>
      <c r="AU99" s="22" t="s">
        <v>85</v>
      </c>
      <c r="AY99" s="22" t="s">
        <v>136</v>
      </c>
      <c r="BE99" s="202">
        <f>IF(N99="základní",J99,0)</f>
        <v>0</v>
      </c>
      <c r="BF99" s="202">
        <f>IF(N99="snížená",J99,0)</f>
        <v>0</v>
      </c>
      <c r="BG99" s="202">
        <f>IF(N99="zákl. přenesená",J99,0)</f>
        <v>0</v>
      </c>
      <c r="BH99" s="202">
        <f>IF(N99="sníž. přenesená",J99,0)</f>
        <v>0</v>
      </c>
      <c r="BI99" s="202">
        <f>IF(N99="nulová",J99,0)</f>
        <v>0</v>
      </c>
      <c r="BJ99" s="22" t="s">
        <v>83</v>
      </c>
      <c r="BK99" s="202">
        <f>ROUND(I99*H99,2)</f>
        <v>0</v>
      </c>
      <c r="BL99" s="22" t="s">
        <v>143</v>
      </c>
      <c r="BM99" s="22" t="s">
        <v>594</v>
      </c>
    </row>
    <row r="100" spans="2:65" s="12" customFormat="1" ht="13.5">
      <c r="B100" s="217"/>
      <c r="C100" s="218"/>
      <c r="D100" s="205" t="s">
        <v>145</v>
      </c>
      <c r="E100" s="219" t="s">
        <v>23</v>
      </c>
      <c r="F100" s="220" t="s">
        <v>170</v>
      </c>
      <c r="G100" s="218"/>
      <c r="H100" s="219" t="s">
        <v>23</v>
      </c>
      <c r="I100" s="221"/>
      <c r="J100" s="218"/>
      <c r="K100" s="218"/>
      <c r="L100" s="222"/>
      <c r="M100" s="223"/>
      <c r="N100" s="224"/>
      <c r="O100" s="224"/>
      <c r="P100" s="224"/>
      <c r="Q100" s="224"/>
      <c r="R100" s="224"/>
      <c r="S100" s="224"/>
      <c r="T100" s="225"/>
      <c r="AT100" s="226" t="s">
        <v>145</v>
      </c>
      <c r="AU100" s="226" t="s">
        <v>85</v>
      </c>
      <c r="AV100" s="12" t="s">
        <v>83</v>
      </c>
      <c r="AW100" s="12" t="s">
        <v>38</v>
      </c>
      <c r="AX100" s="12" t="s">
        <v>75</v>
      </c>
      <c r="AY100" s="226" t="s">
        <v>136</v>
      </c>
    </row>
    <row r="101" spans="2:65" s="11" customFormat="1" ht="13.5">
      <c r="B101" s="203"/>
      <c r="C101" s="204"/>
      <c r="D101" s="205" t="s">
        <v>145</v>
      </c>
      <c r="E101" s="206" t="s">
        <v>23</v>
      </c>
      <c r="F101" s="207" t="s">
        <v>595</v>
      </c>
      <c r="G101" s="204"/>
      <c r="H101" s="208">
        <v>135</v>
      </c>
      <c r="I101" s="209"/>
      <c r="J101" s="204"/>
      <c r="K101" s="204"/>
      <c r="L101" s="210"/>
      <c r="M101" s="211"/>
      <c r="N101" s="212"/>
      <c r="O101" s="212"/>
      <c r="P101" s="212"/>
      <c r="Q101" s="212"/>
      <c r="R101" s="212"/>
      <c r="S101" s="212"/>
      <c r="T101" s="213"/>
      <c r="AT101" s="214" t="s">
        <v>145</v>
      </c>
      <c r="AU101" s="214" t="s">
        <v>85</v>
      </c>
      <c r="AV101" s="11" t="s">
        <v>85</v>
      </c>
      <c r="AW101" s="11" t="s">
        <v>38</v>
      </c>
      <c r="AX101" s="11" t="s">
        <v>83</v>
      </c>
      <c r="AY101" s="214" t="s">
        <v>136</v>
      </c>
    </row>
    <row r="102" spans="2:65" s="1" customFormat="1" ht="51" customHeight="1">
      <c r="B102" s="40"/>
      <c r="C102" s="191" t="s">
        <v>182</v>
      </c>
      <c r="D102" s="191" t="s">
        <v>138</v>
      </c>
      <c r="E102" s="192" t="s">
        <v>173</v>
      </c>
      <c r="F102" s="193" t="s">
        <v>174</v>
      </c>
      <c r="G102" s="194" t="s">
        <v>149</v>
      </c>
      <c r="H102" s="195">
        <v>675</v>
      </c>
      <c r="I102" s="196"/>
      <c r="J102" s="197">
        <f>ROUND(I102*H102,2)</f>
        <v>0</v>
      </c>
      <c r="K102" s="193" t="s">
        <v>155</v>
      </c>
      <c r="L102" s="60"/>
      <c r="M102" s="198" t="s">
        <v>23</v>
      </c>
      <c r="N102" s="199" t="s">
        <v>46</v>
      </c>
      <c r="O102" s="41"/>
      <c r="P102" s="200">
        <f>O102*H102</f>
        <v>0</v>
      </c>
      <c r="Q102" s="200">
        <v>0</v>
      </c>
      <c r="R102" s="200">
        <f>Q102*H102</f>
        <v>0</v>
      </c>
      <c r="S102" s="200">
        <v>0</v>
      </c>
      <c r="T102" s="201">
        <f>S102*H102</f>
        <v>0</v>
      </c>
      <c r="AR102" s="22" t="s">
        <v>143</v>
      </c>
      <c r="AT102" s="22" t="s">
        <v>138</v>
      </c>
      <c r="AU102" s="22" t="s">
        <v>85</v>
      </c>
      <c r="AY102" s="22" t="s">
        <v>136</v>
      </c>
      <c r="BE102" s="202">
        <f>IF(N102="základní",J102,0)</f>
        <v>0</v>
      </c>
      <c r="BF102" s="202">
        <f>IF(N102="snížená",J102,0)</f>
        <v>0</v>
      </c>
      <c r="BG102" s="202">
        <f>IF(N102="zákl. přenesená",J102,0)</f>
        <v>0</v>
      </c>
      <c r="BH102" s="202">
        <f>IF(N102="sníž. přenesená",J102,0)</f>
        <v>0</v>
      </c>
      <c r="BI102" s="202">
        <f>IF(N102="nulová",J102,0)</f>
        <v>0</v>
      </c>
      <c r="BJ102" s="22" t="s">
        <v>83</v>
      </c>
      <c r="BK102" s="202">
        <f>ROUND(I102*H102,2)</f>
        <v>0</v>
      </c>
      <c r="BL102" s="22" t="s">
        <v>143</v>
      </c>
      <c r="BM102" s="22" t="s">
        <v>596</v>
      </c>
    </row>
    <row r="103" spans="2:65" s="11" customFormat="1" ht="13.5">
      <c r="B103" s="203"/>
      <c r="C103" s="204"/>
      <c r="D103" s="205" t="s">
        <v>145</v>
      </c>
      <c r="E103" s="206" t="s">
        <v>23</v>
      </c>
      <c r="F103" s="207" t="s">
        <v>597</v>
      </c>
      <c r="G103" s="204"/>
      <c r="H103" s="208">
        <v>675</v>
      </c>
      <c r="I103" s="209"/>
      <c r="J103" s="204"/>
      <c r="K103" s="204"/>
      <c r="L103" s="210"/>
      <c r="M103" s="211"/>
      <c r="N103" s="212"/>
      <c r="O103" s="212"/>
      <c r="P103" s="212"/>
      <c r="Q103" s="212"/>
      <c r="R103" s="212"/>
      <c r="S103" s="212"/>
      <c r="T103" s="213"/>
      <c r="AT103" s="214" t="s">
        <v>145</v>
      </c>
      <c r="AU103" s="214" t="s">
        <v>85</v>
      </c>
      <c r="AV103" s="11" t="s">
        <v>85</v>
      </c>
      <c r="AW103" s="11" t="s">
        <v>38</v>
      </c>
      <c r="AX103" s="11" t="s">
        <v>83</v>
      </c>
      <c r="AY103" s="214" t="s">
        <v>136</v>
      </c>
    </row>
    <row r="104" spans="2:65" s="1" customFormat="1" ht="16.5" customHeight="1">
      <c r="B104" s="40"/>
      <c r="C104" s="191" t="s">
        <v>188</v>
      </c>
      <c r="D104" s="191" t="s">
        <v>138</v>
      </c>
      <c r="E104" s="192" t="s">
        <v>178</v>
      </c>
      <c r="F104" s="193" t="s">
        <v>179</v>
      </c>
      <c r="G104" s="194" t="s">
        <v>149</v>
      </c>
      <c r="H104" s="195">
        <v>170.4</v>
      </c>
      <c r="I104" s="196"/>
      <c r="J104" s="197">
        <f>ROUND(I104*H104,2)</f>
        <v>0</v>
      </c>
      <c r="K104" s="193" t="s">
        <v>155</v>
      </c>
      <c r="L104" s="60"/>
      <c r="M104" s="198" t="s">
        <v>23</v>
      </c>
      <c r="N104" s="199" t="s">
        <v>46</v>
      </c>
      <c r="O104" s="41"/>
      <c r="P104" s="200">
        <f>O104*H104</f>
        <v>0</v>
      </c>
      <c r="Q104" s="200">
        <v>0</v>
      </c>
      <c r="R104" s="200">
        <f>Q104*H104</f>
        <v>0</v>
      </c>
      <c r="S104" s="200">
        <v>0</v>
      </c>
      <c r="T104" s="201">
        <f>S104*H104</f>
        <v>0</v>
      </c>
      <c r="AR104" s="22" t="s">
        <v>143</v>
      </c>
      <c r="AT104" s="22" t="s">
        <v>138</v>
      </c>
      <c r="AU104" s="22" t="s">
        <v>85</v>
      </c>
      <c r="AY104" s="22" t="s">
        <v>136</v>
      </c>
      <c r="BE104" s="202">
        <f>IF(N104="základní",J104,0)</f>
        <v>0</v>
      </c>
      <c r="BF104" s="202">
        <f>IF(N104="snížená",J104,0)</f>
        <v>0</v>
      </c>
      <c r="BG104" s="202">
        <f>IF(N104="zákl. přenesená",J104,0)</f>
        <v>0</v>
      </c>
      <c r="BH104" s="202">
        <f>IF(N104="sníž. přenesená",J104,0)</f>
        <v>0</v>
      </c>
      <c r="BI104" s="202">
        <f>IF(N104="nulová",J104,0)</f>
        <v>0</v>
      </c>
      <c r="BJ104" s="22" t="s">
        <v>83</v>
      </c>
      <c r="BK104" s="202">
        <f>ROUND(I104*H104,2)</f>
        <v>0</v>
      </c>
      <c r="BL104" s="22" t="s">
        <v>143</v>
      </c>
      <c r="BM104" s="22" t="s">
        <v>598</v>
      </c>
    </row>
    <row r="105" spans="2:65" s="11" customFormat="1" ht="13.5">
      <c r="B105" s="203"/>
      <c r="C105" s="204"/>
      <c r="D105" s="205" t="s">
        <v>145</v>
      </c>
      <c r="E105" s="206" t="s">
        <v>23</v>
      </c>
      <c r="F105" s="207" t="s">
        <v>599</v>
      </c>
      <c r="G105" s="204"/>
      <c r="H105" s="208">
        <v>170.4</v>
      </c>
      <c r="I105" s="209"/>
      <c r="J105" s="204"/>
      <c r="K105" s="204"/>
      <c r="L105" s="210"/>
      <c r="M105" s="211"/>
      <c r="N105" s="212"/>
      <c r="O105" s="212"/>
      <c r="P105" s="212"/>
      <c r="Q105" s="212"/>
      <c r="R105" s="212"/>
      <c r="S105" s="212"/>
      <c r="T105" s="213"/>
      <c r="AT105" s="214" t="s">
        <v>145</v>
      </c>
      <c r="AU105" s="214" t="s">
        <v>85</v>
      </c>
      <c r="AV105" s="11" t="s">
        <v>85</v>
      </c>
      <c r="AW105" s="11" t="s">
        <v>38</v>
      </c>
      <c r="AX105" s="11" t="s">
        <v>83</v>
      </c>
      <c r="AY105" s="214" t="s">
        <v>136</v>
      </c>
    </row>
    <row r="106" spans="2:65" s="1" customFormat="1" ht="16.5" customHeight="1">
      <c r="B106" s="40"/>
      <c r="C106" s="191" t="s">
        <v>194</v>
      </c>
      <c r="D106" s="191" t="s">
        <v>138</v>
      </c>
      <c r="E106" s="192" t="s">
        <v>183</v>
      </c>
      <c r="F106" s="193" t="s">
        <v>184</v>
      </c>
      <c r="G106" s="194" t="s">
        <v>185</v>
      </c>
      <c r="H106" s="195">
        <v>229.5</v>
      </c>
      <c r="I106" s="196"/>
      <c r="J106" s="197">
        <f>ROUND(I106*H106,2)</f>
        <v>0</v>
      </c>
      <c r="K106" s="193" t="s">
        <v>155</v>
      </c>
      <c r="L106" s="60"/>
      <c r="M106" s="198" t="s">
        <v>23</v>
      </c>
      <c r="N106" s="199" t="s">
        <v>46</v>
      </c>
      <c r="O106" s="41"/>
      <c r="P106" s="200">
        <f>O106*H106</f>
        <v>0</v>
      </c>
      <c r="Q106" s="200">
        <v>0</v>
      </c>
      <c r="R106" s="200">
        <f>Q106*H106</f>
        <v>0</v>
      </c>
      <c r="S106" s="200">
        <v>0</v>
      </c>
      <c r="T106" s="201">
        <f>S106*H106</f>
        <v>0</v>
      </c>
      <c r="AR106" s="22" t="s">
        <v>143</v>
      </c>
      <c r="AT106" s="22" t="s">
        <v>138</v>
      </c>
      <c r="AU106" s="22" t="s">
        <v>85</v>
      </c>
      <c r="AY106" s="22" t="s">
        <v>136</v>
      </c>
      <c r="BE106" s="202">
        <f>IF(N106="základní",J106,0)</f>
        <v>0</v>
      </c>
      <c r="BF106" s="202">
        <f>IF(N106="snížená",J106,0)</f>
        <v>0</v>
      </c>
      <c r="BG106" s="202">
        <f>IF(N106="zákl. přenesená",J106,0)</f>
        <v>0</v>
      </c>
      <c r="BH106" s="202">
        <f>IF(N106="sníž. přenesená",J106,0)</f>
        <v>0</v>
      </c>
      <c r="BI106" s="202">
        <f>IF(N106="nulová",J106,0)</f>
        <v>0</v>
      </c>
      <c r="BJ106" s="22" t="s">
        <v>83</v>
      </c>
      <c r="BK106" s="202">
        <f>ROUND(I106*H106,2)</f>
        <v>0</v>
      </c>
      <c r="BL106" s="22" t="s">
        <v>143</v>
      </c>
      <c r="BM106" s="22" t="s">
        <v>600</v>
      </c>
    </row>
    <row r="107" spans="2:65" s="11" customFormat="1" ht="13.5">
      <c r="B107" s="203"/>
      <c r="C107" s="204"/>
      <c r="D107" s="205" t="s">
        <v>145</v>
      </c>
      <c r="E107" s="206" t="s">
        <v>23</v>
      </c>
      <c r="F107" s="207" t="s">
        <v>601</v>
      </c>
      <c r="G107" s="204"/>
      <c r="H107" s="208">
        <v>229.5</v>
      </c>
      <c r="I107" s="209"/>
      <c r="J107" s="204"/>
      <c r="K107" s="204"/>
      <c r="L107" s="210"/>
      <c r="M107" s="211"/>
      <c r="N107" s="212"/>
      <c r="O107" s="212"/>
      <c r="P107" s="212"/>
      <c r="Q107" s="212"/>
      <c r="R107" s="212"/>
      <c r="S107" s="212"/>
      <c r="T107" s="213"/>
      <c r="AT107" s="214" t="s">
        <v>145</v>
      </c>
      <c r="AU107" s="214" t="s">
        <v>85</v>
      </c>
      <c r="AV107" s="11" t="s">
        <v>85</v>
      </c>
      <c r="AW107" s="11" t="s">
        <v>38</v>
      </c>
      <c r="AX107" s="11" t="s">
        <v>83</v>
      </c>
      <c r="AY107" s="214" t="s">
        <v>136</v>
      </c>
    </row>
    <row r="108" spans="2:65" s="1" customFormat="1" ht="25.5" customHeight="1">
      <c r="B108" s="40"/>
      <c r="C108" s="191" t="s">
        <v>202</v>
      </c>
      <c r="D108" s="191" t="s">
        <v>138</v>
      </c>
      <c r="E108" s="192" t="s">
        <v>189</v>
      </c>
      <c r="F108" s="193" t="s">
        <v>190</v>
      </c>
      <c r="G108" s="194" t="s">
        <v>191</v>
      </c>
      <c r="H108" s="195">
        <v>225</v>
      </c>
      <c r="I108" s="196"/>
      <c r="J108" s="197">
        <f>ROUND(I108*H108,2)</f>
        <v>0</v>
      </c>
      <c r="K108" s="193" t="s">
        <v>155</v>
      </c>
      <c r="L108" s="60"/>
      <c r="M108" s="198" t="s">
        <v>23</v>
      </c>
      <c r="N108" s="199" t="s">
        <v>46</v>
      </c>
      <c r="O108" s="41"/>
      <c r="P108" s="200">
        <f>O108*H108</f>
        <v>0</v>
      </c>
      <c r="Q108" s="200">
        <v>0</v>
      </c>
      <c r="R108" s="200">
        <f>Q108*H108</f>
        <v>0</v>
      </c>
      <c r="S108" s="200">
        <v>0</v>
      </c>
      <c r="T108" s="201">
        <f>S108*H108</f>
        <v>0</v>
      </c>
      <c r="AR108" s="22" t="s">
        <v>143</v>
      </c>
      <c r="AT108" s="22" t="s">
        <v>138</v>
      </c>
      <c r="AU108" s="22" t="s">
        <v>85</v>
      </c>
      <c r="AY108" s="22" t="s">
        <v>136</v>
      </c>
      <c r="BE108" s="202">
        <f>IF(N108="základní",J108,0)</f>
        <v>0</v>
      </c>
      <c r="BF108" s="202">
        <f>IF(N108="snížená",J108,0)</f>
        <v>0</v>
      </c>
      <c r="BG108" s="202">
        <f>IF(N108="zákl. přenesená",J108,0)</f>
        <v>0</v>
      </c>
      <c r="BH108" s="202">
        <f>IF(N108="sníž. přenesená",J108,0)</f>
        <v>0</v>
      </c>
      <c r="BI108" s="202">
        <f>IF(N108="nulová",J108,0)</f>
        <v>0</v>
      </c>
      <c r="BJ108" s="22" t="s">
        <v>83</v>
      </c>
      <c r="BK108" s="202">
        <f>ROUND(I108*H108,2)</f>
        <v>0</v>
      </c>
      <c r="BL108" s="22" t="s">
        <v>143</v>
      </c>
      <c r="BM108" s="22" t="s">
        <v>602</v>
      </c>
    </row>
    <row r="109" spans="2:65" s="11" customFormat="1" ht="13.5">
      <c r="B109" s="203"/>
      <c r="C109" s="204"/>
      <c r="D109" s="205" t="s">
        <v>145</v>
      </c>
      <c r="E109" s="206" t="s">
        <v>23</v>
      </c>
      <c r="F109" s="207" t="s">
        <v>603</v>
      </c>
      <c r="G109" s="204"/>
      <c r="H109" s="208">
        <v>225</v>
      </c>
      <c r="I109" s="209"/>
      <c r="J109" s="204"/>
      <c r="K109" s="204"/>
      <c r="L109" s="210"/>
      <c r="M109" s="211"/>
      <c r="N109" s="212"/>
      <c r="O109" s="212"/>
      <c r="P109" s="212"/>
      <c r="Q109" s="212"/>
      <c r="R109" s="212"/>
      <c r="S109" s="212"/>
      <c r="T109" s="213"/>
      <c r="AT109" s="214" t="s">
        <v>145</v>
      </c>
      <c r="AU109" s="214" t="s">
        <v>85</v>
      </c>
      <c r="AV109" s="11" t="s">
        <v>85</v>
      </c>
      <c r="AW109" s="11" t="s">
        <v>38</v>
      </c>
      <c r="AX109" s="11" t="s">
        <v>83</v>
      </c>
      <c r="AY109" s="214" t="s">
        <v>136</v>
      </c>
    </row>
    <row r="110" spans="2:65" s="1" customFormat="1" ht="16.5" customHeight="1">
      <c r="B110" s="40"/>
      <c r="C110" s="227" t="s">
        <v>206</v>
      </c>
      <c r="D110" s="227" t="s">
        <v>195</v>
      </c>
      <c r="E110" s="228" t="s">
        <v>196</v>
      </c>
      <c r="F110" s="229" t="s">
        <v>197</v>
      </c>
      <c r="G110" s="230" t="s">
        <v>198</v>
      </c>
      <c r="H110" s="231">
        <v>3.375</v>
      </c>
      <c r="I110" s="232"/>
      <c r="J110" s="233">
        <f>ROUND(I110*H110,2)</f>
        <v>0</v>
      </c>
      <c r="K110" s="229" t="s">
        <v>155</v>
      </c>
      <c r="L110" s="234"/>
      <c r="M110" s="235" t="s">
        <v>23</v>
      </c>
      <c r="N110" s="236" t="s">
        <v>46</v>
      </c>
      <c r="O110" s="41"/>
      <c r="P110" s="200">
        <f>O110*H110</f>
        <v>0</v>
      </c>
      <c r="Q110" s="200">
        <v>1E-3</v>
      </c>
      <c r="R110" s="200">
        <f>Q110*H110</f>
        <v>3.375E-3</v>
      </c>
      <c r="S110" s="200">
        <v>0</v>
      </c>
      <c r="T110" s="201">
        <f>S110*H110</f>
        <v>0</v>
      </c>
      <c r="AR110" s="22" t="s">
        <v>182</v>
      </c>
      <c r="AT110" s="22" t="s">
        <v>195</v>
      </c>
      <c r="AU110" s="22" t="s">
        <v>85</v>
      </c>
      <c r="AY110" s="22" t="s">
        <v>136</v>
      </c>
      <c r="BE110" s="202">
        <f>IF(N110="základní",J110,0)</f>
        <v>0</v>
      </c>
      <c r="BF110" s="202">
        <f>IF(N110="snížená",J110,0)</f>
        <v>0</v>
      </c>
      <c r="BG110" s="202">
        <f>IF(N110="zákl. přenesená",J110,0)</f>
        <v>0</v>
      </c>
      <c r="BH110" s="202">
        <f>IF(N110="sníž. přenesená",J110,0)</f>
        <v>0</v>
      </c>
      <c r="BI110" s="202">
        <f>IF(N110="nulová",J110,0)</f>
        <v>0</v>
      </c>
      <c r="BJ110" s="22" t="s">
        <v>83</v>
      </c>
      <c r="BK110" s="202">
        <f>ROUND(I110*H110,2)</f>
        <v>0</v>
      </c>
      <c r="BL110" s="22" t="s">
        <v>143</v>
      </c>
      <c r="BM110" s="22" t="s">
        <v>604</v>
      </c>
    </row>
    <row r="111" spans="2:65" s="11" customFormat="1" ht="13.5">
      <c r="B111" s="203"/>
      <c r="C111" s="204"/>
      <c r="D111" s="205" t="s">
        <v>145</v>
      </c>
      <c r="E111" s="206" t="s">
        <v>23</v>
      </c>
      <c r="F111" s="207" t="s">
        <v>605</v>
      </c>
      <c r="G111" s="204"/>
      <c r="H111" s="208">
        <v>225</v>
      </c>
      <c r="I111" s="209"/>
      <c r="J111" s="204"/>
      <c r="K111" s="204"/>
      <c r="L111" s="210"/>
      <c r="M111" s="211"/>
      <c r="N111" s="212"/>
      <c r="O111" s="212"/>
      <c r="P111" s="212"/>
      <c r="Q111" s="212"/>
      <c r="R111" s="212"/>
      <c r="S111" s="212"/>
      <c r="T111" s="213"/>
      <c r="AT111" s="214" t="s">
        <v>145</v>
      </c>
      <c r="AU111" s="214" t="s">
        <v>85</v>
      </c>
      <c r="AV111" s="11" t="s">
        <v>85</v>
      </c>
      <c r="AW111" s="11" t="s">
        <v>38</v>
      </c>
      <c r="AX111" s="11" t="s">
        <v>83</v>
      </c>
      <c r="AY111" s="214" t="s">
        <v>136</v>
      </c>
    </row>
    <row r="112" spans="2:65" s="11" customFormat="1" ht="13.5">
      <c r="B112" s="203"/>
      <c r="C112" s="204"/>
      <c r="D112" s="205" t="s">
        <v>145</v>
      </c>
      <c r="E112" s="204"/>
      <c r="F112" s="207" t="s">
        <v>606</v>
      </c>
      <c r="G112" s="204"/>
      <c r="H112" s="208">
        <v>3.375</v>
      </c>
      <c r="I112" s="209"/>
      <c r="J112" s="204"/>
      <c r="K112" s="204"/>
      <c r="L112" s="210"/>
      <c r="M112" s="211"/>
      <c r="N112" s="212"/>
      <c r="O112" s="212"/>
      <c r="P112" s="212"/>
      <c r="Q112" s="212"/>
      <c r="R112" s="212"/>
      <c r="S112" s="212"/>
      <c r="T112" s="213"/>
      <c r="AT112" s="214" t="s">
        <v>145</v>
      </c>
      <c r="AU112" s="214" t="s">
        <v>85</v>
      </c>
      <c r="AV112" s="11" t="s">
        <v>85</v>
      </c>
      <c r="AW112" s="11" t="s">
        <v>6</v>
      </c>
      <c r="AX112" s="11" t="s">
        <v>83</v>
      </c>
      <c r="AY112" s="214" t="s">
        <v>136</v>
      </c>
    </row>
    <row r="113" spans="2:65" s="1" customFormat="1" ht="38.25" customHeight="1">
      <c r="B113" s="40"/>
      <c r="C113" s="191" t="s">
        <v>211</v>
      </c>
      <c r="D113" s="191" t="s">
        <v>138</v>
      </c>
      <c r="E113" s="192" t="s">
        <v>203</v>
      </c>
      <c r="F113" s="193" t="s">
        <v>204</v>
      </c>
      <c r="G113" s="194" t="s">
        <v>191</v>
      </c>
      <c r="H113" s="195">
        <v>225</v>
      </c>
      <c r="I113" s="196"/>
      <c r="J113" s="197">
        <f>ROUND(I113*H113,2)</f>
        <v>0</v>
      </c>
      <c r="K113" s="193" t="s">
        <v>155</v>
      </c>
      <c r="L113" s="60"/>
      <c r="M113" s="198" t="s">
        <v>23</v>
      </c>
      <c r="N113" s="199" t="s">
        <v>46</v>
      </c>
      <c r="O113" s="41"/>
      <c r="P113" s="200">
        <f>O113*H113</f>
        <v>0</v>
      </c>
      <c r="Q113" s="200">
        <v>0</v>
      </c>
      <c r="R113" s="200">
        <f>Q113*H113</f>
        <v>0</v>
      </c>
      <c r="S113" s="200">
        <v>0</v>
      </c>
      <c r="T113" s="201">
        <f>S113*H113</f>
        <v>0</v>
      </c>
      <c r="AR113" s="22" t="s">
        <v>143</v>
      </c>
      <c r="AT113" s="22" t="s">
        <v>138</v>
      </c>
      <c r="AU113" s="22" t="s">
        <v>85</v>
      </c>
      <c r="AY113" s="22" t="s">
        <v>136</v>
      </c>
      <c r="BE113" s="202">
        <f>IF(N113="základní",J113,0)</f>
        <v>0</v>
      </c>
      <c r="BF113" s="202">
        <f>IF(N113="snížená",J113,0)</f>
        <v>0</v>
      </c>
      <c r="BG113" s="202">
        <f>IF(N113="zákl. přenesená",J113,0)</f>
        <v>0</v>
      </c>
      <c r="BH113" s="202">
        <f>IF(N113="sníž. přenesená",J113,0)</f>
        <v>0</v>
      </c>
      <c r="BI113" s="202">
        <f>IF(N113="nulová",J113,0)</f>
        <v>0</v>
      </c>
      <c r="BJ113" s="22" t="s">
        <v>83</v>
      </c>
      <c r="BK113" s="202">
        <f>ROUND(I113*H113,2)</f>
        <v>0</v>
      </c>
      <c r="BL113" s="22" t="s">
        <v>143</v>
      </c>
      <c r="BM113" s="22" t="s">
        <v>607</v>
      </c>
    </row>
    <row r="114" spans="2:65" s="11" customFormat="1" ht="13.5">
      <c r="B114" s="203"/>
      <c r="C114" s="204"/>
      <c r="D114" s="205" t="s">
        <v>145</v>
      </c>
      <c r="E114" s="206" t="s">
        <v>23</v>
      </c>
      <c r="F114" s="207" t="s">
        <v>605</v>
      </c>
      <c r="G114" s="204"/>
      <c r="H114" s="208">
        <v>225</v>
      </c>
      <c r="I114" s="209"/>
      <c r="J114" s="204"/>
      <c r="K114" s="204"/>
      <c r="L114" s="210"/>
      <c r="M114" s="211"/>
      <c r="N114" s="212"/>
      <c r="O114" s="212"/>
      <c r="P114" s="212"/>
      <c r="Q114" s="212"/>
      <c r="R114" s="212"/>
      <c r="S114" s="212"/>
      <c r="T114" s="213"/>
      <c r="AT114" s="214" t="s">
        <v>145</v>
      </c>
      <c r="AU114" s="214" t="s">
        <v>85</v>
      </c>
      <c r="AV114" s="11" t="s">
        <v>85</v>
      </c>
      <c r="AW114" s="11" t="s">
        <v>38</v>
      </c>
      <c r="AX114" s="11" t="s">
        <v>83</v>
      </c>
      <c r="AY114" s="214" t="s">
        <v>136</v>
      </c>
    </row>
    <row r="115" spans="2:65" s="1" customFormat="1" ht="16.5" customHeight="1">
      <c r="B115" s="40"/>
      <c r="C115" s="227" t="s">
        <v>217</v>
      </c>
      <c r="D115" s="227" t="s">
        <v>195</v>
      </c>
      <c r="E115" s="228" t="s">
        <v>207</v>
      </c>
      <c r="F115" s="229" t="s">
        <v>208</v>
      </c>
      <c r="G115" s="230" t="s">
        <v>149</v>
      </c>
      <c r="H115" s="231">
        <v>6.75</v>
      </c>
      <c r="I115" s="232"/>
      <c r="J115" s="233">
        <f>ROUND(I115*H115,2)</f>
        <v>0</v>
      </c>
      <c r="K115" s="229" t="s">
        <v>155</v>
      </c>
      <c r="L115" s="234"/>
      <c r="M115" s="235" t="s">
        <v>23</v>
      </c>
      <c r="N115" s="236" t="s">
        <v>46</v>
      </c>
      <c r="O115" s="41"/>
      <c r="P115" s="200">
        <f>O115*H115</f>
        <v>0</v>
      </c>
      <c r="Q115" s="200">
        <v>0.21</v>
      </c>
      <c r="R115" s="200">
        <f>Q115*H115</f>
        <v>1.4175</v>
      </c>
      <c r="S115" s="200">
        <v>0</v>
      </c>
      <c r="T115" s="201">
        <f>S115*H115</f>
        <v>0</v>
      </c>
      <c r="AR115" s="22" t="s">
        <v>182</v>
      </c>
      <c r="AT115" s="22" t="s">
        <v>195</v>
      </c>
      <c r="AU115" s="22" t="s">
        <v>85</v>
      </c>
      <c r="AY115" s="22" t="s">
        <v>136</v>
      </c>
      <c r="BE115" s="202">
        <f>IF(N115="základní",J115,0)</f>
        <v>0</v>
      </c>
      <c r="BF115" s="202">
        <f>IF(N115="snížená",J115,0)</f>
        <v>0</v>
      </c>
      <c r="BG115" s="202">
        <f>IF(N115="zákl. přenesená",J115,0)</f>
        <v>0</v>
      </c>
      <c r="BH115" s="202">
        <f>IF(N115="sníž. přenesená",J115,0)</f>
        <v>0</v>
      </c>
      <c r="BI115" s="202">
        <f>IF(N115="nulová",J115,0)</f>
        <v>0</v>
      </c>
      <c r="BJ115" s="22" t="s">
        <v>83</v>
      </c>
      <c r="BK115" s="202">
        <f>ROUND(I115*H115,2)</f>
        <v>0</v>
      </c>
      <c r="BL115" s="22" t="s">
        <v>143</v>
      </c>
      <c r="BM115" s="22" t="s">
        <v>608</v>
      </c>
    </row>
    <row r="116" spans="2:65" s="11" customFormat="1" ht="13.5">
      <c r="B116" s="203"/>
      <c r="C116" s="204"/>
      <c r="D116" s="205" t="s">
        <v>145</v>
      </c>
      <c r="E116" s="206" t="s">
        <v>23</v>
      </c>
      <c r="F116" s="207" t="s">
        <v>605</v>
      </c>
      <c r="G116" s="204"/>
      <c r="H116" s="208">
        <v>225</v>
      </c>
      <c r="I116" s="209"/>
      <c r="J116" s="204"/>
      <c r="K116" s="204"/>
      <c r="L116" s="210"/>
      <c r="M116" s="211"/>
      <c r="N116" s="212"/>
      <c r="O116" s="212"/>
      <c r="P116" s="212"/>
      <c r="Q116" s="212"/>
      <c r="R116" s="212"/>
      <c r="S116" s="212"/>
      <c r="T116" s="213"/>
      <c r="AT116" s="214" t="s">
        <v>145</v>
      </c>
      <c r="AU116" s="214" t="s">
        <v>85</v>
      </c>
      <c r="AV116" s="11" t="s">
        <v>85</v>
      </c>
      <c r="AW116" s="11" t="s">
        <v>38</v>
      </c>
      <c r="AX116" s="11" t="s">
        <v>83</v>
      </c>
      <c r="AY116" s="214" t="s">
        <v>136</v>
      </c>
    </row>
    <row r="117" spans="2:65" s="11" customFormat="1" ht="13.5">
      <c r="B117" s="203"/>
      <c r="C117" s="204"/>
      <c r="D117" s="205" t="s">
        <v>145</v>
      </c>
      <c r="E117" s="204"/>
      <c r="F117" s="207" t="s">
        <v>609</v>
      </c>
      <c r="G117" s="204"/>
      <c r="H117" s="208">
        <v>6.75</v>
      </c>
      <c r="I117" s="209"/>
      <c r="J117" s="204"/>
      <c r="K117" s="204"/>
      <c r="L117" s="210"/>
      <c r="M117" s="211"/>
      <c r="N117" s="212"/>
      <c r="O117" s="212"/>
      <c r="P117" s="212"/>
      <c r="Q117" s="212"/>
      <c r="R117" s="212"/>
      <c r="S117" s="212"/>
      <c r="T117" s="213"/>
      <c r="AT117" s="214" t="s">
        <v>145</v>
      </c>
      <c r="AU117" s="214" t="s">
        <v>85</v>
      </c>
      <c r="AV117" s="11" t="s">
        <v>85</v>
      </c>
      <c r="AW117" s="11" t="s">
        <v>6</v>
      </c>
      <c r="AX117" s="11" t="s">
        <v>83</v>
      </c>
      <c r="AY117" s="214" t="s">
        <v>136</v>
      </c>
    </row>
    <row r="118" spans="2:65" s="1" customFormat="1" ht="51" customHeight="1">
      <c r="B118" s="40"/>
      <c r="C118" s="227" t="s">
        <v>10</v>
      </c>
      <c r="D118" s="227" t="s">
        <v>195</v>
      </c>
      <c r="E118" s="228" t="s">
        <v>212</v>
      </c>
      <c r="F118" s="229" t="s">
        <v>213</v>
      </c>
      <c r="G118" s="230" t="s">
        <v>185</v>
      </c>
      <c r="H118" s="231">
        <v>10.125</v>
      </c>
      <c r="I118" s="232"/>
      <c r="J118" s="233">
        <f>ROUND(I118*H118,2)</f>
        <v>0</v>
      </c>
      <c r="K118" s="229" t="s">
        <v>155</v>
      </c>
      <c r="L118" s="234"/>
      <c r="M118" s="235" t="s">
        <v>23</v>
      </c>
      <c r="N118" s="236" t="s">
        <v>46</v>
      </c>
      <c r="O118" s="41"/>
      <c r="P118" s="200">
        <f>O118*H118</f>
        <v>0</v>
      </c>
      <c r="Q118" s="200">
        <v>1</v>
      </c>
      <c r="R118" s="200">
        <f>Q118*H118</f>
        <v>10.125</v>
      </c>
      <c r="S118" s="200">
        <v>0</v>
      </c>
      <c r="T118" s="201">
        <f>S118*H118</f>
        <v>0</v>
      </c>
      <c r="AR118" s="22" t="s">
        <v>182</v>
      </c>
      <c r="AT118" s="22" t="s">
        <v>195</v>
      </c>
      <c r="AU118" s="22" t="s">
        <v>85</v>
      </c>
      <c r="AY118" s="22" t="s">
        <v>136</v>
      </c>
      <c r="BE118" s="202">
        <f>IF(N118="základní",J118,0)</f>
        <v>0</v>
      </c>
      <c r="BF118" s="202">
        <f>IF(N118="snížená",J118,0)</f>
        <v>0</v>
      </c>
      <c r="BG118" s="202">
        <f>IF(N118="zákl. přenesená",J118,0)</f>
        <v>0</v>
      </c>
      <c r="BH118" s="202">
        <f>IF(N118="sníž. přenesená",J118,0)</f>
        <v>0</v>
      </c>
      <c r="BI118" s="202">
        <f>IF(N118="nulová",J118,0)</f>
        <v>0</v>
      </c>
      <c r="BJ118" s="22" t="s">
        <v>83</v>
      </c>
      <c r="BK118" s="202">
        <f>ROUND(I118*H118,2)</f>
        <v>0</v>
      </c>
      <c r="BL118" s="22" t="s">
        <v>143</v>
      </c>
      <c r="BM118" s="22" t="s">
        <v>610</v>
      </c>
    </row>
    <row r="119" spans="2:65" s="11" customFormat="1" ht="13.5">
      <c r="B119" s="203"/>
      <c r="C119" s="204"/>
      <c r="D119" s="205" t="s">
        <v>145</v>
      </c>
      <c r="E119" s="204"/>
      <c r="F119" s="207" t="s">
        <v>611</v>
      </c>
      <c r="G119" s="204"/>
      <c r="H119" s="208">
        <v>10.125</v>
      </c>
      <c r="I119" s="209"/>
      <c r="J119" s="204"/>
      <c r="K119" s="204"/>
      <c r="L119" s="210"/>
      <c r="M119" s="211"/>
      <c r="N119" s="212"/>
      <c r="O119" s="212"/>
      <c r="P119" s="212"/>
      <c r="Q119" s="212"/>
      <c r="R119" s="212"/>
      <c r="S119" s="212"/>
      <c r="T119" s="213"/>
      <c r="AT119" s="214" t="s">
        <v>145</v>
      </c>
      <c r="AU119" s="214" t="s">
        <v>85</v>
      </c>
      <c r="AV119" s="11" t="s">
        <v>85</v>
      </c>
      <c r="AW119" s="11" t="s">
        <v>6</v>
      </c>
      <c r="AX119" s="11" t="s">
        <v>83</v>
      </c>
      <c r="AY119" s="214" t="s">
        <v>136</v>
      </c>
    </row>
    <row r="120" spans="2:65" s="10" customFormat="1" ht="29.85" customHeight="1">
      <c r="B120" s="175"/>
      <c r="C120" s="176"/>
      <c r="D120" s="177" t="s">
        <v>74</v>
      </c>
      <c r="E120" s="189" t="s">
        <v>166</v>
      </c>
      <c r="F120" s="189" t="s">
        <v>216</v>
      </c>
      <c r="G120" s="176"/>
      <c r="H120" s="176"/>
      <c r="I120" s="179"/>
      <c r="J120" s="190">
        <f>BK120</f>
        <v>0</v>
      </c>
      <c r="K120" s="176"/>
      <c r="L120" s="181"/>
      <c r="M120" s="182"/>
      <c r="N120" s="183"/>
      <c r="O120" s="183"/>
      <c r="P120" s="184">
        <f>SUM(P121:P139)</f>
        <v>0</v>
      </c>
      <c r="Q120" s="183"/>
      <c r="R120" s="184">
        <f>SUM(R121:R139)</f>
        <v>11.4543</v>
      </c>
      <c r="S120" s="183"/>
      <c r="T120" s="185">
        <f>SUM(T121:T139)</f>
        <v>0</v>
      </c>
      <c r="AR120" s="186" t="s">
        <v>83</v>
      </c>
      <c r="AT120" s="187" t="s">
        <v>74</v>
      </c>
      <c r="AU120" s="187" t="s">
        <v>83</v>
      </c>
      <c r="AY120" s="186" t="s">
        <v>136</v>
      </c>
      <c r="BK120" s="188">
        <f>SUM(BK121:BK139)</f>
        <v>0</v>
      </c>
    </row>
    <row r="121" spans="2:65" s="1" customFormat="1" ht="38.25" customHeight="1">
      <c r="B121" s="40"/>
      <c r="C121" s="191" t="s">
        <v>225</v>
      </c>
      <c r="D121" s="191" t="s">
        <v>138</v>
      </c>
      <c r="E121" s="192" t="s">
        <v>218</v>
      </c>
      <c r="F121" s="193" t="s">
        <v>219</v>
      </c>
      <c r="G121" s="194" t="s">
        <v>191</v>
      </c>
      <c r="H121" s="195">
        <v>225</v>
      </c>
      <c r="I121" s="196"/>
      <c r="J121" s="197">
        <f>ROUND(I121*H121,2)</f>
        <v>0</v>
      </c>
      <c r="K121" s="193" t="s">
        <v>155</v>
      </c>
      <c r="L121" s="60"/>
      <c r="M121" s="198" t="s">
        <v>23</v>
      </c>
      <c r="N121" s="199" t="s">
        <v>46</v>
      </c>
      <c r="O121" s="41"/>
      <c r="P121" s="200">
        <f>O121*H121</f>
        <v>0</v>
      </c>
      <c r="Q121" s="200">
        <v>0</v>
      </c>
      <c r="R121" s="200">
        <f>Q121*H121</f>
        <v>0</v>
      </c>
      <c r="S121" s="200">
        <v>0</v>
      </c>
      <c r="T121" s="201">
        <f>S121*H121</f>
        <v>0</v>
      </c>
      <c r="AR121" s="22" t="s">
        <v>143</v>
      </c>
      <c r="AT121" s="22" t="s">
        <v>138</v>
      </c>
      <c r="AU121" s="22" t="s">
        <v>85</v>
      </c>
      <c r="AY121" s="22" t="s">
        <v>136</v>
      </c>
      <c r="BE121" s="202">
        <f>IF(N121="základní",J121,0)</f>
        <v>0</v>
      </c>
      <c r="BF121" s="202">
        <f>IF(N121="snížená",J121,0)</f>
        <v>0</v>
      </c>
      <c r="BG121" s="202">
        <f>IF(N121="zákl. přenesená",J121,0)</f>
        <v>0</v>
      </c>
      <c r="BH121" s="202">
        <f>IF(N121="sníž. přenesená",J121,0)</f>
        <v>0</v>
      </c>
      <c r="BI121" s="202">
        <f>IF(N121="nulová",J121,0)</f>
        <v>0</v>
      </c>
      <c r="BJ121" s="22" t="s">
        <v>83</v>
      </c>
      <c r="BK121" s="202">
        <f>ROUND(I121*H121,2)</f>
        <v>0</v>
      </c>
      <c r="BL121" s="22" t="s">
        <v>143</v>
      </c>
      <c r="BM121" s="22" t="s">
        <v>612</v>
      </c>
    </row>
    <row r="122" spans="2:65" s="11" customFormat="1" ht="13.5">
      <c r="B122" s="203"/>
      <c r="C122" s="204"/>
      <c r="D122" s="205" t="s">
        <v>145</v>
      </c>
      <c r="E122" s="206" t="s">
        <v>23</v>
      </c>
      <c r="F122" s="207" t="s">
        <v>605</v>
      </c>
      <c r="G122" s="204"/>
      <c r="H122" s="208">
        <v>225</v>
      </c>
      <c r="I122" s="209"/>
      <c r="J122" s="204"/>
      <c r="K122" s="204"/>
      <c r="L122" s="210"/>
      <c r="M122" s="211"/>
      <c r="N122" s="212"/>
      <c r="O122" s="212"/>
      <c r="P122" s="212"/>
      <c r="Q122" s="212"/>
      <c r="R122" s="212"/>
      <c r="S122" s="212"/>
      <c r="T122" s="213"/>
      <c r="AT122" s="214" t="s">
        <v>145</v>
      </c>
      <c r="AU122" s="214" t="s">
        <v>85</v>
      </c>
      <c r="AV122" s="11" t="s">
        <v>85</v>
      </c>
      <c r="AW122" s="11" t="s">
        <v>38</v>
      </c>
      <c r="AX122" s="11" t="s">
        <v>83</v>
      </c>
      <c r="AY122" s="214" t="s">
        <v>136</v>
      </c>
    </row>
    <row r="123" spans="2:65" s="1" customFormat="1" ht="16.5" customHeight="1">
      <c r="B123" s="40"/>
      <c r="C123" s="227" t="s">
        <v>229</v>
      </c>
      <c r="D123" s="227" t="s">
        <v>195</v>
      </c>
      <c r="E123" s="228" t="s">
        <v>221</v>
      </c>
      <c r="F123" s="229" t="s">
        <v>222</v>
      </c>
      <c r="G123" s="230" t="s">
        <v>149</v>
      </c>
      <c r="H123" s="231">
        <v>56.813000000000002</v>
      </c>
      <c r="I123" s="232"/>
      <c r="J123" s="233">
        <f>ROUND(I123*H123,2)</f>
        <v>0</v>
      </c>
      <c r="K123" s="229" t="s">
        <v>23</v>
      </c>
      <c r="L123" s="234"/>
      <c r="M123" s="235" t="s">
        <v>23</v>
      </c>
      <c r="N123" s="236" t="s">
        <v>46</v>
      </c>
      <c r="O123" s="41"/>
      <c r="P123" s="200">
        <f>O123*H123</f>
        <v>0</v>
      </c>
      <c r="Q123" s="200">
        <v>0</v>
      </c>
      <c r="R123" s="200">
        <f>Q123*H123</f>
        <v>0</v>
      </c>
      <c r="S123" s="200">
        <v>0</v>
      </c>
      <c r="T123" s="201">
        <f>S123*H123</f>
        <v>0</v>
      </c>
      <c r="AR123" s="22" t="s">
        <v>182</v>
      </c>
      <c r="AT123" s="22" t="s">
        <v>195</v>
      </c>
      <c r="AU123" s="22" t="s">
        <v>85</v>
      </c>
      <c r="AY123" s="22" t="s">
        <v>136</v>
      </c>
      <c r="BE123" s="202">
        <f>IF(N123="základní",J123,0)</f>
        <v>0</v>
      </c>
      <c r="BF123" s="202">
        <f>IF(N123="snížená",J123,0)</f>
        <v>0</v>
      </c>
      <c r="BG123" s="202">
        <f>IF(N123="zákl. přenesená",J123,0)</f>
        <v>0</v>
      </c>
      <c r="BH123" s="202">
        <f>IF(N123="sníž. přenesená",J123,0)</f>
        <v>0</v>
      </c>
      <c r="BI123" s="202">
        <f>IF(N123="nulová",J123,0)</f>
        <v>0</v>
      </c>
      <c r="BJ123" s="22" t="s">
        <v>83</v>
      </c>
      <c r="BK123" s="202">
        <f>ROUND(I123*H123,2)</f>
        <v>0</v>
      </c>
      <c r="BL123" s="22" t="s">
        <v>143</v>
      </c>
      <c r="BM123" s="22" t="s">
        <v>613</v>
      </c>
    </row>
    <row r="124" spans="2:65" s="11" customFormat="1" ht="13.5">
      <c r="B124" s="203"/>
      <c r="C124" s="204"/>
      <c r="D124" s="205" t="s">
        <v>145</v>
      </c>
      <c r="E124" s="206" t="s">
        <v>23</v>
      </c>
      <c r="F124" s="207" t="s">
        <v>614</v>
      </c>
      <c r="G124" s="204"/>
      <c r="H124" s="208">
        <v>56.813000000000002</v>
      </c>
      <c r="I124" s="209"/>
      <c r="J124" s="204"/>
      <c r="K124" s="204"/>
      <c r="L124" s="210"/>
      <c r="M124" s="211"/>
      <c r="N124" s="212"/>
      <c r="O124" s="212"/>
      <c r="P124" s="212"/>
      <c r="Q124" s="212"/>
      <c r="R124" s="212"/>
      <c r="S124" s="212"/>
      <c r="T124" s="213"/>
      <c r="AT124" s="214" t="s">
        <v>145</v>
      </c>
      <c r="AU124" s="214" t="s">
        <v>85</v>
      </c>
      <c r="AV124" s="11" t="s">
        <v>85</v>
      </c>
      <c r="AW124" s="11" t="s">
        <v>38</v>
      </c>
      <c r="AX124" s="11" t="s">
        <v>83</v>
      </c>
      <c r="AY124" s="214" t="s">
        <v>136</v>
      </c>
    </row>
    <row r="125" spans="2:65" s="1" customFormat="1" ht="38.25" customHeight="1">
      <c r="B125" s="40"/>
      <c r="C125" s="191" t="s">
        <v>234</v>
      </c>
      <c r="D125" s="191" t="s">
        <v>138</v>
      </c>
      <c r="E125" s="192" t="s">
        <v>226</v>
      </c>
      <c r="F125" s="193" t="s">
        <v>227</v>
      </c>
      <c r="G125" s="194" t="s">
        <v>191</v>
      </c>
      <c r="H125" s="195">
        <v>225</v>
      </c>
      <c r="I125" s="196"/>
      <c r="J125" s="197">
        <f>ROUND(I125*H125,2)</f>
        <v>0</v>
      </c>
      <c r="K125" s="193" t="s">
        <v>155</v>
      </c>
      <c r="L125" s="60"/>
      <c r="M125" s="198" t="s">
        <v>23</v>
      </c>
      <c r="N125" s="199" t="s">
        <v>46</v>
      </c>
      <c r="O125" s="41"/>
      <c r="P125" s="200">
        <f>O125*H125</f>
        <v>0</v>
      </c>
      <c r="Q125" s="200">
        <v>0</v>
      </c>
      <c r="R125" s="200">
        <f>Q125*H125</f>
        <v>0</v>
      </c>
      <c r="S125" s="200">
        <v>0</v>
      </c>
      <c r="T125" s="201">
        <f>S125*H125</f>
        <v>0</v>
      </c>
      <c r="AR125" s="22" t="s">
        <v>143</v>
      </c>
      <c r="AT125" s="22" t="s">
        <v>138</v>
      </c>
      <c r="AU125" s="22" t="s">
        <v>85</v>
      </c>
      <c r="AY125" s="22" t="s">
        <v>136</v>
      </c>
      <c r="BE125" s="202">
        <f>IF(N125="základní",J125,0)</f>
        <v>0</v>
      </c>
      <c r="BF125" s="202">
        <f>IF(N125="snížená",J125,0)</f>
        <v>0</v>
      </c>
      <c r="BG125" s="202">
        <f>IF(N125="zákl. přenesená",J125,0)</f>
        <v>0</v>
      </c>
      <c r="BH125" s="202">
        <f>IF(N125="sníž. přenesená",J125,0)</f>
        <v>0</v>
      </c>
      <c r="BI125" s="202">
        <f>IF(N125="nulová",J125,0)</f>
        <v>0</v>
      </c>
      <c r="BJ125" s="22" t="s">
        <v>83</v>
      </c>
      <c r="BK125" s="202">
        <f>ROUND(I125*H125,2)</f>
        <v>0</v>
      </c>
      <c r="BL125" s="22" t="s">
        <v>143</v>
      </c>
      <c r="BM125" s="22" t="s">
        <v>615</v>
      </c>
    </row>
    <row r="126" spans="2:65" s="11" customFormat="1" ht="13.5">
      <c r="B126" s="203"/>
      <c r="C126" s="204"/>
      <c r="D126" s="205" t="s">
        <v>145</v>
      </c>
      <c r="E126" s="206" t="s">
        <v>23</v>
      </c>
      <c r="F126" s="207" t="s">
        <v>605</v>
      </c>
      <c r="G126" s="204"/>
      <c r="H126" s="208">
        <v>225</v>
      </c>
      <c r="I126" s="209"/>
      <c r="J126" s="204"/>
      <c r="K126" s="204"/>
      <c r="L126" s="210"/>
      <c r="M126" s="211"/>
      <c r="N126" s="212"/>
      <c r="O126" s="212"/>
      <c r="P126" s="212"/>
      <c r="Q126" s="212"/>
      <c r="R126" s="212"/>
      <c r="S126" s="212"/>
      <c r="T126" s="213"/>
      <c r="AT126" s="214" t="s">
        <v>145</v>
      </c>
      <c r="AU126" s="214" t="s">
        <v>85</v>
      </c>
      <c r="AV126" s="11" t="s">
        <v>85</v>
      </c>
      <c r="AW126" s="11" t="s">
        <v>38</v>
      </c>
      <c r="AX126" s="11" t="s">
        <v>83</v>
      </c>
      <c r="AY126" s="214" t="s">
        <v>136</v>
      </c>
    </row>
    <row r="127" spans="2:65" s="1" customFormat="1" ht="16.5" customHeight="1">
      <c r="B127" s="40"/>
      <c r="C127" s="227" t="s">
        <v>238</v>
      </c>
      <c r="D127" s="227" t="s">
        <v>195</v>
      </c>
      <c r="E127" s="228" t="s">
        <v>230</v>
      </c>
      <c r="F127" s="229" t="s">
        <v>231</v>
      </c>
      <c r="G127" s="230" t="s">
        <v>149</v>
      </c>
      <c r="H127" s="231">
        <v>68.174999999999997</v>
      </c>
      <c r="I127" s="232"/>
      <c r="J127" s="233">
        <f>ROUND(I127*H127,2)</f>
        <v>0</v>
      </c>
      <c r="K127" s="229" t="s">
        <v>23</v>
      </c>
      <c r="L127" s="234"/>
      <c r="M127" s="235" t="s">
        <v>23</v>
      </c>
      <c r="N127" s="236" t="s">
        <v>46</v>
      </c>
      <c r="O127" s="41"/>
      <c r="P127" s="200">
        <f>O127*H127</f>
        <v>0</v>
      </c>
      <c r="Q127" s="200">
        <v>0</v>
      </c>
      <c r="R127" s="200">
        <f>Q127*H127</f>
        <v>0</v>
      </c>
      <c r="S127" s="200">
        <v>0</v>
      </c>
      <c r="T127" s="201">
        <f>S127*H127</f>
        <v>0</v>
      </c>
      <c r="AR127" s="22" t="s">
        <v>182</v>
      </c>
      <c r="AT127" s="22" t="s">
        <v>195</v>
      </c>
      <c r="AU127" s="22" t="s">
        <v>85</v>
      </c>
      <c r="AY127" s="22" t="s">
        <v>136</v>
      </c>
      <c r="BE127" s="202">
        <f>IF(N127="základní",J127,0)</f>
        <v>0</v>
      </c>
      <c r="BF127" s="202">
        <f>IF(N127="snížená",J127,0)</f>
        <v>0</v>
      </c>
      <c r="BG127" s="202">
        <f>IF(N127="zákl. přenesená",J127,0)</f>
        <v>0</v>
      </c>
      <c r="BH127" s="202">
        <f>IF(N127="sníž. přenesená",J127,0)</f>
        <v>0</v>
      </c>
      <c r="BI127" s="202">
        <f>IF(N127="nulová",J127,0)</f>
        <v>0</v>
      </c>
      <c r="BJ127" s="22" t="s">
        <v>83</v>
      </c>
      <c r="BK127" s="202">
        <f>ROUND(I127*H127,2)</f>
        <v>0</v>
      </c>
      <c r="BL127" s="22" t="s">
        <v>143</v>
      </c>
      <c r="BM127" s="22" t="s">
        <v>616</v>
      </c>
    </row>
    <row r="128" spans="2:65" s="11" customFormat="1" ht="13.5">
      <c r="B128" s="203"/>
      <c r="C128" s="204"/>
      <c r="D128" s="205" t="s">
        <v>145</v>
      </c>
      <c r="E128" s="206" t="s">
        <v>23</v>
      </c>
      <c r="F128" s="207" t="s">
        <v>617</v>
      </c>
      <c r="G128" s="204"/>
      <c r="H128" s="208">
        <v>68.174999999999997</v>
      </c>
      <c r="I128" s="209"/>
      <c r="J128" s="204"/>
      <c r="K128" s="204"/>
      <c r="L128" s="210"/>
      <c r="M128" s="211"/>
      <c r="N128" s="212"/>
      <c r="O128" s="212"/>
      <c r="P128" s="212"/>
      <c r="Q128" s="212"/>
      <c r="R128" s="212"/>
      <c r="S128" s="212"/>
      <c r="T128" s="213"/>
      <c r="AT128" s="214" t="s">
        <v>145</v>
      </c>
      <c r="AU128" s="214" t="s">
        <v>85</v>
      </c>
      <c r="AV128" s="11" t="s">
        <v>85</v>
      </c>
      <c r="AW128" s="11" t="s">
        <v>38</v>
      </c>
      <c r="AX128" s="11" t="s">
        <v>83</v>
      </c>
      <c r="AY128" s="214" t="s">
        <v>136</v>
      </c>
    </row>
    <row r="129" spans="2:65" s="1" customFormat="1" ht="25.5" customHeight="1">
      <c r="B129" s="40"/>
      <c r="C129" s="191" t="s">
        <v>245</v>
      </c>
      <c r="D129" s="191" t="s">
        <v>138</v>
      </c>
      <c r="E129" s="192" t="s">
        <v>235</v>
      </c>
      <c r="F129" s="193" t="s">
        <v>236</v>
      </c>
      <c r="G129" s="194" t="s">
        <v>191</v>
      </c>
      <c r="H129" s="195">
        <v>225</v>
      </c>
      <c r="I129" s="196"/>
      <c r="J129" s="197">
        <f>ROUND(I129*H129,2)</f>
        <v>0</v>
      </c>
      <c r="K129" s="193" t="s">
        <v>155</v>
      </c>
      <c r="L129" s="60"/>
      <c r="M129" s="198" t="s">
        <v>23</v>
      </c>
      <c r="N129" s="199" t="s">
        <v>46</v>
      </c>
      <c r="O129" s="41"/>
      <c r="P129" s="200">
        <f>O129*H129</f>
        <v>0</v>
      </c>
      <c r="Q129" s="200">
        <v>0</v>
      </c>
      <c r="R129" s="200">
        <f>Q129*H129</f>
        <v>0</v>
      </c>
      <c r="S129" s="200">
        <v>0</v>
      </c>
      <c r="T129" s="201">
        <f>S129*H129</f>
        <v>0</v>
      </c>
      <c r="AR129" s="22" t="s">
        <v>143</v>
      </c>
      <c r="AT129" s="22" t="s">
        <v>138</v>
      </c>
      <c r="AU129" s="22" t="s">
        <v>85</v>
      </c>
      <c r="AY129" s="22" t="s">
        <v>136</v>
      </c>
      <c r="BE129" s="202">
        <f>IF(N129="základní",J129,0)</f>
        <v>0</v>
      </c>
      <c r="BF129" s="202">
        <f>IF(N129="snížená",J129,0)</f>
        <v>0</v>
      </c>
      <c r="BG129" s="202">
        <f>IF(N129="zákl. přenesená",J129,0)</f>
        <v>0</v>
      </c>
      <c r="BH129" s="202">
        <f>IF(N129="sníž. přenesená",J129,0)</f>
        <v>0</v>
      </c>
      <c r="BI129" s="202">
        <f>IF(N129="nulová",J129,0)</f>
        <v>0</v>
      </c>
      <c r="BJ129" s="22" t="s">
        <v>83</v>
      </c>
      <c r="BK129" s="202">
        <f>ROUND(I129*H129,2)</f>
        <v>0</v>
      </c>
      <c r="BL129" s="22" t="s">
        <v>143</v>
      </c>
      <c r="BM129" s="22" t="s">
        <v>618</v>
      </c>
    </row>
    <row r="130" spans="2:65" s="11" customFormat="1" ht="13.5">
      <c r="B130" s="203"/>
      <c r="C130" s="204"/>
      <c r="D130" s="205" t="s">
        <v>145</v>
      </c>
      <c r="E130" s="206" t="s">
        <v>23</v>
      </c>
      <c r="F130" s="207" t="s">
        <v>605</v>
      </c>
      <c r="G130" s="204"/>
      <c r="H130" s="208">
        <v>225</v>
      </c>
      <c r="I130" s="209"/>
      <c r="J130" s="204"/>
      <c r="K130" s="204"/>
      <c r="L130" s="210"/>
      <c r="M130" s="211"/>
      <c r="N130" s="212"/>
      <c r="O130" s="212"/>
      <c r="P130" s="212"/>
      <c r="Q130" s="212"/>
      <c r="R130" s="212"/>
      <c r="S130" s="212"/>
      <c r="T130" s="213"/>
      <c r="AT130" s="214" t="s">
        <v>145</v>
      </c>
      <c r="AU130" s="214" t="s">
        <v>85</v>
      </c>
      <c r="AV130" s="11" t="s">
        <v>85</v>
      </c>
      <c r="AW130" s="11" t="s">
        <v>38</v>
      </c>
      <c r="AX130" s="11" t="s">
        <v>83</v>
      </c>
      <c r="AY130" s="214" t="s">
        <v>136</v>
      </c>
    </row>
    <row r="131" spans="2:65" s="1" customFormat="1" ht="16.5" customHeight="1">
      <c r="B131" s="40"/>
      <c r="C131" s="191" t="s">
        <v>9</v>
      </c>
      <c r="D131" s="191" t="s">
        <v>138</v>
      </c>
      <c r="E131" s="192" t="s">
        <v>239</v>
      </c>
      <c r="F131" s="193" t="s">
        <v>240</v>
      </c>
      <c r="G131" s="194" t="s">
        <v>149</v>
      </c>
      <c r="H131" s="195">
        <v>16.95</v>
      </c>
      <c r="I131" s="196"/>
      <c r="J131" s="197">
        <f>ROUND(I131*H131,2)</f>
        <v>0</v>
      </c>
      <c r="K131" s="193" t="s">
        <v>160</v>
      </c>
      <c r="L131" s="60"/>
      <c r="M131" s="198" t="s">
        <v>23</v>
      </c>
      <c r="N131" s="199" t="s">
        <v>46</v>
      </c>
      <c r="O131" s="41"/>
      <c r="P131" s="200">
        <f>O131*H131</f>
        <v>0</v>
      </c>
      <c r="Q131" s="200">
        <v>0</v>
      </c>
      <c r="R131" s="200">
        <f>Q131*H131</f>
        <v>0</v>
      </c>
      <c r="S131" s="200">
        <v>0</v>
      </c>
      <c r="T131" s="201">
        <f>S131*H131</f>
        <v>0</v>
      </c>
      <c r="AR131" s="22" t="s">
        <v>143</v>
      </c>
      <c r="AT131" s="22" t="s">
        <v>138</v>
      </c>
      <c r="AU131" s="22" t="s">
        <v>85</v>
      </c>
      <c r="AY131" s="22" t="s">
        <v>136</v>
      </c>
      <c r="BE131" s="202">
        <f>IF(N131="základní",J131,0)</f>
        <v>0</v>
      </c>
      <c r="BF131" s="202">
        <f>IF(N131="snížená",J131,0)</f>
        <v>0</v>
      </c>
      <c r="BG131" s="202">
        <f>IF(N131="zákl. přenesená",J131,0)</f>
        <v>0</v>
      </c>
      <c r="BH131" s="202">
        <f>IF(N131="sníž. přenesená",J131,0)</f>
        <v>0</v>
      </c>
      <c r="BI131" s="202">
        <f>IF(N131="nulová",J131,0)</f>
        <v>0</v>
      </c>
      <c r="BJ131" s="22" t="s">
        <v>83</v>
      </c>
      <c r="BK131" s="202">
        <f>ROUND(I131*H131,2)</f>
        <v>0</v>
      </c>
      <c r="BL131" s="22" t="s">
        <v>143</v>
      </c>
      <c r="BM131" s="22" t="s">
        <v>619</v>
      </c>
    </row>
    <row r="132" spans="2:65" s="1" customFormat="1" ht="54">
      <c r="B132" s="40"/>
      <c r="C132" s="62"/>
      <c r="D132" s="205" t="s">
        <v>162</v>
      </c>
      <c r="E132" s="62"/>
      <c r="F132" s="215" t="s">
        <v>242</v>
      </c>
      <c r="G132" s="62"/>
      <c r="H132" s="62"/>
      <c r="I132" s="162"/>
      <c r="J132" s="62"/>
      <c r="K132" s="62"/>
      <c r="L132" s="60"/>
      <c r="M132" s="216"/>
      <c r="N132" s="41"/>
      <c r="O132" s="41"/>
      <c r="P132" s="41"/>
      <c r="Q132" s="41"/>
      <c r="R132" s="41"/>
      <c r="S132" s="41"/>
      <c r="T132" s="77"/>
      <c r="AT132" s="22" t="s">
        <v>162</v>
      </c>
      <c r="AU132" s="22" t="s">
        <v>85</v>
      </c>
    </row>
    <row r="133" spans="2:65" s="12" customFormat="1" ht="13.5">
      <c r="B133" s="217"/>
      <c r="C133" s="218"/>
      <c r="D133" s="205" t="s">
        <v>145</v>
      </c>
      <c r="E133" s="219" t="s">
        <v>23</v>
      </c>
      <c r="F133" s="220" t="s">
        <v>243</v>
      </c>
      <c r="G133" s="218"/>
      <c r="H133" s="219" t="s">
        <v>23</v>
      </c>
      <c r="I133" s="221"/>
      <c r="J133" s="218"/>
      <c r="K133" s="218"/>
      <c r="L133" s="222"/>
      <c r="M133" s="223"/>
      <c r="N133" s="224"/>
      <c r="O133" s="224"/>
      <c r="P133" s="224"/>
      <c r="Q133" s="224"/>
      <c r="R133" s="224"/>
      <c r="S133" s="224"/>
      <c r="T133" s="225"/>
      <c r="AT133" s="226" t="s">
        <v>145</v>
      </c>
      <c r="AU133" s="226" t="s">
        <v>85</v>
      </c>
      <c r="AV133" s="12" t="s">
        <v>83</v>
      </c>
      <c r="AW133" s="12" t="s">
        <v>38</v>
      </c>
      <c r="AX133" s="12" t="s">
        <v>75</v>
      </c>
      <c r="AY133" s="226" t="s">
        <v>136</v>
      </c>
    </row>
    <row r="134" spans="2:65" s="11" customFormat="1" ht="13.5">
      <c r="B134" s="203"/>
      <c r="C134" s="204"/>
      <c r="D134" s="205" t="s">
        <v>145</v>
      </c>
      <c r="E134" s="206" t="s">
        <v>23</v>
      </c>
      <c r="F134" s="207" t="s">
        <v>620</v>
      </c>
      <c r="G134" s="204"/>
      <c r="H134" s="208">
        <v>16.95</v>
      </c>
      <c r="I134" s="209"/>
      <c r="J134" s="204"/>
      <c r="K134" s="204"/>
      <c r="L134" s="210"/>
      <c r="M134" s="211"/>
      <c r="N134" s="212"/>
      <c r="O134" s="212"/>
      <c r="P134" s="212"/>
      <c r="Q134" s="212"/>
      <c r="R134" s="212"/>
      <c r="S134" s="212"/>
      <c r="T134" s="213"/>
      <c r="AT134" s="214" t="s">
        <v>145</v>
      </c>
      <c r="AU134" s="214" t="s">
        <v>85</v>
      </c>
      <c r="AV134" s="11" t="s">
        <v>85</v>
      </c>
      <c r="AW134" s="11" t="s">
        <v>38</v>
      </c>
      <c r="AX134" s="11" t="s">
        <v>83</v>
      </c>
      <c r="AY134" s="214" t="s">
        <v>136</v>
      </c>
    </row>
    <row r="135" spans="2:65" s="1" customFormat="1" ht="38.25" customHeight="1">
      <c r="B135" s="40"/>
      <c r="C135" s="191" t="s">
        <v>254</v>
      </c>
      <c r="D135" s="191" t="s">
        <v>138</v>
      </c>
      <c r="E135" s="192" t="s">
        <v>246</v>
      </c>
      <c r="F135" s="193" t="s">
        <v>247</v>
      </c>
      <c r="G135" s="194" t="s">
        <v>191</v>
      </c>
      <c r="H135" s="195">
        <v>225</v>
      </c>
      <c r="I135" s="196"/>
      <c r="J135" s="197">
        <f>ROUND(I135*H135,2)</f>
        <v>0</v>
      </c>
      <c r="K135" s="193" t="s">
        <v>155</v>
      </c>
      <c r="L135" s="60"/>
      <c r="M135" s="198" t="s">
        <v>23</v>
      </c>
      <c r="N135" s="199" t="s">
        <v>46</v>
      </c>
      <c r="O135" s="41"/>
      <c r="P135" s="200">
        <f>O135*H135</f>
        <v>0</v>
      </c>
      <c r="Q135" s="200">
        <v>0.04</v>
      </c>
      <c r="R135" s="200">
        <f>Q135*H135</f>
        <v>9</v>
      </c>
      <c r="S135" s="200">
        <v>0</v>
      </c>
      <c r="T135" s="201">
        <f>S135*H135</f>
        <v>0</v>
      </c>
      <c r="AR135" s="22" t="s">
        <v>143</v>
      </c>
      <c r="AT135" s="22" t="s">
        <v>138</v>
      </c>
      <c r="AU135" s="22" t="s">
        <v>85</v>
      </c>
      <c r="AY135" s="22" t="s">
        <v>136</v>
      </c>
      <c r="BE135" s="202">
        <f>IF(N135="základní",J135,0)</f>
        <v>0</v>
      </c>
      <c r="BF135" s="202">
        <f>IF(N135="snížená",J135,0)</f>
        <v>0</v>
      </c>
      <c r="BG135" s="202">
        <f>IF(N135="zákl. přenesená",J135,0)</f>
        <v>0</v>
      </c>
      <c r="BH135" s="202">
        <f>IF(N135="sníž. přenesená",J135,0)</f>
        <v>0</v>
      </c>
      <c r="BI135" s="202">
        <f>IF(N135="nulová",J135,0)</f>
        <v>0</v>
      </c>
      <c r="BJ135" s="22" t="s">
        <v>83</v>
      </c>
      <c r="BK135" s="202">
        <f>ROUND(I135*H135,2)</f>
        <v>0</v>
      </c>
      <c r="BL135" s="22" t="s">
        <v>143</v>
      </c>
      <c r="BM135" s="22" t="s">
        <v>621</v>
      </c>
    </row>
    <row r="136" spans="2:65" s="11" customFormat="1" ht="13.5">
      <c r="B136" s="203"/>
      <c r="C136" s="204"/>
      <c r="D136" s="205" t="s">
        <v>145</v>
      </c>
      <c r="E136" s="206" t="s">
        <v>23</v>
      </c>
      <c r="F136" s="207" t="s">
        <v>605</v>
      </c>
      <c r="G136" s="204"/>
      <c r="H136" s="208">
        <v>225</v>
      </c>
      <c r="I136" s="209"/>
      <c r="J136" s="204"/>
      <c r="K136" s="204"/>
      <c r="L136" s="210"/>
      <c r="M136" s="211"/>
      <c r="N136" s="212"/>
      <c r="O136" s="212"/>
      <c r="P136" s="212"/>
      <c r="Q136" s="212"/>
      <c r="R136" s="212"/>
      <c r="S136" s="212"/>
      <c r="T136" s="213"/>
      <c r="AT136" s="214" t="s">
        <v>145</v>
      </c>
      <c r="AU136" s="214" t="s">
        <v>85</v>
      </c>
      <c r="AV136" s="11" t="s">
        <v>85</v>
      </c>
      <c r="AW136" s="11" t="s">
        <v>38</v>
      </c>
      <c r="AX136" s="11" t="s">
        <v>83</v>
      </c>
      <c r="AY136" s="214" t="s">
        <v>136</v>
      </c>
    </row>
    <row r="137" spans="2:65" s="1" customFormat="1" ht="38.25" customHeight="1">
      <c r="B137" s="40"/>
      <c r="C137" s="227" t="s">
        <v>260</v>
      </c>
      <c r="D137" s="227" t="s">
        <v>195</v>
      </c>
      <c r="E137" s="228" t="s">
        <v>249</v>
      </c>
      <c r="F137" s="229" t="s">
        <v>250</v>
      </c>
      <c r="G137" s="230" t="s">
        <v>191</v>
      </c>
      <c r="H137" s="231">
        <v>227.25</v>
      </c>
      <c r="I137" s="232"/>
      <c r="J137" s="233">
        <f>ROUND(I137*H137,2)</f>
        <v>0</v>
      </c>
      <c r="K137" s="229" t="s">
        <v>23</v>
      </c>
      <c r="L137" s="234"/>
      <c r="M137" s="235" t="s">
        <v>23</v>
      </c>
      <c r="N137" s="236" t="s">
        <v>46</v>
      </c>
      <c r="O137" s="41"/>
      <c r="P137" s="200">
        <f>O137*H137</f>
        <v>0</v>
      </c>
      <c r="Q137" s="200">
        <v>1.0800000000000001E-2</v>
      </c>
      <c r="R137" s="200">
        <f>Q137*H137</f>
        <v>2.4542999999999999</v>
      </c>
      <c r="S137" s="200">
        <v>0</v>
      </c>
      <c r="T137" s="201">
        <f>S137*H137</f>
        <v>0</v>
      </c>
      <c r="AR137" s="22" t="s">
        <v>182</v>
      </c>
      <c r="AT137" s="22" t="s">
        <v>195</v>
      </c>
      <c r="AU137" s="22" t="s">
        <v>85</v>
      </c>
      <c r="AY137" s="22" t="s">
        <v>136</v>
      </c>
      <c r="BE137" s="202">
        <f>IF(N137="základní",J137,0)</f>
        <v>0</v>
      </c>
      <c r="BF137" s="202">
        <f>IF(N137="snížená",J137,0)</f>
        <v>0</v>
      </c>
      <c r="BG137" s="202">
        <f>IF(N137="zákl. přenesená",J137,0)</f>
        <v>0</v>
      </c>
      <c r="BH137" s="202">
        <f>IF(N137="sníž. přenesená",J137,0)</f>
        <v>0</v>
      </c>
      <c r="BI137" s="202">
        <f>IF(N137="nulová",J137,0)</f>
        <v>0</v>
      </c>
      <c r="BJ137" s="22" t="s">
        <v>83</v>
      </c>
      <c r="BK137" s="202">
        <f>ROUND(I137*H137,2)</f>
        <v>0</v>
      </c>
      <c r="BL137" s="22" t="s">
        <v>143</v>
      </c>
      <c r="BM137" s="22" t="s">
        <v>622</v>
      </c>
    </row>
    <row r="138" spans="2:65" s="11" customFormat="1" ht="13.5">
      <c r="B138" s="203"/>
      <c r="C138" s="204"/>
      <c r="D138" s="205" t="s">
        <v>145</v>
      </c>
      <c r="E138" s="206" t="s">
        <v>23</v>
      </c>
      <c r="F138" s="207" t="s">
        <v>605</v>
      </c>
      <c r="G138" s="204"/>
      <c r="H138" s="208">
        <v>225</v>
      </c>
      <c r="I138" s="209"/>
      <c r="J138" s="204"/>
      <c r="K138" s="204"/>
      <c r="L138" s="210"/>
      <c r="M138" s="211"/>
      <c r="N138" s="212"/>
      <c r="O138" s="212"/>
      <c r="P138" s="212"/>
      <c r="Q138" s="212"/>
      <c r="R138" s="212"/>
      <c r="S138" s="212"/>
      <c r="T138" s="213"/>
      <c r="AT138" s="214" t="s">
        <v>145</v>
      </c>
      <c r="AU138" s="214" t="s">
        <v>85</v>
      </c>
      <c r="AV138" s="11" t="s">
        <v>85</v>
      </c>
      <c r="AW138" s="11" t="s">
        <v>38</v>
      </c>
      <c r="AX138" s="11" t="s">
        <v>83</v>
      </c>
      <c r="AY138" s="214" t="s">
        <v>136</v>
      </c>
    </row>
    <row r="139" spans="2:65" s="11" customFormat="1" ht="13.5">
      <c r="B139" s="203"/>
      <c r="C139" s="204"/>
      <c r="D139" s="205" t="s">
        <v>145</v>
      </c>
      <c r="E139" s="204"/>
      <c r="F139" s="207" t="s">
        <v>623</v>
      </c>
      <c r="G139" s="204"/>
      <c r="H139" s="208">
        <v>227.25</v>
      </c>
      <c r="I139" s="209"/>
      <c r="J139" s="204"/>
      <c r="K139" s="204"/>
      <c r="L139" s="210"/>
      <c r="M139" s="211"/>
      <c r="N139" s="212"/>
      <c r="O139" s="212"/>
      <c r="P139" s="212"/>
      <c r="Q139" s="212"/>
      <c r="R139" s="212"/>
      <c r="S139" s="212"/>
      <c r="T139" s="213"/>
      <c r="AT139" s="214" t="s">
        <v>145</v>
      </c>
      <c r="AU139" s="214" t="s">
        <v>85</v>
      </c>
      <c r="AV139" s="11" t="s">
        <v>85</v>
      </c>
      <c r="AW139" s="11" t="s">
        <v>6</v>
      </c>
      <c r="AX139" s="11" t="s">
        <v>83</v>
      </c>
      <c r="AY139" s="214" t="s">
        <v>136</v>
      </c>
    </row>
    <row r="140" spans="2:65" s="10" customFormat="1" ht="29.85" customHeight="1">
      <c r="B140" s="175"/>
      <c r="C140" s="176"/>
      <c r="D140" s="177" t="s">
        <v>74</v>
      </c>
      <c r="E140" s="189" t="s">
        <v>182</v>
      </c>
      <c r="F140" s="189" t="s">
        <v>335</v>
      </c>
      <c r="G140" s="176"/>
      <c r="H140" s="176"/>
      <c r="I140" s="179"/>
      <c r="J140" s="190">
        <f>BK140</f>
        <v>0</v>
      </c>
      <c r="K140" s="176"/>
      <c r="L140" s="181"/>
      <c r="M140" s="182"/>
      <c r="N140" s="183"/>
      <c r="O140" s="183"/>
      <c r="P140" s="184">
        <f>SUM(P141:P144)</f>
        <v>0</v>
      </c>
      <c r="Q140" s="183"/>
      <c r="R140" s="184">
        <f>SUM(R141:R144)</f>
        <v>0.10540000000000001</v>
      </c>
      <c r="S140" s="183"/>
      <c r="T140" s="185">
        <f>SUM(T141:T144)</f>
        <v>0.4</v>
      </c>
      <c r="AR140" s="186" t="s">
        <v>83</v>
      </c>
      <c r="AT140" s="187" t="s">
        <v>74</v>
      </c>
      <c r="AU140" s="187" t="s">
        <v>83</v>
      </c>
      <c r="AY140" s="186" t="s">
        <v>136</v>
      </c>
      <c r="BK140" s="188">
        <f>SUM(BK141:BK144)</f>
        <v>0</v>
      </c>
    </row>
    <row r="141" spans="2:65" s="1" customFormat="1" ht="25.5" customHeight="1">
      <c r="B141" s="40"/>
      <c r="C141" s="191" t="s">
        <v>266</v>
      </c>
      <c r="D141" s="191" t="s">
        <v>138</v>
      </c>
      <c r="E141" s="192" t="s">
        <v>624</v>
      </c>
      <c r="F141" s="193" t="s">
        <v>625</v>
      </c>
      <c r="G141" s="194" t="s">
        <v>263</v>
      </c>
      <c r="H141" s="195">
        <v>2</v>
      </c>
      <c r="I141" s="196"/>
      <c r="J141" s="197">
        <f>ROUND(I141*H141,2)</f>
        <v>0</v>
      </c>
      <c r="K141" s="193" t="s">
        <v>160</v>
      </c>
      <c r="L141" s="60"/>
      <c r="M141" s="198" t="s">
        <v>23</v>
      </c>
      <c r="N141" s="199" t="s">
        <v>46</v>
      </c>
      <c r="O141" s="41"/>
      <c r="P141" s="200">
        <f>O141*H141</f>
        <v>0</v>
      </c>
      <c r="Q141" s="200">
        <v>1.17E-2</v>
      </c>
      <c r="R141" s="200">
        <f>Q141*H141</f>
        <v>2.3400000000000001E-2</v>
      </c>
      <c r="S141" s="200">
        <v>0</v>
      </c>
      <c r="T141" s="201">
        <f>S141*H141</f>
        <v>0</v>
      </c>
      <c r="AR141" s="22" t="s">
        <v>143</v>
      </c>
      <c r="AT141" s="22" t="s">
        <v>138</v>
      </c>
      <c r="AU141" s="22" t="s">
        <v>85</v>
      </c>
      <c r="AY141" s="22" t="s">
        <v>136</v>
      </c>
      <c r="BE141" s="202">
        <f>IF(N141="základní",J141,0)</f>
        <v>0</v>
      </c>
      <c r="BF141" s="202">
        <f>IF(N141="snížená",J141,0)</f>
        <v>0</v>
      </c>
      <c r="BG141" s="202">
        <f>IF(N141="zákl. přenesená",J141,0)</f>
        <v>0</v>
      </c>
      <c r="BH141" s="202">
        <f>IF(N141="sníž. přenesená",J141,0)</f>
        <v>0</v>
      </c>
      <c r="BI141" s="202">
        <f>IF(N141="nulová",J141,0)</f>
        <v>0</v>
      </c>
      <c r="BJ141" s="22" t="s">
        <v>83</v>
      </c>
      <c r="BK141" s="202">
        <f>ROUND(I141*H141,2)</f>
        <v>0</v>
      </c>
      <c r="BL141" s="22" t="s">
        <v>143</v>
      </c>
      <c r="BM141" s="22" t="s">
        <v>626</v>
      </c>
    </row>
    <row r="142" spans="2:65" s="1" customFormat="1" ht="40.5">
      <c r="B142" s="40"/>
      <c r="C142" s="62"/>
      <c r="D142" s="205" t="s">
        <v>162</v>
      </c>
      <c r="E142" s="62"/>
      <c r="F142" s="215" t="s">
        <v>339</v>
      </c>
      <c r="G142" s="62"/>
      <c r="H142" s="62"/>
      <c r="I142" s="162"/>
      <c r="J142" s="62"/>
      <c r="K142" s="62"/>
      <c r="L142" s="60"/>
      <c r="M142" s="216"/>
      <c r="N142" s="41"/>
      <c r="O142" s="41"/>
      <c r="P142" s="41"/>
      <c r="Q142" s="41"/>
      <c r="R142" s="41"/>
      <c r="S142" s="41"/>
      <c r="T142" s="77"/>
      <c r="AT142" s="22" t="s">
        <v>162</v>
      </c>
      <c r="AU142" s="22" t="s">
        <v>85</v>
      </c>
    </row>
    <row r="143" spans="2:65" s="1" customFormat="1" ht="16.5" customHeight="1">
      <c r="B143" s="40"/>
      <c r="C143" s="227" t="s">
        <v>272</v>
      </c>
      <c r="D143" s="227" t="s">
        <v>195</v>
      </c>
      <c r="E143" s="228" t="s">
        <v>340</v>
      </c>
      <c r="F143" s="229" t="s">
        <v>341</v>
      </c>
      <c r="G143" s="230" t="s">
        <v>263</v>
      </c>
      <c r="H143" s="231">
        <v>2</v>
      </c>
      <c r="I143" s="232"/>
      <c r="J143" s="233">
        <f>ROUND(I143*H143,2)</f>
        <v>0</v>
      </c>
      <c r="K143" s="229" t="s">
        <v>160</v>
      </c>
      <c r="L143" s="234"/>
      <c r="M143" s="235" t="s">
        <v>23</v>
      </c>
      <c r="N143" s="236" t="s">
        <v>46</v>
      </c>
      <c r="O143" s="41"/>
      <c r="P143" s="200">
        <f>O143*H143</f>
        <v>0</v>
      </c>
      <c r="Q143" s="200">
        <v>4.1000000000000002E-2</v>
      </c>
      <c r="R143" s="200">
        <f>Q143*H143</f>
        <v>8.2000000000000003E-2</v>
      </c>
      <c r="S143" s="200">
        <v>0</v>
      </c>
      <c r="T143" s="201">
        <f>S143*H143</f>
        <v>0</v>
      </c>
      <c r="AR143" s="22" t="s">
        <v>182</v>
      </c>
      <c r="AT143" s="22" t="s">
        <v>195</v>
      </c>
      <c r="AU143" s="22" t="s">
        <v>85</v>
      </c>
      <c r="AY143" s="22" t="s">
        <v>136</v>
      </c>
      <c r="BE143" s="202">
        <f>IF(N143="základní",J143,0)</f>
        <v>0</v>
      </c>
      <c r="BF143" s="202">
        <f>IF(N143="snížená",J143,0)</f>
        <v>0</v>
      </c>
      <c r="BG143" s="202">
        <f>IF(N143="zákl. přenesená",J143,0)</f>
        <v>0</v>
      </c>
      <c r="BH143" s="202">
        <f>IF(N143="sníž. přenesená",J143,0)</f>
        <v>0</v>
      </c>
      <c r="BI143" s="202">
        <f>IF(N143="nulová",J143,0)</f>
        <v>0</v>
      </c>
      <c r="BJ143" s="22" t="s">
        <v>83</v>
      </c>
      <c r="BK143" s="202">
        <f>ROUND(I143*H143,2)</f>
        <v>0</v>
      </c>
      <c r="BL143" s="22" t="s">
        <v>143</v>
      </c>
      <c r="BM143" s="22" t="s">
        <v>627</v>
      </c>
    </row>
    <row r="144" spans="2:65" s="1" customFormat="1" ht="16.5" customHeight="1">
      <c r="B144" s="40"/>
      <c r="C144" s="191" t="s">
        <v>276</v>
      </c>
      <c r="D144" s="191" t="s">
        <v>138</v>
      </c>
      <c r="E144" s="192" t="s">
        <v>628</v>
      </c>
      <c r="F144" s="193" t="s">
        <v>629</v>
      </c>
      <c r="G144" s="194" t="s">
        <v>263</v>
      </c>
      <c r="H144" s="195">
        <v>2</v>
      </c>
      <c r="I144" s="196"/>
      <c r="J144" s="197">
        <f>ROUND(I144*H144,2)</f>
        <v>0</v>
      </c>
      <c r="K144" s="193" t="s">
        <v>160</v>
      </c>
      <c r="L144" s="60"/>
      <c r="M144" s="198" t="s">
        <v>23</v>
      </c>
      <c r="N144" s="199" t="s">
        <v>46</v>
      </c>
      <c r="O144" s="41"/>
      <c r="P144" s="200">
        <f>O144*H144</f>
        <v>0</v>
      </c>
      <c r="Q144" s="200">
        <v>0</v>
      </c>
      <c r="R144" s="200">
        <f>Q144*H144</f>
        <v>0</v>
      </c>
      <c r="S144" s="200">
        <v>0.2</v>
      </c>
      <c r="T144" s="201">
        <f>S144*H144</f>
        <v>0.4</v>
      </c>
      <c r="AR144" s="22" t="s">
        <v>143</v>
      </c>
      <c r="AT144" s="22" t="s">
        <v>138</v>
      </c>
      <c r="AU144" s="22" t="s">
        <v>85</v>
      </c>
      <c r="AY144" s="22" t="s">
        <v>136</v>
      </c>
      <c r="BE144" s="202">
        <f>IF(N144="základní",J144,0)</f>
        <v>0</v>
      </c>
      <c r="BF144" s="202">
        <f>IF(N144="snížená",J144,0)</f>
        <v>0</v>
      </c>
      <c r="BG144" s="202">
        <f>IF(N144="zákl. přenesená",J144,0)</f>
        <v>0</v>
      </c>
      <c r="BH144" s="202">
        <f>IF(N144="sníž. přenesená",J144,0)</f>
        <v>0</v>
      </c>
      <c r="BI144" s="202">
        <f>IF(N144="nulová",J144,0)</f>
        <v>0</v>
      </c>
      <c r="BJ144" s="22" t="s">
        <v>83</v>
      </c>
      <c r="BK144" s="202">
        <f>ROUND(I144*H144,2)</f>
        <v>0</v>
      </c>
      <c r="BL144" s="22" t="s">
        <v>143</v>
      </c>
      <c r="BM144" s="22" t="s">
        <v>630</v>
      </c>
    </row>
    <row r="145" spans="2:65" s="10" customFormat="1" ht="29.85" customHeight="1">
      <c r="B145" s="175"/>
      <c r="C145" s="176"/>
      <c r="D145" s="177" t="s">
        <v>74</v>
      </c>
      <c r="E145" s="189" t="s">
        <v>188</v>
      </c>
      <c r="F145" s="189" t="s">
        <v>253</v>
      </c>
      <c r="G145" s="176"/>
      <c r="H145" s="176"/>
      <c r="I145" s="179"/>
      <c r="J145" s="190">
        <f>BK145</f>
        <v>0</v>
      </c>
      <c r="K145" s="176"/>
      <c r="L145" s="181"/>
      <c r="M145" s="182"/>
      <c r="N145" s="183"/>
      <c r="O145" s="183"/>
      <c r="P145" s="184">
        <f>SUM(P146:P150)</f>
        <v>0</v>
      </c>
      <c r="Q145" s="183"/>
      <c r="R145" s="184">
        <f>SUM(R146:R150)</f>
        <v>8.4245000000000001</v>
      </c>
      <c r="S145" s="183"/>
      <c r="T145" s="185">
        <f>SUM(T146:T150)</f>
        <v>0</v>
      </c>
      <c r="AR145" s="186" t="s">
        <v>83</v>
      </c>
      <c r="AT145" s="187" t="s">
        <v>74</v>
      </c>
      <c r="AU145" s="187" t="s">
        <v>83</v>
      </c>
      <c r="AY145" s="186" t="s">
        <v>136</v>
      </c>
      <c r="BK145" s="188">
        <f>SUM(BK146:BK150)</f>
        <v>0</v>
      </c>
    </row>
    <row r="146" spans="2:65" s="1" customFormat="1" ht="38.25" customHeight="1">
      <c r="B146" s="40"/>
      <c r="C146" s="191" t="s">
        <v>281</v>
      </c>
      <c r="D146" s="191" t="s">
        <v>138</v>
      </c>
      <c r="E146" s="192" t="s">
        <v>255</v>
      </c>
      <c r="F146" s="193" t="s">
        <v>256</v>
      </c>
      <c r="G146" s="194" t="s">
        <v>141</v>
      </c>
      <c r="H146" s="195">
        <v>50</v>
      </c>
      <c r="I146" s="196"/>
      <c r="J146" s="197">
        <f>ROUND(I146*H146,2)</f>
        <v>0</v>
      </c>
      <c r="K146" s="193" t="s">
        <v>155</v>
      </c>
      <c r="L146" s="60"/>
      <c r="M146" s="198" t="s">
        <v>23</v>
      </c>
      <c r="N146" s="199" t="s">
        <v>46</v>
      </c>
      <c r="O146" s="41"/>
      <c r="P146" s="200">
        <f>O146*H146</f>
        <v>0</v>
      </c>
      <c r="Q146" s="200">
        <v>0.16849</v>
      </c>
      <c r="R146" s="200">
        <f>Q146*H146</f>
        <v>8.4245000000000001</v>
      </c>
      <c r="S146" s="200">
        <v>0</v>
      </c>
      <c r="T146" s="201">
        <f>S146*H146</f>
        <v>0</v>
      </c>
      <c r="AR146" s="22" t="s">
        <v>143</v>
      </c>
      <c r="AT146" s="22" t="s">
        <v>138</v>
      </c>
      <c r="AU146" s="22" t="s">
        <v>85</v>
      </c>
      <c r="AY146" s="22" t="s">
        <v>136</v>
      </c>
      <c r="BE146" s="202">
        <f>IF(N146="základní",J146,0)</f>
        <v>0</v>
      </c>
      <c r="BF146" s="202">
        <f>IF(N146="snížená",J146,0)</f>
        <v>0</v>
      </c>
      <c r="BG146" s="202">
        <f>IF(N146="zákl. přenesená",J146,0)</f>
        <v>0</v>
      </c>
      <c r="BH146" s="202">
        <f>IF(N146="sníž. přenesená",J146,0)</f>
        <v>0</v>
      </c>
      <c r="BI146" s="202">
        <f>IF(N146="nulová",J146,0)</f>
        <v>0</v>
      </c>
      <c r="BJ146" s="22" t="s">
        <v>83</v>
      </c>
      <c r="BK146" s="202">
        <f>ROUND(I146*H146,2)</f>
        <v>0</v>
      </c>
      <c r="BL146" s="22" t="s">
        <v>143</v>
      </c>
      <c r="BM146" s="22" t="s">
        <v>631</v>
      </c>
    </row>
    <row r="147" spans="2:65" s="12" customFormat="1" ht="13.5">
      <c r="B147" s="217"/>
      <c r="C147" s="218"/>
      <c r="D147" s="205" t="s">
        <v>145</v>
      </c>
      <c r="E147" s="219" t="s">
        <v>23</v>
      </c>
      <c r="F147" s="220" t="s">
        <v>258</v>
      </c>
      <c r="G147" s="218"/>
      <c r="H147" s="219" t="s">
        <v>23</v>
      </c>
      <c r="I147" s="221"/>
      <c r="J147" s="218"/>
      <c r="K147" s="218"/>
      <c r="L147" s="222"/>
      <c r="M147" s="223"/>
      <c r="N147" s="224"/>
      <c r="O147" s="224"/>
      <c r="P147" s="224"/>
      <c r="Q147" s="224"/>
      <c r="R147" s="224"/>
      <c r="S147" s="224"/>
      <c r="T147" s="225"/>
      <c r="AT147" s="226" t="s">
        <v>145</v>
      </c>
      <c r="AU147" s="226" t="s">
        <v>85</v>
      </c>
      <c r="AV147" s="12" t="s">
        <v>83</v>
      </c>
      <c r="AW147" s="12" t="s">
        <v>38</v>
      </c>
      <c r="AX147" s="12" t="s">
        <v>75</v>
      </c>
      <c r="AY147" s="226" t="s">
        <v>136</v>
      </c>
    </row>
    <row r="148" spans="2:65" s="11" customFormat="1" ht="13.5">
      <c r="B148" s="203"/>
      <c r="C148" s="204"/>
      <c r="D148" s="205" t="s">
        <v>145</v>
      </c>
      <c r="E148" s="206" t="s">
        <v>23</v>
      </c>
      <c r="F148" s="207" t="s">
        <v>632</v>
      </c>
      <c r="G148" s="204"/>
      <c r="H148" s="208">
        <v>50</v>
      </c>
      <c r="I148" s="209"/>
      <c r="J148" s="204"/>
      <c r="K148" s="204"/>
      <c r="L148" s="210"/>
      <c r="M148" s="211"/>
      <c r="N148" s="212"/>
      <c r="O148" s="212"/>
      <c r="P148" s="212"/>
      <c r="Q148" s="212"/>
      <c r="R148" s="212"/>
      <c r="S148" s="212"/>
      <c r="T148" s="213"/>
      <c r="AT148" s="214" t="s">
        <v>145</v>
      </c>
      <c r="AU148" s="214" t="s">
        <v>85</v>
      </c>
      <c r="AV148" s="11" t="s">
        <v>85</v>
      </c>
      <c r="AW148" s="11" t="s">
        <v>38</v>
      </c>
      <c r="AX148" s="11" t="s">
        <v>83</v>
      </c>
      <c r="AY148" s="214" t="s">
        <v>136</v>
      </c>
    </row>
    <row r="149" spans="2:65" s="1" customFormat="1" ht="51" customHeight="1">
      <c r="B149" s="40"/>
      <c r="C149" s="191" t="s">
        <v>285</v>
      </c>
      <c r="D149" s="191" t="s">
        <v>138</v>
      </c>
      <c r="E149" s="192" t="s">
        <v>267</v>
      </c>
      <c r="F149" s="193" t="s">
        <v>268</v>
      </c>
      <c r="G149" s="194" t="s">
        <v>141</v>
      </c>
      <c r="H149" s="195">
        <v>50</v>
      </c>
      <c r="I149" s="196"/>
      <c r="J149" s="197">
        <f>ROUND(I149*H149,2)</f>
        <v>0</v>
      </c>
      <c r="K149" s="193" t="s">
        <v>155</v>
      </c>
      <c r="L149" s="60"/>
      <c r="M149" s="198" t="s">
        <v>23</v>
      </c>
      <c r="N149" s="199" t="s">
        <v>46</v>
      </c>
      <c r="O149" s="41"/>
      <c r="P149" s="200">
        <f>O149*H149</f>
        <v>0</v>
      </c>
      <c r="Q149" s="200">
        <v>0</v>
      </c>
      <c r="R149" s="200">
        <f>Q149*H149</f>
        <v>0</v>
      </c>
      <c r="S149" s="200">
        <v>0</v>
      </c>
      <c r="T149" s="201">
        <f>S149*H149</f>
        <v>0</v>
      </c>
      <c r="AR149" s="22" t="s">
        <v>143</v>
      </c>
      <c r="AT149" s="22" t="s">
        <v>138</v>
      </c>
      <c r="AU149" s="22" t="s">
        <v>85</v>
      </c>
      <c r="AY149" s="22" t="s">
        <v>136</v>
      </c>
      <c r="BE149" s="202">
        <f>IF(N149="základní",J149,0)</f>
        <v>0</v>
      </c>
      <c r="BF149" s="202">
        <f>IF(N149="snížená",J149,0)</f>
        <v>0</v>
      </c>
      <c r="BG149" s="202">
        <f>IF(N149="zákl. přenesená",J149,0)</f>
        <v>0</v>
      </c>
      <c r="BH149" s="202">
        <f>IF(N149="sníž. přenesená",J149,0)</f>
        <v>0</v>
      </c>
      <c r="BI149" s="202">
        <f>IF(N149="nulová",J149,0)</f>
        <v>0</v>
      </c>
      <c r="BJ149" s="22" t="s">
        <v>83</v>
      </c>
      <c r="BK149" s="202">
        <f>ROUND(I149*H149,2)</f>
        <v>0</v>
      </c>
      <c r="BL149" s="22" t="s">
        <v>143</v>
      </c>
      <c r="BM149" s="22" t="s">
        <v>633</v>
      </c>
    </row>
    <row r="150" spans="2:65" s="11" customFormat="1" ht="13.5">
      <c r="B150" s="203"/>
      <c r="C150" s="204"/>
      <c r="D150" s="205" t="s">
        <v>145</v>
      </c>
      <c r="E150" s="206" t="s">
        <v>23</v>
      </c>
      <c r="F150" s="207" t="s">
        <v>632</v>
      </c>
      <c r="G150" s="204"/>
      <c r="H150" s="208">
        <v>50</v>
      </c>
      <c r="I150" s="209"/>
      <c r="J150" s="204"/>
      <c r="K150" s="204"/>
      <c r="L150" s="210"/>
      <c r="M150" s="211"/>
      <c r="N150" s="212"/>
      <c r="O150" s="212"/>
      <c r="P150" s="212"/>
      <c r="Q150" s="212"/>
      <c r="R150" s="212"/>
      <c r="S150" s="212"/>
      <c r="T150" s="213"/>
      <c r="AT150" s="214" t="s">
        <v>145</v>
      </c>
      <c r="AU150" s="214" t="s">
        <v>85</v>
      </c>
      <c r="AV150" s="11" t="s">
        <v>85</v>
      </c>
      <c r="AW150" s="11" t="s">
        <v>38</v>
      </c>
      <c r="AX150" s="11" t="s">
        <v>83</v>
      </c>
      <c r="AY150" s="214" t="s">
        <v>136</v>
      </c>
    </row>
    <row r="151" spans="2:65" s="10" customFormat="1" ht="29.85" customHeight="1">
      <c r="B151" s="175"/>
      <c r="C151" s="176"/>
      <c r="D151" s="177" t="s">
        <v>74</v>
      </c>
      <c r="E151" s="189" t="s">
        <v>289</v>
      </c>
      <c r="F151" s="189" t="s">
        <v>290</v>
      </c>
      <c r="G151" s="176"/>
      <c r="H151" s="176"/>
      <c r="I151" s="179"/>
      <c r="J151" s="190">
        <f>BK151</f>
        <v>0</v>
      </c>
      <c r="K151" s="176"/>
      <c r="L151" s="181"/>
      <c r="M151" s="182"/>
      <c r="N151" s="183"/>
      <c r="O151" s="183"/>
      <c r="P151" s="184">
        <f>P152</f>
        <v>0</v>
      </c>
      <c r="Q151" s="183"/>
      <c r="R151" s="184">
        <f>R152</f>
        <v>0</v>
      </c>
      <c r="S151" s="183"/>
      <c r="T151" s="185">
        <f>T152</f>
        <v>0</v>
      </c>
      <c r="AR151" s="186" t="s">
        <v>83</v>
      </c>
      <c r="AT151" s="187" t="s">
        <v>74</v>
      </c>
      <c r="AU151" s="187" t="s">
        <v>83</v>
      </c>
      <c r="AY151" s="186" t="s">
        <v>136</v>
      </c>
      <c r="BK151" s="188">
        <f>BK152</f>
        <v>0</v>
      </c>
    </row>
    <row r="152" spans="2:65" s="1" customFormat="1" ht="25.5" customHeight="1">
      <c r="B152" s="40"/>
      <c r="C152" s="191" t="s">
        <v>291</v>
      </c>
      <c r="D152" s="191" t="s">
        <v>138</v>
      </c>
      <c r="E152" s="192" t="s">
        <v>292</v>
      </c>
      <c r="F152" s="193" t="s">
        <v>293</v>
      </c>
      <c r="G152" s="194" t="s">
        <v>185</v>
      </c>
      <c r="H152" s="195">
        <v>31.53</v>
      </c>
      <c r="I152" s="196"/>
      <c r="J152" s="197">
        <f>ROUND(I152*H152,2)</f>
        <v>0</v>
      </c>
      <c r="K152" s="193" t="s">
        <v>155</v>
      </c>
      <c r="L152" s="60"/>
      <c r="M152" s="198" t="s">
        <v>23</v>
      </c>
      <c r="N152" s="237" t="s">
        <v>46</v>
      </c>
      <c r="O152" s="238"/>
      <c r="P152" s="239">
        <f>O152*H152</f>
        <v>0</v>
      </c>
      <c r="Q152" s="239">
        <v>0</v>
      </c>
      <c r="R152" s="239">
        <f>Q152*H152</f>
        <v>0</v>
      </c>
      <c r="S152" s="239">
        <v>0</v>
      </c>
      <c r="T152" s="240">
        <f>S152*H152</f>
        <v>0</v>
      </c>
      <c r="AR152" s="22" t="s">
        <v>143</v>
      </c>
      <c r="AT152" s="22" t="s">
        <v>138</v>
      </c>
      <c r="AU152" s="22" t="s">
        <v>85</v>
      </c>
      <c r="AY152" s="22" t="s">
        <v>136</v>
      </c>
      <c r="BE152" s="202">
        <f>IF(N152="základní",J152,0)</f>
        <v>0</v>
      </c>
      <c r="BF152" s="202">
        <f>IF(N152="snížená",J152,0)</f>
        <v>0</v>
      </c>
      <c r="BG152" s="202">
        <f>IF(N152="zákl. přenesená",J152,0)</f>
        <v>0</v>
      </c>
      <c r="BH152" s="202">
        <f>IF(N152="sníž. přenesená",J152,0)</f>
        <v>0</v>
      </c>
      <c r="BI152" s="202">
        <f>IF(N152="nulová",J152,0)</f>
        <v>0</v>
      </c>
      <c r="BJ152" s="22" t="s">
        <v>83</v>
      </c>
      <c r="BK152" s="202">
        <f>ROUND(I152*H152,2)</f>
        <v>0</v>
      </c>
      <c r="BL152" s="22" t="s">
        <v>143</v>
      </c>
      <c r="BM152" s="22" t="s">
        <v>634</v>
      </c>
    </row>
    <row r="153" spans="2:65" s="1" customFormat="1" ht="6.95" customHeight="1">
      <c r="B153" s="55"/>
      <c r="C153" s="56"/>
      <c r="D153" s="56"/>
      <c r="E153" s="56"/>
      <c r="F153" s="56"/>
      <c r="G153" s="56"/>
      <c r="H153" s="56"/>
      <c r="I153" s="138"/>
      <c r="J153" s="56"/>
      <c r="K153" s="56"/>
      <c r="L153" s="60"/>
    </row>
  </sheetData>
  <sheetProtection algorithmName="SHA-512" hashValue="7IC/QA3CMCkQnUyCmu3lsK+aCJDzs8sWeVIqA5FGucY36dbCmzhovUNyzljRzfpfANgkavVVSY6fAC8n2pBtIQ==" saltValue="1P6PpH3IhC0QWeGKX+ECXwtL6y3j1LeCyxe+tpqoI0UGk5hXjeiWaWmqlqKkamgHa3Z9Wi/dniFkzcXzSRVbGQ==" spinCount="100000" sheet="1" objects="1" scenarios="1" formatColumns="0" formatRows="0" autoFilter="0"/>
  <autoFilter ref="C81:K152"/>
  <mergeCells count="10">
    <mergeCell ref="J51:J52"/>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43"/>
  <sheetViews>
    <sheetView showGridLines="0" workbookViewId="0">
      <pane ySplit="1" topLeftCell="A2" activePane="bottomLeft" state="frozen"/>
      <selection pane="bottomLeft"/>
    </sheetView>
  </sheetViews>
  <sheetFormatPr defaultRowHeight="12.7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11"/>
      <c r="C1" s="111"/>
      <c r="D1" s="112" t="s">
        <v>1</v>
      </c>
      <c r="E1" s="111"/>
      <c r="F1" s="113" t="s">
        <v>101</v>
      </c>
      <c r="G1" s="365" t="s">
        <v>102</v>
      </c>
      <c r="H1" s="365"/>
      <c r="I1" s="114"/>
      <c r="J1" s="113" t="s">
        <v>103</v>
      </c>
      <c r="K1" s="112" t="s">
        <v>104</v>
      </c>
      <c r="L1" s="113" t="s">
        <v>105</v>
      </c>
      <c r="M1" s="113"/>
      <c r="N1" s="113"/>
      <c r="O1" s="113"/>
      <c r="P1" s="113"/>
      <c r="Q1" s="113"/>
      <c r="R1" s="113"/>
      <c r="S1" s="113"/>
      <c r="T1" s="113"/>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56"/>
      <c r="M2" s="356"/>
      <c r="N2" s="356"/>
      <c r="O2" s="356"/>
      <c r="P2" s="356"/>
      <c r="Q2" s="356"/>
      <c r="R2" s="356"/>
      <c r="S2" s="356"/>
      <c r="T2" s="356"/>
      <c r="U2" s="356"/>
      <c r="V2" s="356"/>
      <c r="AT2" s="22" t="s">
        <v>100</v>
      </c>
    </row>
    <row r="3" spans="1:70" ht="6.95" customHeight="1">
      <c r="B3" s="23"/>
      <c r="C3" s="24"/>
      <c r="D3" s="24"/>
      <c r="E3" s="24"/>
      <c r="F3" s="24"/>
      <c r="G3" s="24"/>
      <c r="H3" s="24"/>
      <c r="I3" s="115"/>
      <c r="J3" s="24"/>
      <c r="K3" s="25"/>
      <c r="AT3" s="22" t="s">
        <v>85</v>
      </c>
    </row>
    <row r="4" spans="1:70" ht="36.950000000000003" customHeight="1">
      <c r="B4" s="26"/>
      <c r="C4" s="27"/>
      <c r="D4" s="28" t="s">
        <v>106</v>
      </c>
      <c r="E4" s="27"/>
      <c r="F4" s="27"/>
      <c r="G4" s="27"/>
      <c r="H4" s="27"/>
      <c r="I4" s="116"/>
      <c r="J4" s="27"/>
      <c r="K4" s="29"/>
      <c r="M4" s="30" t="s">
        <v>12</v>
      </c>
      <c r="AT4" s="22" t="s">
        <v>6</v>
      </c>
    </row>
    <row r="5" spans="1:70" ht="6.95" customHeight="1">
      <c r="B5" s="26"/>
      <c r="C5" s="27"/>
      <c r="D5" s="27"/>
      <c r="E5" s="27"/>
      <c r="F5" s="27"/>
      <c r="G5" s="27"/>
      <c r="H5" s="27"/>
      <c r="I5" s="116"/>
      <c r="J5" s="27"/>
      <c r="K5" s="29"/>
    </row>
    <row r="6" spans="1:70" ht="15">
      <c r="B6" s="26"/>
      <c r="C6" s="27"/>
      <c r="D6" s="35" t="s">
        <v>18</v>
      </c>
      <c r="E6" s="27"/>
      <c r="F6" s="27"/>
      <c r="G6" s="27"/>
      <c r="H6" s="27"/>
      <c r="I6" s="116"/>
      <c r="J6" s="27"/>
      <c r="K6" s="29"/>
    </row>
    <row r="7" spans="1:70" ht="16.5" customHeight="1">
      <c r="B7" s="26"/>
      <c r="C7" s="27"/>
      <c r="D7" s="27"/>
      <c r="E7" s="357" t="str">
        <f>'Rekapitulace stavby'!K6</f>
        <v>Zpevněné odstavné plochy ze zatravňovacích roštů - II.etapa</v>
      </c>
      <c r="F7" s="358"/>
      <c r="G7" s="358"/>
      <c r="H7" s="358"/>
      <c r="I7" s="116"/>
      <c r="J7" s="27"/>
      <c r="K7" s="29"/>
    </row>
    <row r="8" spans="1:70" s="1" customFormat="1" ht="15">
      <c r="B8" s="40"/>
      <c r="C8" s="41"/>
      <c r="D8" s="35" t="s">
        <v>107</v>
      </c>
      <c r="E8" s="41"/>
      <c r="F8" s="41"/>
      <c r="G8" s="41"/>
      <c r="H8" s="41"/>
      <c r="I8" s="117"/>
      <c r="J8" s="41"/>
      <c r="K8" s="44"/>
    </row>
    <row r="9" spans="1:70" s="1" customFormat="1" ht="36.950000000000003" customHeight="1">
      <c r="B9" s="40"/>
      <c r="C9" s="41"/>
      <c r="D9" s="41"/>
      <c r="E9" s="359" t="s">
        <v>635</v>
      </c>
      <c r="F9" s="360"/>
      <c r="G9" s="360"/>
      <c r="H9" s="360"/>
      <c r="I9" s="117"/>
      <c r="J9" s="41"/>
      <c r="K9" s="44"/>
    </row>
    <row r="10" spans="1:70" s="1" customFormat="1" ht="13.5">
      <c r="B10" s="40"/>
      <c r="C10" s="41"/>
      <c r="D10" s="41"/>
      <c r="E10" s="41"/>
      <c r="F10" s="41"/>
      <c r="G10" s="41"/>
      <c r="H10" s="41"/>
      <c r="I10" s="117"/>
      <c r="J10" s="41"/>
      <c r="K10" s="44"/>
    </row>
    <row r="11" spans="1:70" s="1" customFormat="1" ht="14.45" customHeight="1">
      <c r="B11" s="40"/>
      <c r="C11" s="41"/>
      <c r="D11" s="35" t="s">
        <v>20</v>
      </c>
      <c r="E11" s="41"/>
      <c r="F11" s="33" t="s">
        <v>21</v>
      </c>
      <c r="G11" s="41"/>
      <c r="H11" s="41"/>
      <c r="I11" s="118" t="s">
        <v>22</v>
      </c>
      <c r="J11" s="33" t="s">
        <v>23</v>
      </c>
      <c r="K11" s="44"/>
    </row>
    <row r="12" spans="1:70" s="1" customFormat="1" ht="14.45" customHeight="1">
      <c r="B12" s="40"/>
      <c r="C12" s="41"/>
      <c r="D12" s="35" t="s">
        <v>24</v>
      </c>
      <c r="E12" s="41"/>
      <c r="F12" s="33" t="s">
        <v>25</v>
      </c>
      <c r="G12" s="41"/>
      <c r="H12" s="41"/>
      <c r="I12" s="118" t="s">
        <v>26</v>
      </c>
      <c r="J12" s="119" t="str">
        <f>'Rekapitulace stavby'!AN8</f>
        <v>2. 3. 2017</v>
      </c>
      <c r="K12" s="44"/>
    </row>
    <row r="13" spans="1:70" s="1" customFormat="1" ht="21.75" customHeight="1">
      <c r="B13" s="40"/>
      <c r="C13" s="41"/>
      <c r="D13" s="32" t="s">
        <v>28</v>
      </c>
      <c r="E13" s="41"/>
      <c r="F13" s="37" t="s">
        <v>29</v>
      </c>
      <c r="G13" s="41"/>
      <c r="H13" s="41"/>
      <c r="I13" s="117"/>
      <c r="J13" s="41"/>
      <c r="K13" s="44"/>
    </row>
    <row r="14" spans="1:70" s="1" customFormat="1" ht="14.45" customHeight="1">
      <c r="B14" s="40"/>
      <c r="C14" s="41"/>
      <c r="D14" s="35" t="s">
        <v>30</v>
      </c>
      <c r="E14" s="41"/>
      <c r="F14" s="41"/>
      <c r="G14" s="41"/>
      <c r="H14" s="41"/>
      <c r="I14" s="118" t="s">
        <v>31</v>
      </c>
      <c r="J14" s="33" t="s">
        <v>23</v>
      </c>
      <c r="K14" s="44"/>
    </row>
    <row r="15" spans="1:70" s="1" customFormat="1" ht="18" customHeight="1">
      <c r="B15" s="40"/>
      <c r="C15" s="41"/>
      <c r="D15" s="41"/>
      <c r="E15" s="33" t="s">
        <v>32</v>
      </c>
      <c r="F15" s="41"/>
      <c r="G15" s="41"/>
      <c r="H15" s="41"/>
      <c r="I15" s="118" t="s">
        <v>33</v>
      </c>
      <c r="J15" s="33" t="s">
        <v>23</v>
      </c>
      <c r="K15" s="44"/>
    </row>
    <row r="16" spans="1:70" s="1" customFormat="1" ht="6.95" customHeight="1">
      <c r="B16" s="40"/>
      <c r="C16" s="41"/>
      <c r="D16" s="41"/>
      <c r="E16" s="41"/>
      <c r="F16" s="41"/>
      <c r="G16" s="41"/>
      <c r="H16" s="41"/>
      <c r="I16" s="117"/>
      <c r="J16" s="41"/>
      <c r="K16" s="44"/>
    </row>
    <row r="17" spans="2:11" s="1" customFormat="1" ht="14.45" customHeight="1">
      <c r="B17" s="40"/>
      <c r="C17" s="41"/>
      <c r="D17" s="35" t="s">
        <v>34</v>
      </c>
      <c r="E17" s="41"/>
      <c r="F17" s="41"/>
      <c r="G17" s="41"/>
      <c r="H17" s="41"/>
      <c r="I17" s="118" t="s">
        <v>31</v>
      </c>
      <c r="J17" s="33" t="str">
        <f>IF('Rekapitulace stavby'!AN13="Vyplň údaj","",IF('Rekapitulace stavby'!AN13="","",'Rekapitulace stavby'!AN13))</f>
        <v/>
      </c>
      <c r="K17" s="44"/>
    </row>
    <row r="18" spans="2:11" s="1" customFormat="1" ht="18" customHeight="1">
      <c r="B18" s="40"/>
      <c r="C18" s="41"/>
      <c r="D18" s="41"/>
      <c r="E18" s="33" t="str">
        <f>IF('Rekapitulace stavby'!E14="Vyplň údaj","",IF('Rekapitulace stavby'!E14="","",'Rekapitulace stavby'!E14))</f>
        <v/>
      </c>
      <c r="F18" s="41"/>
      <c r="G18" s="41"/>
      <c r="H18" s="41"/>
      <c r="I18" s="118" t="s">
        <v>33</v>
      </c>
      <c r="J18" s="33"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5" t="s">
        <v>36</v>
      </c>
      <c r="E20" s="41"/>
      <c r="F20" s="41"/>
      <c r="G20" s="41"/>
      <c r="H20" s="41"/>
      <c r="I20" s="118" t="s">
        <v>31</v>
      </c>
      <c r="J20" s="33" t="str">
        <f>IF('Rekapitulace stavby'!AN16="","",'Rekapitulace stavby'!AN16)</f>
        <v/>
      </c>
      <c r="K20" s="44"/>
    </row>
    <row r="21" spans="2:11" s="1" customFormat="1" ht="18" customHeight="1">
      <c r="B21" s="40"/>
      <c r="C21" s="41"/>
      <c r="D21" s="41"/>
      <c r="E21" s="33" t="str">
        <f>IF('Rekapitulace stavby'!E17="","",'Rekapitulace stavby'!E17)</f>
        <v xml:space="preserve"> </v>
      </c>
      <c r="F21" s="41"/>
      <c r="G21" s="41"/>
      <c r="H21" s="41"/>
      <c r="I21" s="118" t="s">
        <v>33</v>
      </c>
      <c r="J21" s="33"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5" t="s">
        <v>39</v>
      </c>
      <c r="E23" s="41"/>
      <c r="F23" s="41"/>
      <c r="G23" s="41"/>
      <c r="H23" s="41"/>
      <c r="I23" s="117"/>
      <c r="J23" s="41"/>
      <c r="K23" s="44"/>
    </row>
    <row r="24" spans="2:11" s="6" customFormat="1" ht="71.25" customHeight="1">
      <c r="B24" s="120"/>
      <c r="C24" s="121"/>
      <c r="D24" s="121"/>
      <c r="E24" s="326" t="s">
        <v>40</v>
      </c>
      <c r="F24" s="326"/>
      <c r="G24" s="326"/>
      <c r="H24" s="326"/>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41</v>
      </c>
      <c r="E27" s="41"/>
      <c r="F27" s="41"/>
      <c r="G27" s="41"/>
      <c r="H27" s="41"/>
      <c r="I27" s="117"/>
      <c r="J27" s="127">
        <f>ROUND(J81,2)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43</v>
      </c>
      <c r="G29" s="41"/>
      <c r="H29" s="41"/>
      <c r="I29" s="128" t="s">
        <v>42</v>
      </c>
      <c r="J29" s="45" t="s">
        <v>44</v>
      </c>
      <c r="K29" s="44"/>
    </row>
    <row r="30" spans="2:11" s="1" customFormat="1" ht="14.45" customHeight="1">
      <c r="B30" s="40"/>
      <c r="C30" s="41"/>
      <c r="D30" s="48" t="s">
        <v>45</v>
      </c>
      <c r="E30" s="48" t="s">
        <v>46</v>
      </c>
      <c r="F30" s="129">
        <f>ROUND(SUM(BE81:BE142), 2)</f>
        <v>0</v>
      </c>
      <c r="G30" s="41"/>
      <c r="H30" s="41"/>
      <c r="I30" s="130">
        <v>0.21</v>
      </c>
      <c r="J30" s="129">
        <f>ROUND(ROUND((SUM(BE81:BE142)), 2)*I30, 2)</f>
        <v>0</v>
      </c>
      <c r="K30" s="44"/>
    </row>
    <row r="31" spans="2:11" s="1" customFormat="1" ht="14.45" customHeight="1">
      <c r="B31" s="40"/>
      <c r="C31" s="41"/>
      <c r="D31" s="41"/>
      <c r="E31" s="48" t="s">
        <v>47</v>
      </c>
      <c r="F31" s="129">
        <f>ROUND(SUM(BF81:BF142), 2)</f>
        <v>0</v>
      </c>
      <c r="G31" s="41"/>
      <c r="H31" s="41"/>
      <c r="I31" s="130">
        <v>0.15</v>
      </c>
      <c r="J31" s="129">
        <f>ROUND(ROUND((SUM(BF81:BF142)), 2)*I31, 2)</f>
        <v>0</v>
      </c>
      <c r="K31" s="44"/>
    </row>
    <row r="32" spans="2:11" s="1" customFormat="1" ht="14.45" hidden="1" customHeight="1">
      <c r="B32" s="40"/>
      <c r="C32" s="41"/>
      <c r="D32" s="41"/>
      <c r="E32" s="48" t="s">
        <v>48</v>
      </c>
      <c r="F32" s="129">
        <f>ROUND(SUM(BG81:BG142), 2)</f>
        <v>0</v>
      </c>
      <c r="G32" s="41"/>
      <c r="H32" s="41"/>
      <c r="I32" s="130">
        <v>0.21</v>
      </c>
      <c r="J32" s="129">
        <v>0</v>
      </c>
      <c r="K32" s="44"/>
    </row>
    <row r="33" spans="2:11" s="1" customFormat="1" ht="14.45" hidden="1" customHeight="1">
      <c r="B33" s="40"/>
      <c r="C33" s="41"/>
      <c r="D33" s="41"/>
      <c r="E33" s="48" t="s">
        <v>49</v>
      </c>
      <c r="F33" s="129">
        <f>ROUND(SUM(BH81:BH142), 2)</f>
        <v>0</v>
      </c>
      <c r="G33" s="41"/>
      <c r="H33" s="41"/>
      <c r="I33" s="130">
        <v>0.15</v>
      </c>
      <c r="J33" s="129">
        <v>0</v>
      </c>
      <c r="K33" s="44"/>
    </row>
    <row r="34" spans="2:11" s="1" customFormat="1" ht="14.45" hidden="1" customHeight="1">
      <c r="B34" s="40"/>
      <c r="C34" s="41"/>
      <c r="D34" s="41"/>
      <c r="E34" s="48" t="s">
        <v>50</v>
      </c>
      <c r="F34" s="129">
        <f>ROUND(SUM(BI81:BI142),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51</v>
      </c>
      <c r="E36" s="78"/>
      <c r="F36" s="78"/>
      <c r="G36" s="133" t="s">
        <v>52</v>
      </c>
      <c r="H36" s="134" t="s">
        <v>53</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8" t="s">
        <v>109</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5" t="s">
        <v>18</v>
      </c>
      <c r="D44" s="41"/>
      <c r="E44" s="41"/>
      <c r="F44" s="41"/>
      <c r="G44" s="41"/>
      <c r="H44" s="41"/>
      <c r="I44" s="117"/>
      <c r="J44" s="41"/>
      <c r="K44" s="44"/>
    </row>
    <row r="45" spans="2:11" s="1" customFormat="1" ht="16.5" customHeight="1">
      <c r="B45" s="40"/>
      <c r="C45" s="41"/>
      <c r="D45" s="41"/>
      <c r="E45" s="357" t="str">
        <f>E7</f>
        <v>Zpevněné odstavné plochy ze zatravňovacích roštů - II.etapa</v>
      </c>
      <c r="F45" s="358"/>
      <c r="G45" s="358"/>
      <c r="H45" s="358"/>
      <c r="I45" s="117"/>
      <c r="J45" s="41"/>
      <c r="K45" s="44"/>
    </row>
    <row r="46" spans="2:11" s="1" customFormat="1" ht="14.45" customHeight="1">
      <c r="B46" s="40"/>
      <c r="C46" s="35" t="s">
        <v>107</v>
      </c>
      <c r="D46" s="41"/>
      <c r="E46" s="41"/>
      <c r="F46" s="41"/>
      <c r="G46" s="41"/>
      <c r="H46" s="41"/>
      <c r="I46" s="117"/>
      <c r="J46" s="41"/>
      <c r="K46" s="44"/>
    </row>
    <row r="47" spans="2:11" s="1" customFormat="1" ht="17.25" customHeight="1">
      <c r="B47" s="40"/>
      <c r="C47" s="41"/>
      <c r="D47" s="41"/>
      <c r="E47" s="359" t="str">
        <f>E9</f>
        <v>1700314 - Zpevněné odstavné plochy ze zatravňovacích roštů - lokalita Rušná  Vltava II</v>
      </c>
      <c r="F47" s="360"/>
      <c r="G47" s="360"/>
      <c r="H47" s="360"/>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5" t="s">
        <v>24</v>
      </c>
      <c r="D49" s="41"/>
      <c r="E49" s="41"/>
      <c r="F49" s="33" t="str">
        <f>F12</f>
        <v>Ostrava - Poruba</v>
      </c>
      <c r="G49" s="41"/>
      <c r="H49" s="41"/>
      <c r="I49" s="118" t="s">
        <v>26</v>
      </c>
      <c r="J49" s="119" t="str">
        <f>IF(J12="","",J12)</f>
        <v>2. 3. 2017</v>
      </c>
      <c r="K49" s="44"/>
    </row>
    <row r="50" spans="2:47" s="1" customFormat="1" ht="6.95" customHeight="1">
      <c r="B50" s="40"/>
      <c r="C50" s="41"/>
      <c r="D50" s="41"/>
      <c r="E50" s="41"/>
      <c r="F50" s="41"/>
      <c r="G50" s="41"/>
      <c r="H50" s="41"/>
      <c r="I50" s="117"/>
      <c r="J50" s="41"/>
      <c r="K50" s="44"/>
    </row>
    <row r="51" spans="2:47" s="1" customFormat="1" ht="15">
      <c r="B51" s="40"/>
      <c r="C51" s="35" t="s">
        <v>30</v>
      </c>
      <c r="D51" s="41"/>
      <c r="E51" s="41"/>
      <c r="F51" s="33" t="str">
        <f>E15</f>
        <v>Úřad městského obvodu Poruba</v>
      </c>
      <c r="G51" s="41"/>
      <c r="H51" s="41"/>
      <c r="I51" s="118" t="s">
        <v>36</v>
      </c>
      <c r="J51" s="326" t="str">
        <f>E21</f>
        <v xml:space="preserve"> </v>
      </c>
      <c r="K51" s="44"/>
    </row>
    <row r="52" spans="2:47" s="1" customFormat="1" ht="14.45" customHeight="1">
      <c r="B52" s="40"/>
      <c r="C52" s="35" t="s">
        <v>34</v>
      </c>
      <c r="D52" s="41"/>
      <c r="E52" s="41"/>
      <c r="F52" s="33" t="str">
        <f>IF(E18="","",E18)</f>
        <v/>
      </c>
      <c r="G52" s="41"/>
      <c r="H52" s="41"/>
      <c r="I52" s="117"/>
      <c r="J52" s="361"/>
      <c r="K52" s="44"/>
    </row>
    <row r="53" spans="2:47" s="1" customFormat="1" ht="10.35" customHeight="1">
      <c r="B53" s="40"/>
      <c r="C53" s="41"/>
      <c r="D53" s="41"/>
      <c r="E53" s="41"/>
      <c r="F53" s="41"/>
      <c r="G53" s="41"/>
      <c r="H53" s="41"/>
      <c r="I53" s="117"/>
      <c r="J53" s="41"/>
      <c r="K53" s="44"/>
    </row>
    <row r="54" spans="2:47" s="1" customFormat="1" ht="29.25" customHeight="1">
      <c r="B54" s="40"/>
      <c r="C54" s="143" t="s">
        <v>110</v>
      </c>
      <c r="D54" s="131"/>
      <c r="E54" s="131"/>
      <c r="F54" s="131"/>
      <c r="G54" s="131"/>
      <c r="H54" s="131"/>
      <c r="I54" s="144"/>
      <c r="J54" s="145" t="s">
        <v>111</v>
      </c>
      <c r="K54" s="146"/>
    </row>
    <row r="55" spans="2:47" s="1" customFormat="1" ht="10.35" customHeight="1">
      <c r="B55" s="40"/>
      <c r="C55" s="41"/>
      <c r="D55" s="41"/>
      <c r="E55" s="41"/>
      <c r="F55" s="41"/>
      <c r="G55" s="41"/>
      <c r="H55" s="41"/>
      <c r="I55" s="117"/>
      <c r="J55" s="41"/>
      <c r="K55" s="44"/>
    </row>
    <row r="56" spans="2:47" s="1" customFormat="1" ht="29.25" customHeight="1">
      <c r="B56" s="40"/>
      <c r="C56" s="147" t="s">
        <v>112</v>
      </c>
      <c r="D56" s="41"/>
      <c r="E56" s="41"/>
      <c r="F56" s="41"/>
      <c r="G56" s="41"/>
      <c r="H56" s="41"/>
      <c r="I56" s="117"/>
      <c r="J56" s="127">
        <f>J81</f>
        <v>0</v>
      </c>
      <c r="K56" s="44"/>
      <c r="AU56" s="22" t="s">
        <v>113</v>
      </c>
    </row>
    <row r="57" spans="2:47" s="7" customFormat="1" ht="24.95" customHeight="1">
      <c r="B57" s="148"/>
      <c r="C57" s="149"/>
      <c r="D57" s="150" t="s">
        <v>114</v>
      </c>
      <c r="E57" s="151"/>
      <c r="F57" s="151"/>
      <c r="G57" s="151"/>
      <c r="H57" s="151"/>
      <c r="I57" s="152"/>
      <c r="J57" s="153">
        <f>J82</f>
        <v>0</v>
      </c>
      <c r="K57" s="154"/>
    </row>
    <row r="58" spans="2:47" s="8" customFormat="1" ht="19.899999999999999" customHeight="1">
      <c r="B58" s="155"/>
      <c r="C58" s="156"/>
      <c r="D58" s="157" t="s">
        <v>115</v>
      </c>
      <c r="E58" s="158"/>
      <c r="F58" s="158"/>
      <c r="G58" s="158"/>
      <c r="H58" s="158"/>
      <c r="I58" s="159"/>
      <c r="J58" s="160">
        <f>J83</f>
        <v>0</v>
      </c>
      <c r="K58" s="161"/>
    </row>
    <row r="59" spans="2:47" s="8" customFormat="1" ht="19.899999999999999" customHeight="1">
      <c r="B59" s="155"/>
      <c r="C59" s="156"/>
      <c r="D59" s="157" t="s">
        <v>116</v>
      </c>
      <c r="E59" s="158"/>
      <c r="F59" s="158"/>
      <c r="G59" s="158"/>
      <c r="H59" s="158"/>
      <c r="I59" s="159"/>
      <c r="J59" s="160">
        <f>J115</f>
        <v>0</v>
      </c>
      <c r="K59" s="161"/>
    </row>
    <row r="60" spans="2:47" s="8" customFormat="1" ht="19.899999999999999" customHeight="1">
      <c r="B60" s="155"/>
      <c r="C60" s="156"/>
      <c r="D60" s="157" t="s">
        <v>117</v>
      </c>
      <c r="E60" s="158"/>
      <c r="F60" s="158"/>
      <c r="G60" s="158"/>
      <c r="H60" s="158"/>
      <c r="I60" s="159"/>
      <c r="J60" s="160">
        <f>J135</f>
        <v>0</v>
      </c>
      <c r="K60" s="161"/>
    </row>
    <row r="61" spans="2:47" s="8" customFormat="1" ht="19.899999999999999" customHeight="1">
      <c r="B61" s="155"/>
      <c r="C61" s="156"/>
      <c r="D61" s="157" t="s">
        <v>119</v>
      </c>
      <c r="E61" s="158"/>
      <c r="F61" s="158"/>
      <c r="G61" s="158"/>
      <c r="H61" s="158"/>
      <c r="I61" s="159"/>
      <c r="J61" s="160">
        <f>J141</f>
        <v>0</v>
      </c>
      <c r="K61" s="161"/>
    </row>
    <row r="62" spans="2:47" s="1" customFormat="1" ht="21.75" customHeight="1">
      <c r="B62" s="40"/>
      <c r="C62" s="41"/>
      <c r="D62" s="41"/>
      <c r="E62" s="41"/>
      <c r="F62" s="41"/>
      <c r="G62" s="41"/>
      <c r="H62" s="41"/>
      <c r="I62" s="117"/>
      <c r="J62" s="41"/>
      <c r="K62" s="44"/>
    </row>
    <row r="63" spans="2:47" s="1" customFormat="1" ht="6.95" customHeight="1">
      <c r="B63" s="55"/>
      <c r="C63" s="56"/>
      <c r="D63" s="56"/>
      <c r="E63" s="56"/>
      <c r="F63" s="56"/>
      <c r="G63" s="56"/>
      <c r="H63" s="56"/>
      <c r="I63" s="138"/>
      <c r="J63" s="56"/>
      <c r="K63" s="57"/>
    </row>
    <row r="67" spans="2:20" s="1" customFormat="1" ht="6.95" customHeight="1">
      <c r="B67" s="58"/>
      <c r="C67" s="59"/>
      <c r="D67" s="59"/>
      <c r="E67" s="59"/>
      <c r="F67" s="59"/>
      <c r="G67" s="59"/>
      <c r="H67" s="59"/>
      <c r="I67" s="141"/>
      <c r="J67" s="59"/>
      <c r="K67" s="59"/>
      <c r="L67" s="60"/>
    </row>
    <row r="68" spans="2:20" s="1" customFormat="1" ht="36.950000000000003" customHeight="1">
      <c r="B68" s="40"/>
      <c r="C68" s="61" t="s">
        <v>120</v>
      </c>
      <c r="D68" s="62"/>
      <c r="E68" s="62"/>
      <c r="F68" s="62"/>
      <c r="G68" s="62"/>
      <c r="H68" s="62"/>
      <c r="I68" s="162"/>
      <c r="J68" s="62"/>
      <c r="K68" s="62"/>
      <c r="L68" s="60"/>
    </row>
    <row r="69" spans="2:20" s="1" customFormat="1" ht="6.95" customHeight="1">
      <c r="B69" s="40"/>
      <c r="C69" s="62"/>
      <c r="D69" s="62"/>
      <c r="E69" s="62"/>
      <c r="F69" s="62"/>
      <c r="G69" s="62"/>
      <c r="H69" s="62"/>
      <c r="I69" s="162"/>
      <c r="J69" s="62"/>
      <c r="K69" s="62"/>
      <c r="L69" s="60"/>
    </row>
    <row r="70" spans="2:20" s="1" customFormat="1" ht="14.45" customHeight="1">
      <c r="B70" s="40"/>
      <c r="C70" s="64" t="s">
        <v>18</v>
      </c>
      <c r="D70" s="62"/>
      <c r="E70" s="62"/>
      <c r="F70" s="62"/>
      <c r="G70" s="62"/>
      <c r="H70" s="62"/>
      <c r="I70" s="162"/>
      <c r="J70" s="62"/>
      <c r="K70" s="62"/>
      <c r="L70" s="60"/>
    </row>
    <row r="71" spans="2:20" s="1" customFormat="1" ht="16.5" customHeight="1">
      <c r="B71" s="40"/>
      <c r="C71" s="62"/>
      <c r="D71" s="62"/>
      <c r="E71" s="362" t="str">
        <f>E7</f>
        <v>Zpevněné odstavné plochy ze zatravňovacích roštů - II.etapa</v>
      </c>
      <c r="F71" s="363"/>
      <c r="G71" s="363"/>
      <c r="H71" s="363"/>
      <c r="I71" s="162"/>
      <c r="J71" s="62"/>
      <c r="K71" s="62"/>
      <c r="L71" s="60"/>
    </row>
    <row r="72" spans="2:20" s="1" customFormat="1" ht="14.45" customHeight="1">
      <c r="B72" s="40"/>
      <c r="C72" s="64" t="s">
        <v>107</v>
      </c>
      <c r="D72" s="62"/>
      <c r="E72" s="62"/>
      <c r="F72" s="62"/>
      <c r="G72" s="62"/>
      <c r="H72" s="62"/>
      <c r="I72" s="162"/>
      <c r="J72" s="62"/>
      <c r="K72" s="62"/>
      <c r="L72" s="60"/>
    </row>
    <row r="73" spans="2:20" s="1" customFormat="1" ht="17.25" customHeight="1">
      <c r="B73" s="40"/>
      <c r="C73" s="62"/>
      <c r="D73" s="62"/>
      <c r="E73" s="337" t="str">
        <f>E9</f>
        <v>1700314 - Zpevněné odstavné plochy ze zatravňovacích roštů - lokalita Rušná  Vltava II</v>
      </c>
      <c r="F73" s="364"/>
      <c r="G73" s="364"/>
      <c r="H73" s="364"/>
      <c r="I73" s="162"/>
      <c r="J73" s="62"/>
      <c r="K73" s="62"/>
      <c r="L73" s="60"/>
    </row>
    <row r="74" spans="2:20" s="1" customFormat="1" ht="6.95" customHeight="1">
      <c r="B74" s="40"/>
      <c r="C74" s="62"/>
      <c r="D74" s="62"/>
      <c r="E74" s="62"/>
      <c r="F74" s="62"/>
      <c r="G74" s="62"/>
      <c r="H74" s="62"/>
      <c r="I74" s="162"/>
      <c r="J74" s="62"/>
      <c r="K74" s="62"/>
      <c r="L74" s="60"/>
    </row>
    <row r="75" spans="2:20" s="1" customFormat="1" ht="18" customHeight="1">
      <c r="B75" s="40"/>
      <c r="C75" s="64" t="s">
        <v>24</v>
      </c>
      <c r="D75" s="62"/>
      <c r="E75" s="62"/>
      <c r="F75" s="163" t="str">
        <f>F12</f>
        <v>Ostrava - Poruba</v>
      </c>
      <c r="G75" s="62"/>
      <c r="H75" s="62"/>
      <c r="I75" s="164" t="s">
        <v>26</v>
      </c>
      <c r="J75" s="72" t="str">
        <f>IF(J12="","",J12)</f>
        <v>2. 3. 2017</v>
      </c>
      <c r="K75" s="62"/>
      <c r="L75" s="60"/>
    </row>
    <row r="76" spans="2:20" s="1" customFormat="1" ht="6.95" customHeight="1">
      <c r="B76" s="40"/>
      <c r="C76" s="62"/>
      <c r="D76" s="62"/>
      <c r="E76" s="62"/>
      <c r="F76" s="62"/>
      <c r="G76" s="62"/>
      <c r="H76" s="62"/>
      <c r="I76" s="162"/>
      <c r="J76" s="62"/>
      <c r="K76" s="62"/>
      <c r="L76" s="60"/>
    </row>
    <row r="77" spans="2:20" s="1" customFormat="1" ht="15">
      <c r="B77" s="40"/>
      <c r="C77" s="64" t="s">
        <v>30</v>
      </c>
      <c r="D77" s="62"/>
      <c r="E77" s="62"/>
      <c r="F77" s="163" t="str">
        <f>E15</f>
        <v>Úřad městského obvodu Poruba</v>
      </c>
      <c r="G77" s="62"/>
      <c r="H77" s="62"/>
      <c r="I77" s="164" t="s">
        <v>36</v>
      </c>
      <c r="J77" s="163" t="str">
        <f>E21</f>
        <v xml:space="preserve"> </v>
      </c>
      <c r="K77" s="62"/>
      <c r="L77" s="60"/>
    </row>
    <row r="78" spans="2:20" s="1" customFormat="1" ht="14.45" customHeight="1">
      <c r="B78" s="40"/>
      <c r="C78" s="64" t="s">
        <v>34</v>
      </c>
      <c r="D78" s="62"/>
      <c r="E78" s="62"/>
      <c r="F78" s="163" t="str">
        <f>IF(E18="","",E18)</f>
        <v/>
      </c>
      <c r="G78" s="62"/>
      <c r="H78" s="62"/>
      <c r="I78" s="162"/>
      <c r="J78" s="62"/>
      <c r="K78" s="62"/>
      <c r="L78" s="60"/>
    </row>
    <row r="79" spans="2:20" s="1" customFormat="1" ht="10.35" customHeight="1">
      <c r="B79" s="40"/>
      <c r="C79" s="62"/>
      <c r="D79" s="62"/>
      <c r="E79" s="62"/>
      <c r="F79" s="62"/>
      <c r="G79" s="62"/>
      <c r="H79" s="62"/>
      <c r="I79" s="162"/>
      <c r="J79" s="62"/>
      <c r="K79" s="62"/>
      <c r="L79" s="60"/>
    </row>
    <row r="80" spans="2:20" s="9" customFormat="1" ht="29.25" customHeight="1">
      <c r="B80" s="165"/>
      <c r="C80" s="166" t="s">
        <v>121</v>
      </c>
      <c r="D80" s="167" t="s">
        <v>60</v>
      </c>
      <c r="E80" s="167" t="s">
        <v>56</v>
      </c>
      <c r="F80" s="167" t="s">
        <v>122</v>
      </c>
      <c r="G80" s="167" t="s">
        <v>123</v>
      </c>
      <c r="H80" s="167" t="s">
        <v>124</v>
      </c>
      <c r="I80" s="168" t="s">
        <v>125</v>
      </c>
      <c r="J80" s="167" t="s">
        <v>111</v>
      </c>
      <c r="K80" s="169" t="s">
        <v>126</v>
      </c>
      <c r="L80" s="170"/>
      <c r="M80" s="80" t="s">
        <v>127</v>
      </c>
      <c r="N80" s="81" t="s">
        <v>45</v>
      </c>
      <c r="O80" s="81" t="s">
        <v>128</v>
      </c>
      <c r="P80" s="81" t="s">
        <v>129</v>
      </c>
      <c r="Q80" s="81" t="s">
        <v>130</v>
      </c>
      <c r="R80" s="81" t="s">
        <v>131</v>
      </c>
      <c r="S80" s="81" t="s">
        <v>132</v>
      </c>
      <c r="T80" s="82" t="s">
        <v>133</v>
      </c>
    </row>
    <row r="81" spans="2:65" s="1" customFormat="1" ht="29.25" customHeight="1">
      <c r="B81" s="40"/>
      <c r="C81" s="86" t="s">
        <v>112</v>
      </c>
      <c r="D81" s="62"/>
      <c r="E81" s="62"/>
      <c r="F81" s="62"/>
      <c r="G81" s="62"/>
      <c r="H81" s="62"/>
      <c r="I81" s="162"/>
      <c r="J81" s="171">
        <f>BK81</f>
        <v>0</v>
      </c>
      <c r="K81" s="62"/>
      <c r="L81" s="60"/>
      <c r="M81" s="83"/>
      <c r="N81" s="84"/>
      <c r="O81" s="84"/>
      <c r="P81" s="172">
        <f>P82</f>
        <v>0</v>
      </c>
      <c r="Q81" s="84"/>
      <c r="R81" s="172">
        <f>R82</f>
        <v>17.2839314</v>
      </c>
      <c r="S81" s="84"/>
      <c r="T81" s="173">
        <f>T82</f>
        <v>6.3250000000000002</v>
      </c>
      <c r="AT81" s="22" t="s">
        <v>74</v>
      </c>
      <c r="AU81" s="22" t="s">
        <v>113</v>
      </c>
      <c r="BK81" s="174">
        <f>BK82</f>
        <v>0</v>
      </c>
    </row>
    <row r="82" spans="2:65" s="10" customFormat="1" ht="37.35" customHeight="1">
      <c r="B82" s="175"/>
      <c r="C82" s="176"/>
      <c r="D82" s="177" t="s">
        <v>74</v>
      </c>
      <c r="E82" s="178" t="s">
        <v>134</v>
      </c>
      <c r="F82" s="178" t="s">
        <v>135</v>
      </c>
      <c r="G82" s="176"/>
      <c r="H82" s="176"/>
      <c r="I82" s="179"/>
      <c r="J82" s="180">
        <f>BK82</f>
        <v>0</v>
      </c>
      <c r="K82" s="176"/>
      <c r="L82" s="181"/>
      <c r="M82" s="182"/>
      <c r="N82" s="183"/>
      <c r="O82" s="183"/>
      <c r="P82" s="184">
        <f>P83+P115+P135+P141</f>
        <v>0</v>
      </c>
      <c r="Q82" s="183"/>
      <c r="R82" s="184">
        <f>R83+R115+R135+R141</f>
        <v>17.2839314</v>
      </c>
      <c r="S82" s="183"/>
      <c r="T82" s="185">
        <f>T83+T115+T135+T141</f>
        <v>6.3250000000000002</v>
      </c>
      <c r="AR82" s="186" t="s">
        <v>83</v>
      </c>
      <c r="AT82" s="187" t="s">
        <v>74</v>
      </c>
      <c r="AU82" s="187" t="s">
        <v>75</v>
      </c>
      <c r="AY82" s="186" t="s">
        <v>136</v>
      </c>
      <c r="BK82" s="188">
        <f>BK83+BK115+BK135+BK141</f>
        <v>0</v>
      </c>
    </row>
    <row r="83" spans="2:65" s="10" customFormat="1" ht="19.899999999999999" customHeight="1">
      <c r="B83" s="175"/>
      <c r="C83" s="176"/>
      <c r="D83" s="177" t="s">
        <v>74</v>
      </c>
      <c r="E83" s="189" t="s">
        <v>83</v>
      </c>
      <c r="F83" s="189" t="s">
        <v>137</v>
      </c>
      <c r="G83" s="176"/>
      <c r="H83" s="176"/>
      <c r="I83" s="179"/>
      <c r="J83" s="190">
        <f>BK83</f>
        <v>0</v>
      </c>
      <c r="K83" s="176"/>
      <c r="L83" s="181"/>
      <c r="M83" s="182"/>
      <c r="N83" s="183"/>
      <c r="O83" s="183"/>
      <c r="P83" s="184">
        <f>SUM(P84:P114)</f>
        <v>0</v>
      </c>
      <c r="Q83" s="183"/>
      <c r="R83" s="184">
        <f>SUM(R84:R114)</f>
        <v>6.3505859999999998</v>
      </c>
      <c r="S83" s="183"/>
      <c r="T83" s="185">
        <f>SUM(T84:T114)</f>
        <v>6.3250000000000002</v>
      </c>
      <c r="AR83" s="186" t="s">
        <v>83</v>
      </c>
      <c r="AT83" s="187" t="s">
        <v>74</v>
      </c>
      <c r="AU83" s="187" t="s">
        <v>83</v>
      </c>
      <c r="AY83" s="186" t="s">
        <v>136</v>
      </c>
      <c r="BK83" s="188">
        <f>SUM(BK84:BK114)</f>
        <v>0</v>
      </c>
    </row>
    <row r="84" spans="2:65" s="1" customFormat="1" ht="38.25" customHeight="1">
      <c r="B84" s="40"/>
      <c r="C84" s="191" t="s">
        <v>83</v>
      </c>
      <c r="D84" s="191" t="s">
        <v>138</v>
      </c>
      <c r="E84" s="192" t="s">
        <v>139</v>
      </c>
      <c r="F84" s="193" t="s">
        <v>140</v>
      </c>
      <c r="G84" s="194" t="s">
        <v>141</v>
      </c>
      <c r="H84" s="195">
        <v>27.5</v>
      </c>
      <c r="I84" s="196"/>
      <c r="J84" s="197">
        <f>ROUND(I84*H84,2)</f>
        <v>0</v>
      </c>
      <c r="K84" s="193" t="s">
        <v>142</v>
      </c>
      <c r="L84" s="60"/>
      <c r="M84" s="198" t="s">
        <v>23</v>
      </c>
      <c r="N84" s="199" t="s">
        <v>46</v>
      </c>
      <c r="O84" s="41"/>
      <c r="P84" s="200">
        <f>O84*H84</f>
        <v>0</v>
      </c>
      <c r="Q84" s="200">
        <v>0</v>
      </c>
      <c r="R84" s="200">
        <f>Q84*H84</f>
        <v>0</v>
      </c>
      <c r="S84" s="200">
        <v>0.23</v>
      </c>
      <c r="T84" s="201">
        <f>S84*H84</f>
        <v>6.3250000000000002</v>
      </c>
      <c r="AR84" s="22" t="s">
        <v>143</v>
      </c>
      <c r="AT84" s="22" t="s">
        <v>138</v>
      </c>
      <c r="AU84" s="22" t="s">
        <v>85</v>
      </c>
      <c r="AY84" s="22" t="s">
        <v>136</v>
      </c>
      <c r="BE84" s="202">
        <f>IF(N84="základní",J84,0)</f>
        <v>0</v>
      </c>
      <c r="BF84" s="202">
        <f>IF(N84="snížená",J84,0)</f>
        <v>0</v>
      </c>
      <c r="BG84" s="202">
        <f>IF(N84="zákl. přenesená",J84,0)</f>
        <v>0</v>
      </c>
      <c r="BH84" s="202">
        <f>IF(N84="sníž. přenesená",J84,0)</f>
        <v>0</v>
      </c>
      <c r="BI84" s="202">
        <f>IF(N84="nulová",J84,0)</f>
        <v>0</v>
      </c>
      <c r="BJ84" s="22" t="s">
        <v>83</v>
      </c>
      <c r="BK84" s="202">
        <f>ROUND(I84*H84,2)</f>
        <v>0</v>
      </c>
      <c r="BL84" s="22" t="s">
        <v>143</v>
      </c>
      <c r="BM84" s="22" t="s">
        <v>636</v>
      </c>
    </row>
    <row r="85" spans="2:65" s="11" customFormat="1" ht="13.5">
      <c r="B85" s="203"/>
      <c r="C85" s="204"/>
      <c r="D85" s="205" t="s">
        <v>145</v>
      </c>
      <c r="E85" s="206" t="s">
        <v>23</v>
      </c>
      <c r="F85" s="207" t="s">
        <v>637</v>
      </c>
      <c r="G85" s="204"/>
      <c r="H85" s="208">
        <v>27.5</v>
      </c>
      <c r="I85" s="209"/>
      <c r="J85" s="204"/>
      <c r="K85" s="204"/>
      <c r="L85" s="210"/>
      <c r="M85" s="211"/>
      <c r="N85" s="212"/>
      <c r="O85" s="212"/>
      <c r="P85" s="212"/>
      <c r="Q85" s="212"/>
      <c r="R85" s="212"/>
      <c r="S85" s="212"/>
      <c r="T85" s="213"/>
      <c r="AT85" s="214" t="s">
        <v>145</v>
      </c>
      <c r="AU85" s="214" t="s">
        <v>85</v>
      </c>
      <c r="AV85" s="11" t="s">
        <v>85</v>
      </c>
      <c r="AW85" s="11" t="s">
        <v>38</v>
      </c>
      <c r="AX85" s="11" t="s">
        <v>83</v>
      </c>
      <c r="AY85" s="214" t="s">
        <v>136</v>
      </c>
    </row>
    <row r="86" spans="2:65" s="1" customFormat="1" ht="38.25" customHeight="1">
      <c r="B86" s="40"/>
      <c r="C86" s="191" t="s">
        <v>85</v>
      </c>
      <c r="D86" s="191" t="s">
        <v>138</v>
      </c>
      <c r="E86" s="192" t="s">
        <v>147</v>
      </c>
      <c r="F86" s="193" t="s">
        <v>148</v>
      </c>
      <c r="G86" s="194" t="s">
        <v>149</v>
      </c>
      <c r="H86" s="195">
        <v>24.75</v>
      </c>
      <c r="I86" s="196"/>
      <c r="J86" s="197">
        <f>ROUND(I86*H86,2)</f>
        <v>0</v>
      </c>
      <c r="K86" s="193" t="s">
        <v>142</v>
      </c>
      <c r="L86" s="60"/>
      <c r="M86" s="198" t="s">
        <v>23</v>
      </c>
      <c r="N86" s="199" t="s">
        <v>46</v>
      </c>
      <c r="O86" s="41"/>
      <c r="P86" s="200">
        <f>O86*H86</f>
        <v>0</v>
      </c>
      <c r="Q86" s="200">
        <v>0</v>
      </c>
      <c r="R86" s="200">
        <f>Q86*H86</f>
        <v>0</v>
      </c>
      <c r="S86" s="200">
        <v>0</v>
      </c>
      <c r="T86" s="201">
        <f>S86*H86</f>
        <v>0</v>
      </c>
      <c r="AR86" s="22" t="s">
        <v>143</v>
      </c>
      <c r="AT86" s="22" t="s">
        <v>138</v>
      </c>
      <c r="AU86" s="22" t="s">
        <v>85</v>
      </c>
      <c r="AY86" s="22" t="s">
        <v>136</v>
      </c>
      <c r="BE86" s="202">
        <f>IF(N86="základní",J86,0)</f>
        <v>0</v>
      </c>
      <c r="BF86" s="202">
        <f>IF(N86="snížená",J86,0)</f>
        <v>0</v>
      </c>
      <c r="BG86" s="202">
        <f>IF(N86="zákl. přenesená",J86,0)</f>
        <v>0</v>
      </c>
      <c r="BH86" s="202">
        <f>IF(N86="sníž. přenesená",J86,0)</f>
        <v>0</v>
      </c>
      <c r="BI86" s="202">
        <f>IF(N86="nulová",J86,0)</f>
        <v>0</v>
      </c>
      <c r="BJ86" s="22" t="s">
        <v>83</v>
      </c>
      <c r="BK86" s="202">
        <f>ROUND(I86*H86,2)</f>
        <v>0</v>
      </c>
      <c r="BL86" s="22" t="s">
        <v>143</v>
      </c>
      <c r="BM86" s="22" t="s">
        <v>638</v>
      </c>
    </row>
    <row r="87" spans="2:65" s="11" customFormat="1" ht="13.5">
      <c r="B87" s="203"/>
      <c r="C87" s="204"/>
      <c r="D87" s="205" t="s">
        <v>145</v>
      </c>
      <c r="E87" s="206" t="s">
        <v>23</v>
      </c>
      <c r="F87" s="207" t="s">
        <v>639</v>
      </c>
      <c r="G87" s="204"/>
      <c r="H87" s="208">
        <v>24.75</v>
      </c>
      <c r="I87" s="209"/>
      <c r="J87" s="204"/>
      <c r="K87" s="204"/>
      <c r="L87" s="210"/>
      <c r="M87" s="211"/>
      <c r="N87" s="212"/>
      <c r="O87" s="212"/>
      <c r="P87" s="212"/>
      <c r="Q87" s="212"/>
      <c r="R87" s="212"/>
      <c r="S87" s="212"/>
      <c r="T87" s="213"/>
      <c r="AT87" s="214" t="s">
        <v>145</v>
      </c>
      <c r="AU87" s="214" t="s">
        <v>85</v>
      </c>
      <c r="AV87" s="11" t="s">
        <v>85</v>
      </c>
      <c r="AW87" s="11" t="s">
        <v>38</v>
      </c>
      <c r="AX87" s="11" t="s">
        <v>83</v>
      </c>
      <c r="AY87" s="214" t="s">
        <v>136</v>
      </c>
    </row>
    <row r="88" spans="2:65" s="1" customFormat="1" ht="38.25" customHeight="1">
      <c r="B88" s="40"/>
      <c r="C88" s="191" t="s">
        <v>152</v>
      </c>
      <c r="D88" s="191" t="s">
        <v>138</v>
      </c>
      <c r="E88" s="192" t="s">
        <v>153</v>
      </c>
      <c r="F88" s="193" t="s">
        <v>154</v>
      </c>
      <c r="G88" s="194" t="s">
        <v>149</v>
      </c>
      <c r="H88" s="195">
        <v>74.25</v>
      </c>
      <c r="I88" s="196"/>
      <c r="J88" s="197">
        <f>ROUND(I88*H88,2)</f>
        <v>0</v>
      </c>
      <c r="K88" s="193" t="s">
        <v>155</v>
      </c>
      <c r="L88" s="60"/>
      <c r="M88" s="198" t="s">
        <v>23</v>
      </c>
      <c r="N88" s="199" t="s">
        <v>46</v>
      </c>
      <c r="O88" s="41"/>
      <c r="P88" s="200">
        <f>O88*H88</f>
        <v>0</v>
      </c>
      <c r="Q88" s="200">
        <v>0</v>
      </c>
      <c r="R88" s="200">
        <f>Q88*H88</f>
        <v>0</v>
      </c>
      <c r="S88" s="200">
        <v>0</v>
      </c>
      <c r="T88" s="201">
        <f>S88*H88</f>
        <v>0</v>
      </c>
      <c r="AR88" s="22" t="s">
        <v>143</v>
      </c>
      <c r="AT88" s="22" t="s">
        <v>138</v>
      </c>
      <c r="AU88" s="22" t="s">
        <v>85</v>
      </c>
      <c r="AY88" s="22" t="s">
        <v>136</v>
      </c>
      <c r="BE88" s="202">
        <f>IF(N88="základní",J88,0)</f>
        <v>0</v>
      </c>
      <c r="BF88" s="202">
        <f>IF(N88="snížená",J88,0)</f>
        <v>0</v>
      </c>
      <c r="BG88" s="202">
        <f>IF(N88="zákl. přenesená",J88,0)</f>
        <v>0</v>
      </c>
      <c r="BH88" s="202">
        <f>IF(N88="sníž. přenesená",J88,0)</f>
        <v>0</v>
      </c>
      <c r="BI88" s="202">
        <f>IF(N88="nulová",J88,0)</f>
        <v>0</v>
      </c>
      <c r="BJ88" s="22" t="s">
        <v>83</v>
      </c>
      <c r="BK88" s="202">
        <f>ROUND(I88*H88,2)</f>
        <v>0</v>
      </c>
      <c r="BL88" s="22" t="s">
        <v>143</v>
      </c>
      <c r="BM88" s="22" t="s">
        <v>640</v>
      </c>
    </row>
    <row r="89" spans="2:65" s="11" customFormat="1" ht="13.5">
      <c r="B89" s="203"/>
      <c r="C89" s="204"/>
      <c r="D89" s="205" t="s">
        <v>145</v>
      </c>
      <c r="E89" s="206" t="s">
        <v>23</v>
      </c>
      <c r="F89" s="207" t="s">
        <v>641</v>
      </c>
      <c r="G89" s="204"/>
      <c r="H89" s="208">
        <v>74.25</v>
      </c>
      <c r="I89" s="209"/>
      <c r="J89" s="204"/>
      <c r="K89" s="204"/>
      <c r="L89" s="210"/>
      <c r="M89" s="211"/>
      <c r="N89" s="212"/>
      <c r="O89" s="212"/>
      <c r="P89" s="212"/>
      <c r="Q89" s="212"/>
      <c r="R89" s="212"/>
      <c r="S89" s="212"/>
      <c r="T89" s="213"/>
      <c r="AT89" s="214" t="s">
        <v>145</v>
      </c>
      <c r="AU89" s="214" t="s">
        <v>85</v>
      </c>
      <c r="AV89" s="11" t="s">
        <v>85</v>
      </c>
      <c r="AW89" s="11" t="s">
        <v>38</v>
      </c>
      <c r="AX89" s="11" t="s">
        <v>83</v>
      </c>
      <c r="AY89" s="214" t="s">
        <v>136</v>
      </c>
    </row>
    <row r="90" spans="2:65" s="1" customFormat="1" ht="38.25" customHeight="1">
      <c r="B90" s="40"/>
      <c r="C90" s="191" t="s">
        <v>143</v>
      </c>
      <c r="D90" s="191" t="s">
        <v>138</v>
      </c>
      <c r="E90" s="192" t="s">
        <v>642</v>
      </c>
      <c r="F90" s="193" t="s">
        <v>643</v>
      </c>
      <c r="G90" s="194" t="s">
        <v>149</v>
      </c>
      <c r="H90" s="195">
        <v>17.925000000000001</v>
      </c>
      <c r="I90" s="196"/>
      <c r="J90" s="197">
        <f>ROUND(I90*H90,2)</f>
        <v>0</v>
      </c>
      <c r="K90" s="193" t="s">
        <v>160</v>
      </c>
      <c r="L90" s="60"/>
      <c r="M90" s="198" t="s">
        <v>23</v>
      </c>
      <c r="N90" s="199" t="s">
        <v>46</v>
      </c>
      <c r="O90" s="41"/>
      <c r="P90" s="200">
        <f>O90*H90</f>
        <v>0</v>
      </c>
      <c r="Q90" s="200">
        <v>0</v>
      </c>
      <c r="R90" s="200">
        <f>Q90*H90</f>
        <v>0</v>
      </c>
      <c r="S90" s="200">
        <v>0</v>
      </c>
      <c r="T90" s="201">
        <f>S90*H90</f>
        <v>0</v>
      </c>
      <c r="AR90" s="22" t="s">
        <v>143</v>
      </c>
      <c r="AT90" s="22" t="s">
        <v>138</v>
      </c>
      <c r="AU90" s="22" t="s">
        <v>85</v>
      </c>
      <c r="AY90" s="22" t="s">
        <v>136</v>
      </c>
      <c r="BE90" s="202">
        <f>IF(N90="základní",J90,0)</f>
        <v>0</v>
      </c>
      <c r="BF90" s="202">
        <f>IF(N90="snížená",J90,0)</f>
        <v>0</v>
      </c>
      <c r="BG90" s="202">
        <f>IF(N90="zákl. přenesená",J90,0)</f>
        <v>0</v>
      </c>
      <c r="BH90" s="202">
        <f>IF(N90="sníž. přenesená",J90,0)</f>
        <v>0</v>
      </c>
      <c r="BI90" s="202">
        <f>IF(N90="nulová",J90,0)</f>
        <v>0</v>
      </c>
      <c r="BJ90" s="22" t="s">
        <v>83</v>
      </c>
      <c r="BK90" s="202">
        <f>ROUND(I90*H90,2)</f>
        <v>0</v>
      </c>
      <c r="BL90" s="22" t="s">
        <v>143</v>
      </c>
      <c r="BM90" s="22" t="s">
        <v>644</v>
      </c>
    </row>
    <row r="91" spans="2:65" s="1" customFormat="1" ht="189">
      <c r="B91" s="40"/>
      <c r="C91" s="62"/>
      <c r="D91" s="205" t="s">
        <v>162</v>
      </c>
      <c r="E91" s="62"/>
      <c r="F91" s="215" t="s">
        <v>163</v>
      </c>
      <c r="G91" s="62"/>
      <c r="H91" s="62"/>
      <c r="I91" s="162"/>
      <c r="J91" s="62"/>
      <c r="K91" s="62"/>
      <c r="L91" s="60"/>
      <c r="M91" s="216"/>
      <c r="N91" s="41"/>
      <c r="O91" s="41"/>
      <c r="P91" s="41"/>
      <c r="Q91" s="41"/>
      <c r="R91" s="41"/>
      <c r="S91" s="41"/>
      <c r="T91" s="77"/>
      <c r="AT91" s="22" t="s">
        <v>162</v>
      </c>
      <c r="AU91" s="22" t="s">
        <v>85</v>
      </c>
    </row>
    <row r="92" spans="2:65" s="12" customFormat="1" ht="13.5">
      <c r="B92" s="217"/>
      <c r="C92" s="218"/>
      <c r="D92" s="205" t="s">
        <v>145</v>
      </c>
      <c r="E92" s="219" t="s">
        <v>23</v>
      </c>
      <c r="F92" s="220" t="s">
        <v>164</v>
      </c>
      <c r="G92" s="218"/>
      <c r="H92" s="219" t="s">
        <v>23</v>
      </c>
      <c r="I92" s="221"/>
      <c r="J92" s="218"/>
      <c r="K92" s="218"/>
      <c r="L92" s="222"/>
      <c r="M92" s="223"/>
      <c r="N92" s="224"/>
      <c r="O92" s="224"/>
      <c r="P92" s="224"/>
      <c r="Q92" s="224"/>
      <c r="R92" s="224"/>
      <c r="S92" s="224"/>
      <c r="T92" s="225"/>
      <c r="AT92" s="226" t="s">
        <v>145</v>
      </c>
      <c r="AU92" s="226" t="s">
        <v>85</v>
      </c>
      <c r="AV92" s="12" t="s">
        <v>83</v>
      </c>
      <c r="AW92" s="12" t="s">
        <v>38</v>
      </c>
      <c r="AX92" s="12" t="s">
        <v>75</v>
      </c>
      <c r="AY92" s="226" t="s">
        <v>136</v>
      </c>
    </row>
    <row r="93" spans="2:65" s="11" customFormat="1" ht="13.5">
      <c r="B93" s="203"/>
      <c r="C93" s="204"/>
      <c r="D93" s="205" t="s">
        <v>145</v>
      </c>
      <c r="E93" s="206" t="s">
        <v>23</v>
      </c>
      <c r="F93" s="207" t="s">
        <v>645</v>
      </c>
      <c r="G93" s="204"/>
      <c r="H93" s="208">
        <v>17.925000000000001</v>
      </c>
      <c r="I93" s="209"/>
      <c r="J93" s="204"/>
      <c r="K93" s="204"/>
      <c r="L93" s="210"/>
      <c r="M93" s="211"/>
      <c r="N93" s="212"/>
      <c r="O93" s="212"/>
      <c r="P93" s="212"/>
      <c r="Q93" s="212"/>
      <c r="R93" s="212"/>
      <c r="S93" s="212"/>
      <c r="T93" s="213"/>
      <c r="AT93" s="214" t="s">
        <v>145</v>
      </c>
      <c r="AU93" s="214" t="s">
        <v>85</v>
      </c>
      <c r="AV93" s="11" t="s">
        <v>85</v>
      </c>
      <c r="AW93" s="11" t="s">
        <v>38</v>
      </c>
      <c r="AX93" s="11" t="s">
        <v>83</v>
      </c>
      <c r="AY93" s="214" t="s">
        <v>136</v>
      </c>
    </row>
    <row r="94" spans="2:65" s="1" customFormat="1" ht="38.25" customHeight="1">
      <c r="B94" s="40"/>
      <c r="C94" s="191" t="s">
        <v>166</v>
      </c>
      <c r="D94" s="191" t="s">
        <v>138</v>
      </c>
      <c r="E94" s="192" t="s">
        <v>167</v>
      </c>
      <c r="F94" s="193" t="s">
        <v>168</v>
      </c>
      <c r="G94" s="194" t="s">
        <v>149</v>
      </c>
      <c r="H94" s="195">
        <v>74.25</v>
      </c>
      <c r="I94" s="196"/>
      <c r="J94" s="197">
        <f>ROUND(I94*H94,2)</f>
        <v>0</v>
      </c>
      <c r="K94" s="193" t="s">
        <v>155</v>
      </c>
      <c r="L94" s="60"/>
      <c r="M94" s="198" t="s">
        <v>23</v>
      </c>
      <c r="N94" s="199" t="s">
        <v>46</v>
      </c>
      <c r="O94" s="41"/>
      <c r="P94" s="200">
        <f>O94*H94</f>
        <v>0</v>
      </c>
      <c r="Q94" s="200">
        <v>0</v>
      </c>
      <c r="R94" s="200">
        <f>Q94*H94</f>
        <v>0</v>
      </c>
      <c r="S94" s="200">
        <v>0</v>
      </c>
      <c r="T94" s="201">
        <f>S94*H94</f>
        <v>0</v>
      </c>
      <c r="AR94" s="22" t="s">
        <v>143</v>
      </c>
      <c r="AT94" s="22" t="s">
        <v>138</v>
      </c>
      <c r="AU94" s="22" t="s">
        <v>85</v>
      </c>
      <c r="AY94" s="22" t="s">
        <v>136</v>
      </c>
      <c r="BE94" s="202">
        <f>IF(N94="základní",J94,0)</f>
        <v>0</v>
      </c>
      <c r="BF94" s="202">
        <f>IF(N94="snížená",J94,0)</f>
        <v>0</v>
      </c>
      <c r="BG94" s="202">
        <f>IF(N94="zákl. přenesená",J94,0)</f>
        <v>0</v>
      </c>
      <c r="BH94" s="202">
        <f>IF(N94="sníž. přenesená",J94,0)</f>
        <v>0</v>
      </c>
      <c r="BI94" s="202">
        <f>IF(N94="nulová",J94,0)</f>
        <v>0</v>
      </c>
      <c r="BJ94" s="22" t="s">
        <v>83</v>
      </c>
      <c r="BK94" s="202">
        <f>ROUND(I94*H94,2)</f>
        <v>0</v>
      </c>
      <c r="BL94" s="22" t="s">
        <v>143</v>
      </c>
      <c r="BM94" s="22" t="s">
        <v>646</v>
      </c>
    </row>
    <row r="95" spans="2:65" s="12" customFormat="1" ht="13.5">
      <c r="B95" s="217"/>
      <c r="C95" s="218"/>
      <c r="D95" s="205" t="s">
        <v>145</v>
      </c>
      <c r="E95" s="219" t="s">
        <v>23</v>
      </c>
      <c r="F95" s="220" t="s">
        <v>170</v>
      </c>
      <c r="G95" s="218"/>
      <c r="H95" s="219" t="s">
        <v>23</v>
      </c>
      <c r="I95" s="221"/>
      <c r="J95" s="218"/>
      <c r="K95" s="218"/>
      <c r="L95" s="222"/>
      <c r="M95" s="223"/>
      <c r="N95" s="224"/>
      <c r="O95" s="224"/>
      <c r="P95" s="224"/>
      <c r="Q95" s="224"/>
      <c r="R95" s="224"/>
      <c r="S95" s="224"/>
      <c r="T95" s="225"/>
      <c r="AT95" s="226" t="s">
        <v>145</v>
      </c>
      <c r="AU95" s="226" t="s">
        <v>85</v>
      </c>
      <c r="AV95" s="12" t="s">
        <v>83</v>
      </c>
      <c r="AW95" s="12" t="s">
        <v>38</v>
      </c>
      <c r="AX95" s="12" t="s">
        <v>75</v>
      </c>
      <c r="AY95" s="226" t="s">
        <v>136</v>
      </c>
    </row>
    <row r="96" spans="2:65" s="11" customFormat="1" ht="13.5">
      <c r="B96" s="203"/>
      <c r="C96" s="204"/>
      <c r="D96" s="205" t="s">
        <v>145</v>
      </c>
      <c r="E96" s="206" t="s">
        <v>23</v>
      </c>
      <c r="F96" s="207" t="s">
        <v>647</v>
      </c>
      <c r="G96" s="204"/>
      <c r="H96" s="208">
        <v>74.25</v>
      </c>
      <c r="I96" s="209"/>
      <c r="J96" s="204"/>
      <c r="K96" s="204"/>
      <c r="L96" s="210"/>
      <c r="M96" s="211"/>
      <c r="N96" s="212"/>
      <c r="O96" s="212"/>
      <c r="P96" s="212"/>
      <c r="Q96" s="212"/>
      <c r="R96" s="212"/>
      <c r="S96" s="212"/>
      <c r="T96" s="213"/>
      <c r="AT96" s="214" t="s">
        <v>145</v>
      </c>
      <c r="AU96" s="214" t="s">
        <v>85</v>
      </c>
      <c r="AV96" s="11" t="s">
        <v>85</v>
      </c>
      <c r="AW96" s="11" t="s">
        <v>38</v>
      </c>
      <c r="AX96" s="11" t="s">
        <v>83</v>
      </c>
      <c r="AY96" s="214" t="s">
        <v>136</v>
      </c>
    </row>
    <row r="97" spans="2:65" s="1" customFormat="1" ht="51" customHeight="1">
      <c r="B97" s="40"/>
      <c r="C97" s="191" t="s">
        <v>172</v>
      </c>
      <c r="D97" s="191" t="s">
        <v>138</v>
      </c>
      <c r="E97" s="192" t="s">
        <v>173</v>
      </c>
      <c r="F97" s="193" t="s">
        <v>174</v>
      </c>
      <c r="G97" s="194" t="s">
        <v>149</v>
      </c>
      <c r="H97" s="195">
        <v>371.25</v>
      </c>
      <c r="I97" s="196"/>
      <c r="J97" s="197">
        <f>ROUND(I97*H97,2)</f>
        <v>0</v>
      </c>
      <c r="K97" s="193" t="s">
        <v>155</v>
      </c>
      <c r="L97" s="60"/>
      <c r="M97" s="198" t="s">
        <v>23</v>
      </c>
      <c r="N97" s="199" t="s">
        <v>46</v>
      </c>
      <c r="O97" s="41"/>
      <c r="P97" s="200">
        <f>O97*H97</f>
        <v>0</v>
      </c>
      <c r="Q97" s="200">
        <v>0</v>
      </c>
      <c r="R97" s="200">
        <f>Q97*H97</f>
        <v>0</v>
      </c>
      <c r="S97" s="200">
        <v>0</v>
      </c>
      <c r="T97" s="201">
        <f>S97*H97</f>
        <v>0</v>
      </c>
      <c r="AR97" s="22" t="s">
        <v>143</v>
      </c>
      <c r="AT97" s="22" t="s">
        <v>138</v>
      </c>
      <c r="AU97" s="22" t="s">
        <v>85</v>
      </c>
      <c r="AY97" s="22" t="s">
        <v>136</v>
      </c>
      <c r="BE97" s="202">
        <f>IF(N97="základní",J97,0)</f>
        <v>0</v>
      </c>
      <c r="BF97" s="202">
        <f>IF(N97="snížená",J97,0)</f>
        <v>0</v>
      </c>
      <c r="BG97" s="202">
        <f>IF(N97="zákl. přenesená",J97,0)</f>
        <v>0</v>
      </c>
      <c r="BH97" s="202">
        <f>IF(N97="sníž. přenesená",J97,0)</f>
        <v>0</v>
      </c>
      <c r="BI97" s="202">
        <f>IF(N97="nulová",J97,0)</f>
        <v>0</v>
      </c>
      <c r="BJ97" s="22" t="s">
        <v>83</v>
      </c>
      <c r="BK97" s="202">
        <f>ROUND(I97*H97,2)</f>
        <v>0</v>
      </c>
      <c r="BL97" s="22" t="s">
        <v>143</v>
      </c>
      <c r="BM97" s="22" t="s">
        <v>648</v>
      </c>
    </row>
    <row r="98" spans="2:65" s="11" customFormat="1" ht="13.5">
      <c r="B98" s="203"/>
      <c r="C98" s="204"/>
      <c r="D98" s="205" t="s">
        <v>145</v>
      </c>
      <c r="E98" s="206" t="s">
        <v>23</v>
      </c>
      <c r="F98" s="207" t="s">
        <v>649</v>
      </c>
      <c r="G98" s="204"/>
      <c r="H98" s="208">
        <v>371.25</v>
      </c>
      <c r="I98" s="209"/>
      <c r="J98" s="204"/>
      <c r="K98" s="204"/>
      <c r="L98" s="210"/>
      <c r="M98" s="211"/>
      <c r="N98" s="212"/>
      <c r="O98" s="212"/>
      <c r="P98" s="212"/>
      <c r="Q98" s="212"/>
      <c r="R98" s="212"/>
      <c r="S98" s="212"/>
      <c r="T98" s="213"/>
      <c r="AT98" s="214" t="s">
        <v>145</v>
      </c>
      <c r="AU98" s="214" t="s">
        <v>85</v>
      </c>
      <c r="AV98" s="11" t="s">
        <v>85</v>
      </c>
      <c r="AW98" s="11" t="s">
        <v>38</v>
      </c>
      <c r="AX98" s="11" t="s">
        <v>83</v>
      </c>
      <c r="AY98" s="214" t="s">
        <v>136</v>
      </c>
    </row>
    <row r="99" spans="2:65" s="1" customFormat="1" ht="16.5" customHeight="1">
      <c r="B99" s="40"/>
      <c r="C99" s="191" t="s">
        <v>177</v>
      </c>
      <c r="D99" s="191" t="s">
        <v>138</v>
      </c>
      <c r="E99" s="192" t="s">
        <v>178</v>
      </c>
      <c r="F99" s="193" t="s">
        <v>179</v>
      </c>
      <c r="G99" s="194" t="s">
        <v>149</v>
      </c>
      <c r="H99" s="195">
        <v>92.174999999999997</v>
      </c>
      <c r="I99" s="196"/>
      <c r="J99" s="197">
        <f>ROUND(I99*H99,2)</f>
        <v>0</v>
      </c>
      <c r="K99" s="193" t="s">
        <v>155</v>
      </c>
      <c r="L99" s="60"/>
      <c r="M99" s="198" t="s">
        <v>23</v>
      </c>
      <c r="N99" s="199" t="s">
        <v>46</v>
      </c>
      <c r="O99" s="41"/>
      <c r="P99" s="200">
        <f>O99*H99</f>
        <v>0</v>
      </c>
      <c r="Q99" s="200">
        <v>0</v>
      </c>
      <c r="R99" s="200">
        <f>Q99*H99</f>
        <v>0</v>
      </c>
      <c r="S99" s="200">
        <v>0</v>
      </c>
      <c r="T99" s="201">
        <f>S99*H99</f>
        <v>0</v>
      </c>
      <c r="AR99" s="22" t="s">
        <v>143</v>
      </c>
      <c r="AT99" s="22" t="s">
        <v>138</v>
      </c>
      <c r="AU99" s="22" t="s">
        <v>85</v>
      </c>
      <c r="AY99" s="22" t="s">
        <v>136</v>
      </c>
      <c r="BE99" s="202">
        <f>IF(N99="základní",J99,0)</f>
        <v>0</v>
      </c>
      <c r="BF99" s="202">
        <f>IF(N99="snížená",J99,0)</f>
        <v>0</v>
      </c>
      <c r="BG99" s="202">
        <f>IF(N99="zákl. přenesená",J99,0)</f>
        <v>0</v>
      </c>
      <c r="BH99" s="202">
        <f>IF(N99="sníž. přenesená",J99,0)</f>
        <v>0</v>
      </c>
      <c r="BI99" s="202">
        <f>IF(N99="nulová",J99,0)</f>
        <v>0</v>
      </c>
      <c r="BJ99" s="22" t="s">
        <v>83</v>
      </c>
      <c r="BK99" s="202">
        <f>ROUND(I99*H99,2)</f>
        <v>0</v>
      </c>
      <c r="BL99" s="22" t="s">
        <v>143</v>
      </c>
      <c r="BM99" s="22" t="s">
        <v>650</v>
      </c>
    </row>
    <row r="100" spans="2:65" s="11" customFormat="1" ht="13.5">
      <c r="B100" s="203"/>
      <c r="C100" s="204"/>
      <c r="D100" s="205" t="s">
        <v>145</v>
      </c>
      <c r="E100" s="206" t="s">
        <v>23</v>
      </c>
      <c r="F100" s="207" t="s">
        <v>651</v>
      </c>
      <c r="G100" s="204"/>
      <c r="H100" s="208">
        <v>92.174999999999997</v>
      </c>
      <c r="I100" s="209"/>
      <c r="J100" s="204"/>
      <c r="K100" s="204"/>
      <c r="L100" s="210"/>
      <c r="M100" s="211"/>
      <c r="N100" s="212"/>
      <c r="O100" s="212"/>
      <c r="P100" s="212"/>
      <c r="Q100" s="212"/>
      <c r="R100" s="212"/>
      <c r="S100" s="212"/>
      <c r="T100" s="213"/>
      <c r="AT100" s="214" t="s">
        <v>145</v>
      </c>
      <c r="AU100" s="214" t="s">
        <v>85</v>
      </c>
      <c r="AV100" s="11" t="s">
        <v>85</v>
      </c>
      <c r="AW100" s="11" t="s">
        <v>38</v>
      </c>
      <c r="AX100" s="11" t="s">
        <v>83</v>
      </c>
      <c r="AY100" s="214" t="s">
        <v>136</v>
      </c>
    </row>
    <row r="101" spans="2:65" s="1" customFormat="1" ht="16.5" customHeight="1">
      <c r="B101" s="40"/>
      <c r="C101" s="191" t="s">
        <v>182</v>
      </c>
      <c r="D101" s="191" t="s">
        <v>138</v>
      </c>
      <c r="E101" s="192" t="s">
        <v>183</v>
      </c>
      <c r="F101" s="193" t="s">
        <v>184</v>
      </c>
      <c r="G101" s="194" t="s">
        <v>185</v>
      </c>
      <c r="H101" s="195">
        <v>126.22499999999999</v>
      </c>
      <c r="I101" s="196"/>
      <c r="J101" s="197">
        <f>ROUND(I101*H101,2)</f>
        <v>0</v>
      </c>
      <c r="K101" s="193" t="s">
        <v>155</v>
      </c>
      <c r="L101" s="60"/>
      <c r="M101" s="198" t="s">
        <v>23</v>
      </c>
      <c r="N101" s="199" t="s">
        <v>46</v>
      </c>
      <c r="O101" s="41"/>
      <c r="P101" s="200">
        <f>O101*H101</f>
        <v>0</v>
      </c>
      <c r="Q101" s="200">
        <v>0</v>
      </c>
      <c r="R101" s="200">
        <f>Q101*H101</f>
        <v>0</v>
      </c>
      <c r="S101" s="200">
        <v>0</v>
      </c>
      <c r="T101" s="201">
        <f>S101*H101</f>
        <v>0</v>
      </c>
      <c r="AR101" s="22" t="s">
        <v>143</v>
      </c>
      <c r="AT101" s="22" t="s">
        <v>138</v>
      </c>
      <c r="AU101" s="22" t="s">
        <v>85</v>
      </c>
      <c r="AY101" s="22" t="s">
        <v>136</v>
      </c>
      <c r="BE101" s="202">
        <f>IF(N101="základní",J101,0)</f>
        <v>0</v>
      </c>
      <c r="BF101" s="202">
        <f>IF(N101="snížená",J101,0)</f>
        <v>0</v>
      </c>
      <c r="BG101" s="202">
        <f>IF(N101="zákl. přenesená",J101,0)</f>
        <v>0</v>
      </c>
      <c r="BH101" s="202">
        <f>IF(N101="sníž. přenesená",J101,0)</f>
        <v>0</v>
      </c>
      <c r="BI101" s="202">
        <f>IF(N101="nulová",J101,0)</f>
        <v>0</v>
      </c>
      <c r="BJ101" s="22" t="s">
        <v>83</v>
      </c>
      <c r="BK101" s="202">
        <f>ROUND(I101*H101,2)</f>
        <v>0</v>
      </c>
      <c r="BL101" s="22" t="s">
        <v>143</v>
      </c>
      <c r="BM101" s="22" t="s">
        <v>652</v>
      </c>
    </row>
    <row r="102" spans="2:65" s="11" customFormat="1" ht="13.5">
      <c r="B102" s="203"/>
      <c r="C102" s="204"/>
      <c r="D102" s="205" t="s">
        <v>145</v>
      </c>
      <c r="E102" s="206" t="s">
        <v>23</v>
      </c>
      <c r="F102" s="207" t="s">
        <v>653</v>
      </c>
      <c r="G102" s="204"/>
      <c r="H102" s="208">
        <v>126.22499999999999</v>
      </c>
      <c r="I102" s="209"/>
      <c r="J102" s="204"/>
      <c r="K102" s="204"/>
      <c r="L102" s="210"/>
      <c r="M102" s="211"/>
      <c r="N102" s="212"/>
      <c r="O102" s="212"/>
      <c r="P102" s="212"/>
      <c r="Q102" s="212"/>
      <c r="R102" s="212"/>
      <c r="S102" s="212"/>
      <c r="T102" s="213"/>
      <c r="AT102" s="214" t="s">
        <v>145</v>
      </c>
      <c r="AU102" s="214" t="s">
        <v>85</v>
      </c>
      <c r="AV102" s="11" t="s">
        <v>85</v>
      </c>
      <c r="AW102" s="11" t="s">
        <v>38</v>
      </c>
      <c r="AX102" s="11" t="s">
        <v>83</v>
      </c>
      <c r="AY102" s="214" t="s">
        <v>136</v>
      </c>
    </row>
    <row r="103" spans="2:65" s="1" customFormat="1" ht="25.5" customHeight="1">
      <c r="B103" s="40"/>
      <c r="C103" s="191" t="s">
        <v>188</v>
      </c>
      <c r="D103" s="191" t="s">
        <v>138</v>
      </c>
      <c r="E103" s="192" t="s">
        <v>189</v>
      </c>
      <c r="F103" s="193" t="s">
        <v>190</v>
      </c>
      <c r="G103" s="194" t="s">
        <v>191</v>
      </c>
      <c r="H103" s="195">
        <v>123.75</v>
      </c>
      <c r="I103" s="196"/>
      <c r="J103" s="197">
        <f>ROUND(I103*H103,2)</f>
        <v>0</v>
      </c>
      <c r="K103" s="193" t="s">
        <v>155</v>
      </c>
      <c r="L103" s="60"/>
      <c r="M103" s="198" t="s">
        <v>23</v>
      </c>
      <c r="N103" s="199" t="s">
        <v>46</v>
      </c>
      <c r="O103" s="41"/>
      <c r="P103" s="200">
        <f>O103*H103</f>
        <v>0</v>
      </c>
      <c r="Q103" s="200">
        <v>0</v>
      </c>
      <c r="R103" s="200">
        <f>Q103*H103</f>
        <v>0</v>
      </c>
      <c r="S103" s="200">
        <v>0</v>
      </c>
      <c r="T103" s="201">
        <f>S103*H103</f>
        <v>0</v>
      </c>
      <c r="AR103" s="22" t="s">
        <v>143</v>
      </c>
      <c r="AT103" s="22" t="s">
        <v>138</v>
      </c>
      <c r="AU103" s="22" t="s">
        <v>85</v>
      </c>
      <c r="AY103" s="22" t="s">
        <v>136</v>
      </c>
      <c r="BE103" s="202">
        <f>IF(N103="základní",J103,0)</f>
        <v>0</v>
      </c>
      <c r="BF103" s="202">
        <f>IF(N103="snížená",J103,0)</f>
        <v>0</v>
      </c>
      <c r="BG103" s="202">
        <f>IF(N103="zákl. přenesená",J103,0)</f>
        <v>0</v>
      </c>
      <c r="BH103" s="202">
        <f>IF(N103="sníž. přenesená",J103,0)</f>
        <v>0</v>
      </c>
      <c r="BI103" s="202">
        <f>IF(N103="nulová",J103,0)</f>
        <v>0</v>
      </c>
      <c r="BJ103" s="22" t="s">
        <v>83</v>
      </c>
      <c r="BK103" s="202">
        <f>ROUND(I103*H103,2)</f>
        <v>0</v>
      </c>
      <c r="BL103" s="22" t="s">
        <v>143</v>
      </c>
      <c r="BM103" s="22" t="s">
        <v>654</v>
      </c>
    </row>
    <row r="104" spans="2:65" s="11" customFormat="1" ht="13.5">
      <c r="B104" s="203"/>
      <c r="C104" s="204"/>
      <c r="D104" s="205" t="s">
        <v>145</v>
      </c>
      <c r="E104" s="206" t="s">
        <v>23</v>
      </c>
      <c r="F104" s="207" t="s">
        <v>655</v>
      </c>
      <c r="G104" s="204"/>
      <c r="H104" s="208">
        <v>123.75</v>
      </c>
      <c r="I104" s="209"/>
      <c r="J104" s="204"/>
      <c r="K104" s="204"/>
      <c r="L104" s="210"/>
      <c r="M104" s="211"/>
      <c r="N104" s="212"/>
      <c r="O104" s="212"/>
      <c r="P104" s="212"/>
      <c r="Q104" s="212"/>
      <c r="R104" s="212"/>
      <c r="S104" s="212"/>
      <c r="T104" s="213"/>
      <c r="AT104" s="214" t="s">
        <v>145</v>
      </c>
      <c r="AU104" s="214" t="s">
        <v>85</v>
      </c>
      <c r="AV104" s="11" t="s">
        <v>85</v>
      </c>
      <c r="AW104" s="11" t="s">
        <v>38</v>
      </c>
      <c r="AX104" s="11" t="s">
        <v>83</v>
      </c>
      <c r="AY104" s="214" t="s">
        <v>136</v>
      </c>
    </row>
    <row r="105" spans="2:65" s="1" customFormat="1" ht="16.5" customHeight="1">
      <c r="B105" s="40"/>
      <c r="C105" s="227" t="s">
        <v>194</v>
      </c>
      <c r="D105" s="227" t="s">
        <v>195</v>
      </c>
      <c r="E105" s="228" t="s">
        <v>196</v>
      </c>
      <c r="F105" s="229" t="s">
        <v>197</v>
      </c>
      <c r="G105" s="230" t="s">
        <v>198</v>
      </c>
      <c r="H105" s="231">
        <v>1.8560000000000001</v>
      </c>
      <c r="I105" s="232"/>
      <c r="J105" s="233">
        <f>ROUND(I105*H105,2)</f>
        <v>0</v>
      </c>
      <c r="K105" s="229" t="s">
        <v>155</v>
      </c>
      <c r="L105" s="234"/>
      <c r="M105" s="235" t="s">
        <v>23</v>
      </c>
      <c r="N105" s="236" t="s">
        <v>46</v>
      </c>
      <c r="O105" s="41"/>
      <c r="P105" s="200">
        <f>O105*H105</f>
        <v>0</v>
      </c>
      <c r="Q105" s="200">
        <v>1E-3</v>
      </c>
      <c r="R105" s="200">
        <f>Q105*H105</f>
        <v>1.8560000000000002E-3</v>
      </c>
      <c r="S105" s="200">
        <v>0</v>
      </c>
      <c r="T105" s="201">
        <f>S105*H105</f>
        <v>0</v>
      </c>
      <c r="AR105" s="22" t="s">
        <v>182</v>
      </c>
      <c r="AT105" s="22" t="s">
        <v>195</v>
      </c>
      <c r="AU105" s="22" t="s">
        <v>85</v>
      </c>
      <c r="AY105" s="22" t="s">
        <v>136</v>
      </c>
      <c r="BE105" s="202">
        <f>IF(N105="základní",J105,0)</f>
        <v>0</v>
      </c>
      <c r="BF105" s="202">
        <f>IF(N105="snížená",J105,0)</f>
        <v>0</v>
      </c>
      <c r="BG105" s="202">
        <f>IF(N105="zákl. přenesená",J105,0)</f>
        <v>0</v>
      </c>
      <c r="BH105" s="202">
        <f>IF(N105="sníž. přenesená",J105,0)</f>
        <v>0</v>
      </c>
      <c r="BI105" s="202">
        <f>IF(N105="nulová",J105,0)</f>
        <v>0</v>
      </c>
      <c r="BJ105" s="22" t="s">
        <v>83</v>
      </c>
      <c r="BK105" s="202">
        <f>ROUND(I105*H105,2)</f>
        <v>0</v>
      </c>
      <c r="BL105" s="22" t="s">
        <v>143</v>
      </c>
      <c r="BM105" s="22" t="s">
        <v>656</v>
      </c>
    </row>
    <row r="106" spans="2:65" s="11" customFormat="1" ht="13.5">
      <c r="B106" s="203"/>
      <c r="C106" s="204"/>
      <c r="D106" s="205" t="s">
        <v>145</v>
      </c>
      <c r="E106" s="206" t="s">
        <v>23</v>
      </c>
      <c r="F106" s="207" t="s">
        <v>657</v>
      </c>
      <c r="G106" s="204"/>
      <c r="H106" s="208">
        <v>123.75</v>
      </c>
      <c r="I106" s="209"/>
      <c r="J106" s="204"/>
      <c r="K106" s="204"/>
      <c r="L106" s="210"/>
      <c r="M106" s="211"/>
      <c r="N106" s="212"/>
      <c r="O106" s="212"/>
      <c r="P106" s="212"/>
      <c r="Q106" s="212"/>
      <c r="R106" s="212"/>
      <c r="S106" s="212"/>
      <c r="T106" s="213"/>
      <c r="AT106" s="214" t="s">
        <v>145</v>
      </c>
      <c r="AU106" s="214" t="s">
        <v>85</v>
      </c>
      <c r="AV106" s="11" t="s">
        <v>85</v>
      </c>
      <c r="AW106" s="11" t="s">
        <v>38</v>
      </c>
      <c r="AX106" s="11" t="s">
        <v>83</v>
      </c>
      <c r="AY106" s="214" t="s">
        <v>136</v>
      </c>
    </row>
    <row r="107" spans="2:65" s="11" customFormat="1" ht="13.5">
      <c r="B107" s="203"/>
      <c r="C107" s="204"/>
      <c r="D107" s="205" t="s">
        <v>145</v>
      </c>
      <c r="E107" s="204"/>
      <c r="F107" s="207" t="s">
        <v>658</v>
      </c>
      <c r="G107" s="204"/>
      <c r="H107" s="208">
        <v>1.8560000000000001</v>
      </c>
      <c r="I107" s="209"/>
      <c r="J107" s="204"/>
      <c r="K107" s="204"/>
      <c r="L107" s="210"/>
      <c r="M107" s="211"/>
      <c r="N107" s="212"/>
      <c r="O107" s="212"/>
      <c r="P107" s="212"/>
      <c r="Q107" s="212"/>
      <c r="R107" s="212"/>
      <c r="S107" s="212"/>
      <c r="T107" s="213"/>
      <c r="AT107" s="214" t="s">
        <v>145</v>
      </c>
      <c r="AU107" s="214" t="s">
        <v>85</v>
      </c>
      <c r="AV107" s="11" t="s">
        <v>85</v>
      </c>
      <c r="AW107" s="11" t="s">
        <v>6</v>
      </c>
      <c r="AX107" s="11" t="s">
        <v>83</v>
      </c>
      <c r="AY107" s="214" t="s">
        <v>136</v>
      </c>
    </row>
    <row r="108" spans="2:65" s="1" customFormat="1" ht="38.25" customHeight="1">
      <c r="B108" s="40"/>
      <c r="C108" s="191" t="s">
        <v>202</v>
      </c>
      <c r="D108" s="191" t="s">
        <v>138</v>
      </c>
      <c r="E108" s="192" t="s">
        <v>203</v>
      </c>
      <c r="F108" s="193" t="s">
        <v>204</v>
      </c>
      <c r="G108" s="194" t="s">
        <v>191</v>
      </c>
      <c r="H108" s="195">
        <v>123.75</v>
      </c>
      <c r="I108" s="196"/>
      <c r="J108" s="197">
        <f>ROUND(I108*H108,2)</f>
        <v>0</v>
      </c>
      <c r="K108" s="193" t="s">
        <v>155</v>
      </c>
      <c r="L108" s="60"/>
      <c r="M108" s="198" t="s">
        <v>23</v>
      </c>
      <c r="N108" s="199" t="s">
        <v>46</v>
      </c>
      <c r="O108" s="41"/>
      <c r="P108" s="200">
        <f>O108*H108</f>
        <v>0</v>
      </c>
      <c r="Q108" s="200">
        <v>0</v>
      </c>
      <c r="R108" s="200">
        <f>Q108*H108</f>
        <v>0</v>
      </c>
      <c r="S108" s="200">
        <v>0</v>
      </c>
      <c r="T108" s="201">
        <f>S108*H108</f>
        <v>0</v>
      </c>
      <c r="AR108" s="22" t="s">
        <v>143</v>
      </c>
      <c r="AT108" s="22" t="s">
        <v>138</v>
      </c>
      <c r="AU108" s="22" t="s">
        <v>85</v>
      </c>
      <c r="AY108" s="22" t="s">
        <v>136</v>
      </c>
      <c r="BE108" s="202">
        <f>IF(N108="základní",J108,0)</f>
        <v>0</v>
      </c>
      <c r="BF108" s="202">
        <f>IF(N108="snížená",J108,0)</f>
        <v>0</v>
      </c>
      <c r="BG108" s="202">
        <f>IF(N108="zákl. přenesená",J108,0)</f>
        <v>0</v>
      </c>
      <c r="BH108" s="202">
        <f>IF(N108="sníž. přenesená",J108,0)</f>
        <v>0</v>
      </c>
      <c r="BI108" s="202">
        <f>IF(N108="nulová",J108,0)</f>
        <v>0</v>
      </c>
      <c r="BJ108" s="22" t="s">
        <v>83</v>
      </c>
      <c r="BK108" s="202">
        <f>ROUND(I108*H108,2)</f>
        <v>0</v>
      </c>
      <c r="BL108" s="22" t="s">
        <v>143</v>
      </c>
      <c r="BM108" s="22" t="s">
        <v>659</v>
      </c>
    </row>
    <row r="109" spans="2:65" s="11" customFormat="1" ht="13.5">
      <c r="B109" s="203"/>
      <c r="C109" s="204"/>
      <c r="D109" s="205" t="s">
        <v>145</v>
      </c>
      <c r="E109" s="206" t="s">
        <v>23</v>
      </c>
      <c r="F109" s="207" t="s">
        <v>657</v>
      </c>
      <c r="G109" s="204"/>
      <c r="H109" s="208">
        <v>123.75</v>
      </c>
      <c r="I109" s="209"/>
      <c r="J109" s="204"/>
      <c r="K109" s="204"/>
      <c r="L109" s="210"/>
      <c r="M109" s="211"/>
      <c r="N109" s="212"/>
      <c r="O109" s="212"/>
      <c r="P109" s="212"/>
      <c r="Q109" s="212"/>
      <c r="R109" s="212"/>
      <c r="S109" s="212"/>
      <c r="T109" s="213"/>
      <c r="AT109" s="214" t="s">
        <v>145</v>
      </c>
      <c r="AU109" s="214" t="s">
        <v>85</v>
      </c>
      <c r="AV109" s="11" t="s">
        <v>85</v>
      </c>
      <c r="AW109" s="11" t="s">
        <v>38</v>
      </c>
      <c r="AX109" s="11" t="s">
        <v>83</v>
      </c>
      <c r="AY109" s="214" t="s">
        <v>136</v>
      </c>
    </row>
    <row r="110" spans="2:65" s="1" customFormat="1" ht="16.5" customHeight="1">
      <c r="B110" s="40"/>
      <c r="C110" s="227" t="s">
        <v>206</v>
      </c>
      <c r="D110" s="227" t="s">
        <v>195</v>
      </c>
      <c r="E110" s="228" t="s">
        <v>207</v>
      </c>
      <c r="F110" s="229" t="s">
        <v>208</v>
      </c>
      <c r="G110" s="230" t="s">
        <v>149</v>
      </c>
      <c r="H110" s="231">
        <v>3.7130000000000001</v>
      </c>
      <c r="I110" s="232"/>
      <c r="J110" s="233">
        <f>ROUND(I110*H110,2)</f>
        <v>0</v>
      </c>
      <c r="K110" s="229" t="s">
        <v>155</v>
      </c>
      <c r="L110" s="234"/>
      <c r="M110" s="235" t="s">
        <v>23</v>
      </c>
      <c r="N110" s="236" t="s">
        <v>46</v>
      </c>
      <c r="O110" s="41"/>
      <c r="P110" s="200">
        <f>O110*H110</f>
        <v>0</v>
      </c>
      <c r="Q110" s="200">
        <v>0.21</v>
      </c>
      <c r="R110" s="200">
        <f>Q110*H110</f>
        <v>0.77973000000000003</v>
      </c>
      <c r="S110" s="200">
        <v>0</v>
      </c>
      <c r="T110" s="201">
        <f>S110*H110</f>
        <v>0</v>
      </c>
      <c r="AR110" s="22" t="s">
        <v>182</v>
      </c>
      <c r="AT110" s="22" t="s">
        <v>195</v>
      </c>
      <c r="AU110" s="22" t="s">
        <v>85</v>
      </c>
      <c r="AY110" s="22" t="s">
        <v>136</v>
      </c>
      <c r="BE110" s="202">
        <f>IF(N110="základní",J110,0)</f>
        <v>0</v>
      </c>
      <c r="BF110" s="202">
        <f>IF(N110="snížená",J110,0)</f>
        <v>0</v>
      </c>
      <c r="BG110" s="202">
        <f>IF(N110="zákl. přenesená",J110,0)</f>
        <v>0</v>
      </c>
      <c r="BH110" s="202">
        <f>IF(N110="sníž. přenesená",J110,0)</f>
        <v>0</v>
      </c>
      <c r="BI110" s="202">
        <f>IF(N110="nulová",J110,0)</f>
        <v>0</v>
      </c>
      <c r="BJ110" s="22" t="s">
        <v>83</v>
      </c>
      <c r="BK110" s="202">
        <f>ROUND(I110*H110,2)</f>
        <v>0</v>
      </c>
      <c r="BL110" s="22" t="s">
        <v>143</v>
      </c>
      <c r="BM110" s="22" t="s">
        <v>660</v>
      </c>
    </row>
    <row r="111" spans="2:65" s="11" customFormat="1" ht="13.5">
      <c r="B111" s="203"/>
      <c r="C111" s="204"/>
      <c r="D111" s="205" t="s">
        <v>145</v>
      </c>
      <c r="E111" s="206" t="s">
        <v>23</v>
      </c>
      <c r="F111" s="207" t="s">
        <v>657</v>
      </c>
      <c r="G111" s="204"/>
      <c r="H111" s="208">
        <v>123.75</v>
      </c>
      <c r="I111" s="209"/>
      <c r="J111" s="204"/>
      <c r="K111" s="204"/>
      <c r="L111" s="210"/>
      <c r="M111" s="211"/>
      <c r="N111" s="212"/>
      <c r="O111" s="212"/>
      <c r="P111" s="212"/>
      <c r="Q111" s="212"/>
      <c r="R111" s="212"/>
      <c r="S111" s="212"/>
      <c r="T111" s="213"/>
      <c r="AT111" s="214" t="s">
        <v>145</v>
      </c>
      <c r="AU111" s="214" t="s">
        <v>85</v>
      </c>
      <c r="AV111" s="11" t="s">
        <v>85</v>
      </c>
      <c r="AW111" s="11" t="s">
        <v>38</v>
      </c>
      <c r="AX111" s="11" t="s">
        <v>83</v>
      </c>
      <c r="AY111" s="214" t="s">
        <v>136</v>
      </c>
    </row>
    <row r="112" spans="2:65" s="11" customFormat="1" ht="13.5">
      <c r="B112" s="203"/>
      <c r="C112" s="204"/>
      <c r="D112" s="205" t="s">
        <v>145</v>
      </c>
      <c r="E112" s="204"/>
      <c r="F112" s="207" t="s">
        <v>661</v>
      </c>
      <c r="G112" s="204"/>
      <c r="H112" s="208">
        <v>3.7130000000000001</v>
      </c>
      <c r="I112" s="209"/>
      <c r="J112" s="204"/>
      <c r="K112" s="204"/>
      <c r="L112" s="210"/>
      <c r="M112" s="211"/>
      <c r="N112" s="212"/>
      <c r="O112" s="212"/>
      <c r="P112" s="212"/>
      <c r="Q112" s="212"/>
      <c r="R112" s="212"/>
      <c r="S112" s="212"/>
      <c r="T112" s="213"/>
      <c r="AT112" s="214" t="s">
        <v>145</v>
      </c>
      <c r="AU112" s="214" t="s">
        <v>85</v>
      </c>
      <c r="AV112" s="11" t="s">
        <v>85</v>
      </c>
      <c r="AW112" s="11" t="s">
        <v>6</v>
      </c>
      <c r="AX112" s="11" t="s">
        <v>83</v>
      </c>
      <c r="AY112" s="214" t="s">
        <v>136</v>
      </c>
    </row>
    <row r="113" spans="2:65" s="1" customFormat="1" ht="51" customHeight="1">
      <c r="B113" s="40"/>
      <c r="C113" s="227" t="s">
        <v>211</v>
      </c>
      <c r="D113" s="227" t="s">
        <v>195</v>
      </c>
      <c r="E113" s="228" t="s">
        <v>212</v>
      </c>
      <c r="F113" s="229" t="s">
        <v>213</v>
      </c>
      <c r="G113" s="230" t="s">
        <v>185</v>
      </c>
      <c r="H113" s="231">
        <v>5.569</v>
      </c>
      <c r="I113" s="232"/>
      <c r="J113" s="233">
        <f>ROUND(I113*H113,2)</f>
        <v>0</v>
      </c>
      <c r="K113" s="229" t="s">
        <v>155</v>
      </c>
      <c r="L113" s="234"/>
      <c r="M113" s="235" t="s">
        <v>23</v>
      </c>
      <c r="N113" s="236" t="s">
        <v>46</v>
      </c>
      <c r="O113" s="41"/>
      <c r="P113" s="200">
        <f>O113*H113</f>
        <v>0</v>
      </c>
      <c r="Q113" s="200">
        <v>1</v>
      </c>
      <c r="R113" s="200">
        <f>Q113*H113</f>
        <v>5.569</v>
      </c>
      <c r="S113" s="200">
        <v>0</v>
      </c>
      <c r="T113" s="201">
        <f>S113*H113</f>
        <v>0</v>
      </c>
      <c r="AR113" s="22" t="s">
        <v>182</v>
      </c>
      <c r="AT113" s="22" t="s">
        <v>195</v>
      </c>
      <c r="AU113" s="22" t="s">
        <v>85</v>
      </c>
      <c r="AY113" s="22" t="s">
        <v>136</v>
      </c>
      <c r="BE113" s="202">
        <f>IF(N113="základní",J113,0)</f>
        <v>0</v>
      </c>
      <c r="BF113" s="202">
        <f>IF(N113="snížená",J113,0)</f>
        <v>0</v>
      </c>
      <c r="BG113" s="202">
        <f>IF(N113="zákl. přenesená",J113,0)</f>
        <v>0</v>
      </c>
      <c r="BH113" s="202">
        <f>IF(N113="sníž. přenesená",J113,0)</f>
        <v>0</v>
      </c>
      <c r="BI113" s="202">
        <f>IF(N113="nulová",J113,0)</f>
        <v>0</v>
      </c>
      <c r="BJ113" s="22" t="s">
        <v>83</v>
      </c>
      <c r="BK113" s="202">
        <f>ROUND(I113*H113,2)</f>
        <v>0</v>
      </c>
      <c r="BL113" s="22" t="s">
        <v>143</v>
      </c>
      <c r="BM113" s="22" t="s">
        <v>662</v>
      </c>
    </row>
    <row r="114" spans="2:65" s="11" customFormat="1" ht="13.5">
      <c r="B114" s="203"/>
      <c r="C114" s="204"/>
      <c r="D114" s="205" t="s">
        <v>145</v>
      </c>
      <c r="E114" s="204"/>
      <c r="F114" s="207" t="s">
        <v>663</v>
      </c>
      <c r="G114" s="204"/>
      <c r="H114" s="208">
        <v>5.569</v>
      </c>
      <c r="I114" s="209"/>
      <c r="J114" s="204"/>
      <c r="K114" s="204"/>
      <c r="L114" s="210"/>
      <c r="M114" s="211"/>
      <c r="N114" s="212"/>
      <c r="O114" s="212"/>
      <c r="P114" s="212"/>
      <c r="Q114" s="212"/>
      <c r="R114" s="212"/>
      <c r="S114" s="212"/>
      <c r="T114" s="213"/>
      <c r="AT114" s="214" t="s">
        <v>145</v>
      </c>
      <c r="AU114" s="214" t="s">
        <v>85</v>
      </c>
      <c r="AV114" s="11" t="s">
        <v>85</v>
      </c>
      <c r="AW114" s="11" t="s">
        <v>6</v>
      </c>
      <c r="AX114" s="11" t="s">
        <v>83</v>
      </c>
      <c r="AY114" s="214" t="s">
        <v>136</v>
      </c>
    </row>
    <row r="115" spans="2:65" s="10" customFormat="1" ht="29.85" customHeight="1">
      <c r="B115" s="175"/>
      <c r="C115" s="176"/>
      <c r="D115" s="177" t="s">
        <v>74</v>
      </c>
      <c r="E115" s="189" t="s">
        <v>166</v>
      </c>
      <c r="F115" s="189" t="s">
        <v>216</v>
      </c>
      <c r="G115" s="176"/>
      <c r="H115" s="176"/>
      <c r="I115" s="179"/>
      <c r="J115" s="190">
        <f>BK115</f>
        <v>0</v>
      </c>
      <c r="K115" s="176"/>
      <c r="L115" s="181"/>
      <c r="M115" s="182"/>
      <c r="N115" s="183"/>
      <c r="O115" s="183"/>
      <c r="P115" s="184">
        <f>SUM(P116:P134)</f>
        <v>0</v>
      </c>
      <c r="Q115" s="183"/>
      <c r="R115" s="184">
        <f>SUM(R116:R134)</f>
        <v>6.2998704000000005</v>
      </c>
      <c r="S115" s="183"/>
      <c r="T115" s="185">
        <f>SUM(T116:T134)</f>
        <v>0</v>
      </c>
      <c r="AR115" s="186" t="s">
        <v>83</v>
      </c>
      <c r="AT115" s="187" t="s">
        <v>74</v>
      </c>
      <c r="AU115" s="187" t="s">
        <v>83</v>
      </c>
      <c r="AY115" s="186" t="s">
        <v>136</v>
      </c>
      <c r="BK115" s="188">
        <f>SUM(BK116:BK134)</f>
        <v>0</v>
      </c>
    </row>
    <row r="116" spans="2:65" s="1" customFormat="1" ht="38.25" customHeight="1">
      <c r="B116" s="40"/>
      <c r="C116" s="191" t="s">
        <v>217</v>
      </c>
      <c r="D116" s="191" t="s">
        <v>138</v>
      </c>
      <c r="E116" s="192" t="s">
        <v>218</v>
      </c>
      <c r="F116" s="193" t="s">
        <v>219</v>
      </c>
      <c r="G116" s="194" t="s">
        <v>191</v>
      </c>
      <c r="H116" s="195">
        <v>123.75</v>
      </c>
      <c r="I116" s="196"/>
      <c r="J116" s="197">
        <f>ROUND(I116*H116,2)</f>
        <v>0</v>
      </c>
      <c r="K116" s="193" t="s">
        <v>155</v>
      </c>
      <c r="L116" s="60"/>
      <c r="M116" s="198" t="s">
        <v>23</v>
      </c>
      <c r="N116" s="199" t="s">
        <v>46</v>
      </c>
      <c r="O116" s="41"/>
      <c r="P116" s="200">
        <f>O116*H116</f>
        <v>0</v>
      </c>
      <c r="Q116" s="200">
        <v>0</v>
      </c>
      <c r="R116" s="200">
        <f>Q116*H116</f>
        <v>0</v>
      </c>
      <c r="S116" s="200">
        <v>0</v>
      </c>
      <c r="T116" s="201">
        <f>S116*H116</f>
        <v>0</v>
      </c>
      <c r="AR116" s="22" t="s">
        <v>143</v>
      </c>
      <c r="AT116" s="22" t="s">
        <v>138</v>
      </c>
      <c r="AU116" s="22" t="s">
        <v>85</v>
      </c>
      <c r="AY116" s="22" t="s">
        <v>136</v>
      </c>
      <c r="BE116" s="202">
        <f>IF(N116="základní",J116,0)</f>
        <v>0</v>
      </c>
      <c r="BF116" s="202">
        <f>IF(N116="snížená",J116,0)</f>
        <v>0</v>
      </c>
      <c r="BG116" s="202">
        <f>IF(N116="zákl. přenesená",J116,0)</f>
        <v>0</v>
      </c>
      <c r="BH116" s="202">
        <f>IF(N116="sníž. přenesená",J116,0)</f>
        <v>0</v>
      </c>
      <c r="BI116" s="202">
        <f>IF(N116="nulová",J116,0)</f>
        <v>0</v>
      </c>
      <c r="BJ116" s="22" t="s">
        <v>83</v>
      </c>
      <c r="BK116" s="202">
        <f>ROUND(I116*H116,2)</f>
        <v>0</v>
      </c>
      <c r="BL116" s="22" t="s">
        <v>143</v>
      </c>
      <c r="BM116" s="22" t="s">
        <v>664</v>
      </c>
    </row>
    <row r="117" spans="2:65" s="11" customFormat="1" ht="13.5">
      <c r="B117" s="203"/>
      <c r="C117" s="204"/>
      <c r="D117" s="205" t="s">
        <v>145</v>
      </c>
      <c r="E117" s="206" t="s">
        <v>23</v>
      </c>
      <c r="F117" s="207" t="s">
        <v>657</v>
      </c>
      <c r="G117" s="204"/>
      <c r="H117" s="208">
        <v>123.75</v>
      </c>
      <c r="I117" s="209"/>
      <c r="J117" s="204"/>
      <c r="K117" s="204"/>
      <c r="L117" s="210"/>
      <c r="M117" s="211"/>
      <c r="N117" s="212"/>
      <c r="O117" s="212"/>
      <c r="P117" s="212"/>
      <c r="Q117" s="212"/>
      <c r="R117" s="212"/>
      <c r="S117" s="212"/>
      <c r="T117" s="213"/>
      <c r="AT117" s="214" t="s">
        <v>145</v>
      </c>
      <c r="AU117" s="214" t="s">
        <v>85</v>
      </c>
      <c r="AV117" s="11" t="s">
        <v>85</v>
      </c>
      <c r="AW117" s="11" t="s">
        <v>38</v>
      </c>
      <c r="AX117" s="11" t="s">
        <v>83</v>
      </c>
      <c r="AY117" s="214" t="s">
        <v>136</v>
      </c>
    </row>
    <row r="118" spans="2:65" s="1" customFormat="1" ht="16.5" customHeight="1">
      <c r="B118" s="40"/>
      <c r="C118" s="227" t="s">
        <v>10</v>
      </c>
      <c r="D118" s="227" t="s">
        <v>195</v>
      </c>
      <c r="E118" s="228" t="s">
        <v>221</v>
      </c>
      <c r="F118" s="229" t="s">
        <v>222</v>
      </c>
      <c r="G118" s="230" t="s">
        <v>149</v>
      </c>
      <c r="H118" s="231">
        <v>31.247</v>
      </c>
      <c r="I118" s="232"/>
      <c r="J118" s="233">
        <f>ROUND(I118*H118,2)</f>
        <v>0</v>
      </c>
      <c r="K118" s="229" t="s">
        <v>23</v>
      </c>
      <c r="L118" s="234"/>
      <c r="M118" s="235" t="s">
        <v>23</v>
      </c>
      <c r="N118" s="236" t="s">
        <v>46</v>
      </c>
      <c r="O118" s="41"/>
      <c r="P118" s="200">
        <f>O118*H118</f>
        <v>0</v>
      </c>
      <c r="Q118" s="200">
        <v>0</v>
      </c>
      <c r="R118" s="200">
        <f>Q118*H118</f>
        <v>0</v>
      </c>
      <c r="S118" s="200">
        <v>0</v>
      </c>
      <c r="T118" s="201">
        <f>S118*H118</f>
        <v>0</v>
      </c>
      <c r="AR118" s="22" t="s">
        <v>182</v>
      </c>
      <c r="AT118" s="22" t="s">
        <v>195</v>
      </c>
      <c r="AU118" s="22" t="s">
        <v>85</v>
      </c>
      <c r="AY118" s="22" t="s">
        <v>136</v>
      </c>
      <c r="BE118" s="202">
        <f>IF(N118="základní",J118,0)</f>
        <v>0</v>
      </c>
      <c r="BF118" s="202">
        <f>IF(N118="snížená",J118,0)</f>
        <v>0</v>
      </c>
      <c r="BG118" s="202">
        <f>IF(N118="zákl. přenesená",J118,0)</f>
        <v>0</v>
      </c>
      <c r="BH118" s="202">
        <f>IF(N118="sníž. přenesená",J118,0)</f>
        <v>0</v>
      </c>
      <c r="BI118" s="202">
        <f>IF(N118="nulová",J118,0)</f>
        <v>0</v>
      </c>
      <c r="BJ118" s="22" t="s">
        <v>83</v>
      </c>
      <c r="BK118" s="202">
        <f>ROUND(I118*H118,2)</f>
        <v>0</v>
      </c>
      <c r="BL118" s="22" t="s">
        <v>143</v>
      </c>
      <c r="BM118" s="22" t="s">
        <v>665</v>
      </c>
    </row>
    <row r="119" spans="2:65" s="11" customFormat="1" ht="13.5">
      <c r="B119" s="203"/>
      <c r="C119" s="204"/>
      <c r="D119" s="205" t="s">
        <v>145</v>
      </c>
      <c r="E119" s="206" t="s">
        <v>23</v>
      </c>
      <c r="F119" s="207" t="s">
        <v>666</v>
      </c>
      <c r="G119" s="204"/>
      <c r="H119" s="208">
        <v>31.247</v>
      </c>
      <c r="I119" s="209"/>
      <c r="J119" s="204"/>
      <c r="K119" s="204"/>
      <c r="L119" s="210"/>
      <c r="M119" s="211"/>
      <c r="N119" s="212"/>
      <c r="O119" s="212"/>
      <c r="P119" s="212"/>
      <c r="Q119" s="212"/>
      <c r="R119" s="212"/>
      <c r="S119" s="212"/>
      <c r="T119" s="213"/>
      <c r="AT119" s="214" t="s">
        <v>145</v>
      </c>
      <c r="AU119" s="214" t="s">
        <v>85</v>
      </c>
      <c r="AV119" s="11" t="s">
        <v>85</v>
      </c>
      <c r="AW119" s="11" t="s">
        <v>38</v>
      </c>
      <c r="AX119" s="11" t="s">
        <v>83</v>
      </c>
      <c r="AY119" s="214" t="s">
        <v>136</v>
      </c>
    </row>
    <row r="120" spans="2:65" s="1" customFormat="1" ht="38.25" customHeight="1">
      <c r="B120" s="40"/>
      <c r="C120" s="191" t="s">
        <v>225</v>
      </c>
      <c r="D120" s="191" t="s">
        <v>138</v>
      </c>
      <c r="E120" s="192" t="s">
        <v>226</v>
      </c>
      <c r="F120" s="193" t="s">
        <v>227</v>
      </c>
      <c r="G120" s="194" t="s">
        <v>191</v>
      </c>
      <c r="H120" s="195">
        <v>123.75</v>
      </c>
      <c r="I120" s="196"/>
      <c r="J120" s="197">
        <f>ROUND(I120*H120,2)</f>
        <v>0</v>
      </c>
      <c r="K120" s="193" t="s">
        <v>155</v>
      </c>
      <c r="L120" s="60"/>
      <c r="M120" s="198" t="s">
        <v>23</v>
      </c>
      <c r="N120" s="199" t="s">
        <v>46</v>
      </c>
      <c r="O120" s="41"/>
      <c r="P120" s="200">
        <f>O120*H120</f>
        <v>0</v>
      </c>
      <c r="Q120" s="200">
        <v>0</v>
      </c>
      <c r="R120" s="200">
        <f>Q120*H120</f>
        <v>0</v>
      </c>
      <c r="S120" s="200">
        <v>0</v>
      </c>
      <c r="T120" s="201">
        <f>S120*H120</f>
        <v>0</v>
      </c>
      <c r="AR120" s="22" t="s">
        <v>143</v>
      </c>
      <c r="AT120" s="22" t="s">
        <v>138</v>
      </c>
      <c r="AU120" s="22" t="s">
        <v>85</v>
      </c>
      <c r="AY120" s="22" t="s">
        <v>136</v>
      </c>
      <c r="BE120" s="202">
        <f>IF(N120="základní",J120,0)</f>
        <v>0</v>
      </c>
      <c r="BF120" s="202">
        <f>IF(N120="snížená",J120,0)</f>
        <v>0</v>
      </c>
      <c r="BG120" s="202">
        <f>IF(N120="zákl. přenesená",J120,0)</f>
        <v>0</v>
      </c>
      <c r="BH120" s="202">
        <f>IF(N120="sníž. přenesená",J120,0)</f>
        <v>0</v>
      </c>
      <c r="BI120" s="202">
        <f>IF(N120="nulová",J120,0)</f>
        <v>0</v>
      </c>
      <c r="BJ120" s="22" t="s">
        <v>83</v>
      </c>
      <c r="BK120" s="202">
        <f>ROUND(I120*H120,2)</f>
        <v>0</v>
      </c>
      <c r="BL120" s="22" t="s">
        <v>143</v>
      </c>
      <c r="BM120" s="22" t="s">
        <v>667</v>
      </c>
    </row>
    <row r="121" spans="2:65" s="11" customFormat="1" ht="13.5">
      <c r="B121" s="203"/>
      <c r="C121" s="204"/>
      <c r="D121" s="205" t="s">
        <v>145</v>
      </c>
      <c r="E121" s="206" t="s">
        <v>23</v>
      </c>
      <c r="F121" s="207" t="s">
        <v>657</v>
      </c>
      <c r="G121" s="204"/>
      <c r="H121" s="208">
        <v>123.75</v>
      </c>
      <c r="I121" s="209"/>
      <c r="J121" s="204"/>
      <c r="K121" s="204"/>
      <c r="L121" s="210"/>
      <c r="M121" s="211"/>
      <c r="N121" s="212"/>
      <c r="O121" s="212"/>
      <c r="P121" s="212"/>
      <c r="Q121" s="212"/>
      <c r="R121" s="212"/>
      <c r="S121" s="212"/>
      <c r="T121" s="213"/>
      <c r="AT121" s="214" t="s">
        <v>145</v>
      </c>
      <c r="AU121" s="214" t="s">
        <v>85</v>
      </c>
      <c r="AV121" s="11" t="s">
        <v>85</v>
      </c>
      <c r="AW121" s="11" t="s">
        <v>38</v>
      </c>
      <c r="AX121" s="11" t="s">
        <v>83</v>
      </c>
      <c r="AY121" s="214" t="s">
        <v>136</v>
      </c>
    </row>
    <row r="122" spans="2:65" s="1" customFormat="1" ht="16.5" customHeight="1">
      <c r="B122" s="40"/>
      <c r="C122" s="227" t="s">
        <v>229</v>
      </c>
      <c r="D122" s="227" t="s">
        <v>195</v>
      </c>
      <c r="E122" s="228" t="s">
        <v>230</v>
      </c>
      <c r="F122" s="229" t="s">
        <v>231</v>
      </c>
      <c r="G122" s="230" t="s">
        <v>149</v>
      </c>
      <c r="H122" s="231">
        <v>37.496000000000002</v>
      </c>
      <c r="I122" s="232"/>
      <c r="J122" s="233">
        <f>ROUND(I122*H122,2)</f>
        <v>0</v>
      </c>
      <c r="K122" s="229" t="s">
        <v>23</v>
      </c>
      <c r="L122" s="234"/>
      <c r="M122" s="235" t="s">
        <v>23</v>
      </c>
      <c r="N122" s="236" t="s">
        <v>46</v>
      </c>
      <c r="O122" s="41"/>
      <c r="P122" s="200">
        <f>O122*H122</f>
        <v>0</v>
      </c>
      <c r="Q122" s="200">
        <v>0</v>
      </c>
      <c r="R122" s="200">
        <f>Q122*H122</f>
        <v>0</v>
      </c>
      <c r="S122" s="200">
        <v>0</v>
      </c>
      <c r="T122" s="201">
        <f>S122*H122</f>
        <v>0</v>
      </c>
      <c r="AR122" s="22" t="s">
        <v>182</v>
      </c>
      <c r="AT122" s="22" t="s">
        <v>195</v>
      </c>
      <c r="AU122" s="22" t="s">
        <v>85</v>
      </c>
      <c r="AY122" s="22" t="s">
        <v>136</v>
      </c>
      <c r="BE122" s="202">
        <f>IF(N122="základní",J122,0)</f>
        <v>0</v>
      </c>
      <c r="BF122" s="202">
        <f>IF(N122="snížená",J122,0)</f>
        <v>0</v>
      </c>
      <c r="BG122" s="202">
        <f>IF(N122="zákl. přenesená",J122,0)</f>
        <v>0</v>
      </c>
      <c r="BH122" s="202">
        <f>IF(N122="sníž. přenesená",J122,0)</f>
        <v>0</v>
      </c>
      <c r="BI122" s="202">
        <f>IF(N122="nulová",J122,0)</f>
        <v>0</v>
      </c>
      <c r="BJ122" s="22" t="s">
        <v>83</v>
      </c>
      <c r="BK122" s="202">
        <f>ROUND(I122*H122,2)</f>
        <v>0</v>
      </c>
      <c r="BL122" s="22" t="s">
        <v>143</v>
      </c>
      <c r="BM122" s="22" t="s">
        <v>668</v>
      </c>
    </row>
    <row r="123" spans="2:65" s="11" customFormat="1" ht="13.5">
      <c r="B123" s="203"/>
      <c r="C123" s="204"/>
      <c r="D123" s="205" t="s">
        <v>145</v>
      </c>
      <c r="E123" s="206" t="s">
        <v>23</v>
      </c>
      <c r="F123" s="207" t="s">
        <v>669</v>
      </c>
      <c r="G123" s="204"/>
      <c r="H123" s="208">
        <v>37.496000000000002</v>
      </c>
      <c r="I123" s="209"/>
      <c r="J123" s="204"/>
      <c r="K123" s="204"/>
      <c r="L123" s="210"/>
      <c r="M123" s="211"/>
      <c r="N123" s="212"/>
      <c r="O123" s="212"/>
      <c r="P123" s="212"/>
      <c r="Q123" s="212"/>
      <c r="R123" s="212"/>
      <c r="S123" s="212"/>
      <c r="T123" s="213"/>
      <c r="AT123" s="214" t="s">
        <v>145</v>
      </c>
      <c r="AU123" s="214" t="s">
        <v>85</v>
      </c>
      <c r="AV123" s="11" t="s">
        <v>85</v>
      </c>
      <c r="AW123" s="11" t="s">
        <v>38</v>
      </c>
      <c r="AX123" s="11" t="s">
        <v>83</v>
      </c>
      <c r="AY123" s="214" t="s">
        <v>136</v>
      </c>
    </row>
    <row r="124" spans="2:65" s="1" customFormat="1" ht="25.5" customHeight="1">
      <c r="B124" s="40"/>
      <c r="C124" s="191" t="s">
        <v>234</v>
      </c>
      <c r="D124" s="191" t="s">
        <v>138</v>
      </c>
      <c r="E124" s="192" t="s">
        <v>235</v>
      </c>
      <c r="F124" s="193" t="s">
        <v>236</v>
      </c>
      <c r="G124" s="194" t="s">
        <v>191</v>
      </c>
      <c r="H124" s="195">
        <v>123.75</v>
      </c>
      <c r="I124" s="196"/>
      <c r="J124" s="197">
        <f>ROUND(I124*H124,2)</f>
        <v>0</v>
      </c>
      <c r="K124" s="193" t="s">
        <v>155</v>
      </c>
      <c r="L124" s="60"/>
      <c r="M124" s="198" t="s">
        <v>23</v>
      </c>
      <c r="N124" s="199" t="s">
        <v>46</v>
      </c>
      <c r="O124" s="41"/>
      <c r="P124" s="200">
        <f>O124*H124</f>
        <v>0</v>
      </c>
      <c r="Q124" s="200">
        <v>0</v>
      </c>
      <c r="R124" s="200">
        <f>Q124*H124</f>
        <v>0</v>
      </c>
      <c r="S124" s="200">
        <v>0</v>
      </c>
      <c r="T124" s="201">
        <f>S124*H124</f>
        <v>0</v>
      </c>
      <c r="AR124" s="22" t="s">
        <v>143</v>
      </c>
      <c r="AT124" s="22" t="s">
        <v>138</v>
      </c>
      <c r="AU124" s="22" t="s">
        <v>85</v>
      </c>
      <c r="AY124" s="22" t="s">
        <v>136</v>
      </c>
      <c r="BE124" s="202">
        <f>IF(N124="základní",J124,0)</f>
        <v>0</v>
      </c>
      <c r="BF124" s="202">
        <f>IF(N124="snížená",J124,0)</f>
        <v>0</v>
      </c>
      <c r="BG124" s="202">
        <f>IF(N124="zákl. přenesená",J124,0)</f>
        <v>0</v>
      </c>
      <c r="BH124" s="202">
        <f>IF(N124="sníž. přenesená",J124,0)</f>
        <v>0</v>
      </c>
      <c r="BI124" s="202">
        <f>IF(N124="nulová",J124,0)</f>
        <v>0</v>
      </c>
      <c r="BJ124" s="22" t="s">
        <v>83</v>
      </c>
      <c r="BK124" s="202">
        <f>ROUND(I124*H124,2)</f>
        <v>0</v>
      </c>
      <c r="BL124" s="22" t="s">
        <v>143</v>
      </c>
      <c r="BM124" s="22" t="s">
        <v>670</v>
      </c>
    </row>
    <row r="125" spans="2:65" s="11" customFormat="1" ht="13.5">
      <c r="B125" s="203"/>
      <c r="C125" s="204"/>
      <c r="D125" s="205" t="s">
        <v>145</v>
      </c>
      <c r="E125" s="206" t="s">
        <v>23</v>
      </c>
      <c r="F125" s="207" t="s">
        <v>657</v>
      </c>
      <c r="G125" s="204"/>
      <c r="H125" s="208">
        <v>123.75</v>
      </c>
      <c r="I125" s="209"/>
      <c r="J125" s="204"/>
      <c r="K125" s="204"/>
      <c r="L125" s="210"/>
      <c r="M125" s="211"/>
      <c r="N125" s="212"/>
      <c r="O125" s="212"/>
      <c r="P125" s="212"/>
      <c r="Q125" s="212"/>
      <c r="R125" s="212"/>
      <c r="S125" s="212"/>
      <c r="T125" s="213"/>
      <c r="AT125" s="214" t="s">
        <v>145</v>
      </c>
      <c r="AU125" s="214" t="s">
        <v>85</v>
      </c>
      <c r="AV125" s="11" t="s">
        <v>85</v>
      </c>
      <c r="AW125" s="11" t="s">
        <v>38</v>
      </c>
      <c r="AX125" s="11" t="s">
        <v>83</v>
      </c>
      <c r="AY125" s="214" t="s">
        <v>136</v>
      </c>
    </row>
    <row r="126" spans="2:65" s="1" customFormat="1" ht="16.5" customHeight="1">
      <c r="B126" s="40"/>
      <c r="C126" s="191" t="s">
        <v>238</v>
      </c>
      <c r="D126" s="191" t="s">
        <v>138</v>
      </c>
      <c r="E126" s="192" t="s">
        <v>239</v>
      </c>
      <c r="F126" s="193" t="s">
        <v>240</v>
      </c>
      <c r="G126" s="194" t="s">
        <v>149</v>
      </c>
      <c r="H126" s="195">
        <v>6.8250000000000002</v>
      </c>
      <c r="I126" s="196"/>
      <c r="J126" s="197">
        <f>ROUND(I126*H126,2)</f>
        <v>0</v>
      </c>
      <c r="K126" s="193" t="s">
        <v>160</v>
      </c>
      <c r="L126" s="60"/>
      <c r="M126" s="198" t="s">
        <v>23</v>
      </c>
      <c r="N126" s="199" t="s">
        <v>46</v>
      </c>
      <c r="O126" s="41"/>
      <c r="P126" s="200">
        <f>O126*H126</f>
        <v>0</v>
      </c>
      <c r="Q126" s="200">
        <v>0</v>
      </c>
      <c r="R126" s="200">
        <f>Q126*H126</f>
        <v>0</v>
      </c>
      <c r="S126" s="200">
        <v>0</v>
      </c>
      <c r="T126" s="201">
        <f>S126*H126</f>
        <v>0</v>
      </c>
      <c r="AR126" s="22" t="s">
        <v>143</v>
      </c>
      <c r="AT126" s="22" t="s">
        <v>138</v>
      </c>
      <c r="AU126" s="22" t="s">
        <v>85</v>
      </c>
      <c r="AY126" s="22" t="s">
        <v>136</v>
      </c>
      <c r="BE126" s="202">
        <f>IF(N126="základní",J126,0)</f>
        <v>0</v>
      </c>
      <c r="BF126" s="202">
        <f>IF(N126="snížená",J126,0)</f>
        <v>0</v>
      </c>
      <c r="BG126" s="202">
        <f>IF(N126="zákl. přenesená",J126,0)</f>
        <v>0</v>
      </c>
      <c r="BH126" s="202">
        <f>IF(N126="sníž. přenesená",J126,0)</f>
        <v>0</v>
      </c>
      <c r="BI126" s="202">
        <f>IF(N126="nulová",J126,0)</f>
        <v>0</v>
      </c>
      <c r="BJ126" s="22" t="s">
        <v>83</v>
      </c>
      <c r="BK126" s="202">
        <f>ROUND(I126*H126,2)</f>
        <v>0</v>
      </c>
      <c r="BL126" s="22" t="s">
        <v>143</v>
      </c>
      <c r="BM126" s="22" t="s">
        <v>671</v>
      </c>
    </row>
    <row r="127" spans="2:65" s="1" customFormat="1" ht="54">
      <c r="B127" s="40"/>
      <c r="C127" s="62"/>
      <c r="D127" s="205" t="s">
        <v>162</v>
      </c>
      <c r="E127" s="62"/>
      <c r="F127" s="215" t="s">
        <v>242</v>
      </c>
      <c r="G127" s="62"/>
      <c r="H127" s="62"/>
      <c r="I127" s="162"/>
      <c r="J127" s="62"/>
      <c r="K127" s="62"/>
      <c r="L127" s="60"/>
      <c r="M127" s="216"/>
      <c r="N127" s="41"/>
      <c r="O127" s="41"/>
      <c r="P127" s="41"/>
      <c r="Q127" s="41"/>
      <c r="R127" s="41"/>
      <c r="S127" s="41"/>
      <c r="T127" s="77"/>
      <c r="AT127" s="22" t="s">
        <v>162</v>
      </c>
      <c r="AU127" s="22" t="s">
        <v>85</v>
      </c>
    </row>
    <row r="128" spans="2:65" s="12" customFormat="1" ht="13.5">
      <c r="B128" s="217"/>
      <c r="C128" s="218"/>
      <c r="D128" s="205" t="s">
        <v>145</v>
      </c>
      <c r="E128" s="219" t="s">
        <v>23</v>
      </c>
      <c r="F128" s="220" t="s">
        <v>243</v>
      </c>
      <c r="G128" s="218"/>
      <c r="H128" s="219" t="s">
        <v>23</v>
      </c>
      <c r="I128" s="221"/>
      <c r="J128" s="218"/>
      <c r="K128" s="218"/>
      <c r="L128" s="222"/>
      <c r="M128" s="223"/>
      <c r="N128" s="224"/>
      <c r="O128" s="224"/>
      <c r="P128" s="224"/>
      <c r="Q128" s="224"/>
      <c r="R128" s="224"/>
      <c r="S128" s="224"/>
      <c r="T128" s="225"/>
      <c r="AT128" s="226" t="s">
        <v>145</v>
      </c>
      <c r="AU128" s="226" t="s">
        <v>85</v>
      </c>
      <c r="AV128" s="12" t="s">
        <v>83</v>
      </c>
      <c r="AW128" s="12" t="s">
        <v>38</v>
      </c>
      <c r="AX128" s="12" t="s">
        <v>75</v>
      </c>
      <c r="AY128" s="226" t="s">
        <v>136</v>
      </c>
    </row>
    <row r="129" spans="2:65" s="11" customFormat="1" ht="13.5">
      <c r="B129" s="203"/>
      <c r="C129" s="204"/>
      <c r="D129" s="205" t="s">
        <v>145</v>
      </c>
      <c r="E129" s="206" t="s">
        <v>23</v>
      </c>
      <c r="F129" s="207" t="s">
        <v>672</v>
      </c>
      <c r="G129" s="204"/>
      <c r="H129" s="208">
        <v>6.8250000000000002</v>
      </c>
      <c r="I129" s="209"/>
      <c r="J129" s="204"/>
      <c r="K129" s="204"/>
      <c r="L129" s="210"/>
      <c r="M129" s="211"/>
      <c r="N129" s="212"/>
      <c r="O129" s="212"/>
      <c r="P129" s="212"/>
      <c r="Q129" s="212"/>
      <c r="R129" s="212"/>
      <c r="S129" s="212"/>
      <c r="T129" s="213"/>
      <c r="AT129" s="214" t="s">
        <v>145</v>
      </c>
      <c r="AU129" s="214" t="s">
        <v>85</v>
      </c>
      <c r="AV129" s="11" t="s">
        <v>85</v>
      </c>
      <c r="AW129" s="11" t="s">
        <v>38</v>
      </c>
      <c r="AX129" s="11" t="s">
        <v>83</v>
      </c>
      <c r="AY129" s="214" t="s">
        <v>136</v>
      </c>
    </row>
    <row r="130" spans="2:65" s="1" customFormat="1" ht="38.25" customHeight="1">
      <c r="B130" s="40"/>
      <c r="C130" s="191" t="s">
        <v>245</v>
      </c>
      <c r="D130" s="191" t="s">
        <v>138</v>
      </c>
      <c r="E130" s="192" t="s">
        <v>246</v>
      </c>
      <c r="F130" s="193" t="s">
        <v>247</v>
      </c>
      <c r="G130" s="194" t="s">
        <v>191</v>
      </c>
      <c r="H130" s="195">
        <v>123.75</v>
      </c>
      <c r="I130" s="196"/>
      <c r="J130" s="197">
        <f>ROUND(I130*H130,2)</f>
        <v>0</v>
      </c>
      <c r="K130" s="193" t="s">
        <v>155</v>
      </c>
      <c r="L130" s="60"/>
      <c r="M130" s="198" t="s">
        <v>23</v>
      </c>
      <c r="N130" s="199" t="s">
        <v>46</v>
      </c>
      <c r="O130" s="41"/>
      <c r="P130" s="200">
        <f>O130*H130</f>
        <v>0</v>
      </c>
      <c r="Q130" s="200">
        <v>0.04</v>
      </c>
      <c r="R130" s="200">
        <f>Q130*H130</f>
        <v>4.95</v>
      </c>
      <c r="S130" s="200">
        <v>0</v>
      </c>
      <c r="T130" s="201">
        <f>S130*H130</f>
        <v>0</v>
      </c>
      <c r="AR130" s="22" t="s">
        <v>143</v>
      </c>
      <c r="AT130" s="22" t="s">
        <v>138</v>
      </c>
      <c r="AU130" s="22" t="s">
        <v>85</v>
      </c>
      <c r="AY130" s="22" t="s">
        <v>136</v>
      </c>
      <c r="BE130" s="202">
        <f>IF(N130="základní",J130,0)</f>
        <v>0</v>
      </c>
      <c r="BF130" s="202">
        <f>IF(N130="snížená",J130,0)</f>
        <v>0</v>
      </c>
      <c r="BG130" s="202">
        <f>IF(N130="zákl. přenesená",J130,0)</f>
        <v>0</v>
      </c>
      <c r="BH130" s="202">
        <f>IF(N130="sníž. přenesená",J130,0)</f>
        <v>0</v>
      </c>
      <c r="BI130" s="202">
        <f>IF(N130="nulová",J130,0)</f>
        <v>0</v>
      </c>
      <c r="BJ130" s="22" t="s">
        <v>83</v>
      </c>
      <c r="BK130" s="202">
        <f>ROUND(I130*H130,2)</f>
        <v>0</v>
      </c>
      <c r="BL130" s="22" t="s">
        <v>143</v>
      </c>
      <c r="BM130" s="22" t="s">
        <v>673</v>
      </c>
    </row>
    <row r="131" spans="2:65" s="11" customFormat="1" ht="13.5">
      <c r="B131" s="203"/>
      <c r="C131" s="204"/>
      <c r="D131" s="205" t="s">
        <v>145</v>
      </c>
      <c r="E131" s="206" t="s">
        <v>23</v>
      </c>
      <c r="F131" s="207" t="s">
        <v>657</v>
      </c>
      <c r="G131" s="204"/>
      <c r="H131" s="208">
        <v>123.75</v>
      </c>
      <c r="I131" s="209"/>
      <c r="J131" s="204"/>
      <c r="K131" s="204"/>
      <c r="L131" s="210"/>
      <c r="M131" s="211"/>
      <c r="N131" s="212"/>
      <c r="O131" s="212"/>
      <c r="P131" s="212"/>
      <c r="Q131" s="212"/>
      <c r="R131" s="212"/>
      <c r="S131" s="212"/>
      <c r="T131" s="213"/>
      <c r="AT131" s="214" t="s">
        <v>145</v>
      </c>
      <c r="AU131" s="214" t="s">
        <v>85</v>
      </c>
      <c r="AV131" s="11" t="s">
        <v>85</v>
      </c>
      <c r="AW131" s="11" t="s">
        <v>38</v>
      </c>
      <c r="AX131" s="11" t="s">
        <v>83</v>
      </c>
      <c r="AY131" s="214" t="s">
        <v>136</v>
      </c>
    </row>
    <row r="132" spans="2:65" s="1" customFormat="1" ht="38.25" customHeight="1">
      <c r="B132" s="40"/>
      <c r="C132" s="227" t="s">
        <v>9</v>
      </c>
      <c r="D132" s="227" t="s">
        <v>195</v>
      </c>
      <c r="E132" s="228" t="s">
        <v>249</v>
      </c>
      <c r="F132" s="229" t="s">
        <v>250</v>
      </c>
      <c r="G132" s="230" t="s">
        <v>191</v>
      </c>
      <c r="H132" s="231">
        <v>124.988</v>
      </c>
      <c r="I132" s="232"/>
      <c r="J132" s="233">
        <f>ROUND(I132*H132,2)</f>
        <v>0</v>
      </c>
      <c r="K132" s="229" t="s">
        <v>23</v>
      </c>
      <c r="L132" s="234"/>
      <c r="M132" s="235" t="s">
        <v>23</v>
      </c>
      <c r="N132" s="236" t="s">
        <v>46</v>
      </c>
      <c r="O132" s="41"/>
      <c r="P132" s="200">
        <f>O132*H132</f>
        <v>0</v>
      </c>
      <c r="Q132" s="200">
        <v>1.0800000000000001E-2</v>
      </c>
      <c r="R132" s="200">
        <f>Q132*H132</f>
        <v>1.3498704000000001</v>
      </c>
      <c r="S132" s="200">
        <v>0</v>
      </c>
      <c r="T132" s="201">
        <f>S132*H132</f>
        <v>0</v>
      </c>
      <c r="AR132" s="22" t="s">
        <v>182</v>
      </c>
      <c r="AT132" s="22" t="s">
        <v>195</v>
      </c>
      <c r="AU132" s="22" t="s">
        <v>85</v>
      </c>
      <c r="AY132" s="22" t="s">
        <v>136</v>
      </c>
      <c r="BE132" s="202">
        <f>IF(N132="základní",J132,0)</f>
        <v>0</v>
      </c>
      <c r="BF132" s="202">
        <f>IF(N132="snížená",J132,0)</f>
        <v>0</v>
      </c>
      <c r="BG132" s="202">
        <f>IF(N132="zákl. přenesená",J132,0)</f>
        <v>0</v>
      </c>
      <c r="BH132" s="202">
        <f>IF(N132="sníž. přenesená",J132,0)</f>
        <v>0</v>
      </c>
      <c r="BI132" s="202">
        <f>IF(N132="nulová",J132,0)</f>
        <v>0</v>
      </c>
      <c r="BJ132" s="22" t="s">
        <v>83</v>
      </c>
      <c r="BK132" s="202">
        <f>ROUND(I132*H132,2)</f>
        <v>0</v>
      </c>
      <c r="BL132" s="22" t="s">
        <v>143</v>
      </c>
      <c r="BM132" s="22" t="s">
        <v>674</v>
      </c>
    </row>
    <row r="133" spans="2:65" s="11" customFormat="1" ht="13.5">
      <c r="B133" s="203"/>
      <c r="C133" s="204"/>
      <c r="D133" s="205" t="s">
        <v>145</v>
      </c>
      <c r="E133" s="206" t="s">
        <v>23</v>
      </c>
      <c r="F133" s="207" t="s">
        <v>657</v>
      </c>
      <c r="G133" s="204"/>
      <c r="H133" s="208">
        <v>123.75</v>
      </c>
      <c r="I133" s="209"/>
      <c r="J133" s="204"/>
      <c r="K133" s="204"/>
      <c r="L133" s="210"/>
      <c r="M133" s="211"/>
      <c r="N133" s="212"/>
      <c r="O133" s="212"/>
      <c r="P133" s="212"/>
      <c r="Q133" s="212"/>
      <c r="R133" s="212"/>
      <c r="S133" s="212"/>
      <c r="T133" s="213"/>
      <c r="AT133" s="214" t="s">
        <v>145</v>
      </c>
      <c r="AU133" s="214" t="s">
        <v>85</v>
      </c>
      <c r="AV133" s="11" t="s">
        <v>85</v>
      </c>
      <c r="AW133" s="11" t="s">
        <v>38</v>
      </c>
      <c r="AX133" s="11" t="s">
        <v>83</v>
      </c>
      <c r="AY133" s="214" t="s">
        <v>136</v>
      </c>
    </row>
    <row r="134" spans="2:65" s="11" customFormat="1" ht="13.5">
      <c r="B134" s="203"/>
      <c r="C134" s="204"/>
      <c r="D134" s="205" t="s">
        <v>145</v>
      </c>
      <c r="E134" s="204"/>
      <c r="F134" s="207" t="s">
        <v>675</v>
      </c>
      <c r="G134" s="204"/>
      <c r="H134" s="208">
        <v>124.988</v>
      </c>
      <c r="I134" s="209"/>
      <c r="J134" s="204"/>
      <c r="K134" s="204"/>
      <c r="L134" s="210"/>
      <c r="M134" s="211"/>
      <c r="N134" s="212"/>
      <c r="O134" s="212"/>
      <c r="P134" s="212"/>
      <c r="Q134" s="212"/>
      <c r="R134" s="212"/>
      <c r="S134" s="212"/>
      <c r="T134" s="213"/>
      <c r="AT134" s="214" t="s">
        <v>145</v>
      </c>
      <c r="AU134" s="214" t="s">
        <v>85</v>
      </c>
      <c r="AV134" s="11" t="s">
        <v>85</v>
      </c>
      <c r="AW134" s="11" t="s">
        <v>6</v>
      </c>
      <c r="AX134" s="11" t="s">
        <v>83</v>
      </c>
      <c r="AY134" s="214" t="s">
        <v>136</v>
      </c>
    </row>
    <row r="135" spans="2:65" s="10" customFormat="1" ht="29.85" customHeight="1">
      <c r="B135" s="175"/>
      <c r="C135" s="176"/>
      <c r="D135" s="177" t="s">
        <v>74</v>
      </c>
      <c r="E135" s="189" t="s">
        <v>188</v>
      </c>
      <c r="F135" s="189" t="s">
        <v>253</v>
      </c>
      <c r="G135" s="176"/>
      <c r="H135" s="176"/>
      <c r="I135" s="179"/>
      <c r="J135" s="190">
        <f>BK135</f>
        <v>0</v>
      </c>
      <c r="K135" s="176"/>
      <c r="L135" s="181"/>
      <c r="M135" s="182"/>
      <c r="N135" s="183"/>
      <c r="O135" s="183"/>
      <c r="P135" s="184">
        <f>SUM(P136:P140)</f>
        <v>0</v>
      </c>
      <c r="Q135" s="183"/>
      <c r="R135" s="184">
        <f>SUM(R136:R140)</f>
        <v>4.6334749999999998</v>
      </c>
      <c r="S135" s="183"/>
      <c r="T135" s="185">
        <f>SUM(T136:T140)</f>
        <v>0</v>
      </c>
      <c r="AR135" s="186" t="s">
        <v>83</v>
      </c>
      <c r="AT135" s="187" t="s">
        <v>74</v>
      </c>
      <c r="AU135" s="187" t="s">
        <v>83</v>
      </c>
      <c r="AY135" s="186" t="s">
        <v>136</v>
      </c>
      <c r="BK135" s="188">
        <f>SUM(BK136:BK140)</f>
        <v>0</v>
      </c>
    </row>
    <row r="136" spans="2:65" s="1" customFormat="1" ht="38.25" customHeight="1">
      <c r="B136" s="40"/>
      <c r="C136" s="191" t="s">
        <v>254</v>
      </c>
      <c r="D136" s="191" t="s">
        <v>138</v>
      </c>
      <c r="E136" s="192" t="s">
        <v>255</v>
      </c>
      <c r="F136" s="193" t="s">
        <v>256</v>
      </c>
      <c r="G136" s="194" t="s">
        <v>141</v>
      </c>
      <c r="H136" s="195">
        <v>27.5</v>
      </c>
      <c r="I136" s="196"/>
      <c r="J136" s="197">
        <f>ROUND(I136*H136,2)</f>
        <v>0</v>
      </c>
      <c r="K136" s="193" t="s">
        <v>155</v>
      </c>
      <c r="L136" s="60"/>
      <c r="M136" s="198" t="s">
        <v>23</v>
      </c>
      <c r="N136" s="199" t="s">
        <v>46</v>
      </c>
      <c r="O136" s="41"/>
      <c r="P136" s="200">
        <f>O136*H136</f>
        <v>0</v>
      </c>
      <c r="Q136" s="200">
        <v>0.16849</v>
      </c>
      <c r="R136" s="200">
        <f>Q136*H136</f>
        <v>4.6334749999999998</v>
      </c>
      <c r="S136" s="200">
        <v>0</v>
      </c>
      <c r="T136" s="201">
        <f>S136*H136</f>
        <v>0</v>
      </c>
      <c r="AR136" s="22" t="s">
        <v>143</v>
      </c>
      <c r="AT136" s="22" t="s">
        <v>138</v>
      </c>
      <c r="AU136" s="22" t="s">
        <v>85</v>
      </c>
      <c r="AY136" s="22" t="s">
        <v>136</v>
      </c>
      <c r="BE136" s="202">
        <f>IF(N136="základní",J136,0)</f>
        <v>0</v>
      </c>
      <c r="BF136" s="202">
        <f>IF(N136="snížená",J136,0)</f>
        <v>0</v>
      </c>
      <c r="BG136" s="202">
        <f>IF(N136="zákl. přenesená",J136,0)</f>
        <v>0</v>
      </c>
      <c r="BH136" s="202">
        <f>IF(N136="sníž. přenesená",J136,0)</f>
        <v>0</v>
      </c>
      <c r="BI136" s="202">
        <f>IF(N136="nulová",J136,0)</f>
        <v>0</v>
      </c>
      <c r="BJ136" s="22" t="s">
        <v>83</v>
      </c>
      <c r="BK136" s="202">
        <f>ROUND(I136*H136,2)</f>
        <v>0</v>
      </c>
      <c r="BL136" s="22" t="s">
        <v>143</v>
      </c>
      <c r="BM136" s="22" t="s">
        <v>676</v>
      </c>
    </row>
    <row r="137" spans="2:65" s="12" customFormat="1" ht="13.5">
      <c r="B137" s="217"/>
      <c r="C137" s="218"/>
      <c r="D137" s="205" t="s">
        <v>145</v>
      </c>
      <c r="E137" s="219" t="s">
        <v>23</v>
      </c>
      <c r="F137" s="220" t="s">
        <v>258</v>
      </c>
      <c r="G137" s="218"/>
      <c r="H137" s="219" t="s">
        <v>23</v>
      </c>
      <c r="I137" s="221"/>
      <c r="J137" s="218"/>
      <c r="K137" s="218"/>
      <c r="L137" s="222"/>
      <c r="M137" s="223"/>
      <c r="N137" s="224"/>
      <c r="O137" s="224"/>
      <c r="P137" s="224"/>
      <c r="Q137" s="224"/>
      <c r="R137" s="224"/>
      <c r="S137" s="224"/>
      <c r="T137" s="225"/>
      <c r="AT137" s="226" t="s">
        <v>145</v>
      </c>
      <c r="AU137" s="226" t="s">
        <v>85</v>
      </c>
      <c r="AV137" s="12" t="s">
        <v>83</v>
      </c>
      <c r="AW137" s="12" t="s">
        <v>38</v>
      </c>
      <c r="AX137" s="12" t="s">
        <v>75</v>
      </c>
      <c r="AY137" s="226" t="s">
        <v>136</v>
      </c>
    </row>
    <row r="138" spans="2:65" s="11" customFormat="1" ht="13.5">
      <c r="B138" s="203"/>
      <c r="C138" s="204"/>
      <c r="D138" s="205" t="s">
        <v>145</v>
      </c>
      <c r="E138" s="206" t="s">
        <v>23</v>
      </c>
      <c r="F138" s="207" t="s">
        <v>677</v>
      </c>
      <c r="G138" s="204"/>
      <c r="H138" s="208">
        <v>27.5</v>
      </c>
      <c r="I138" s="209"/>
      <c r="J138" s="204"/>
      <c r="K138" s="204"/>
      <c r="L138" s="210"/>
      <c r="M138" s="211"/>
      <c r="N138" s="212"/>
      <c r="O138" s="212"/>
      <c r="P138" s="212"/>
      <c r="Q138" s="212"/>
      <c r="R138" s="212"/>
      <c r="S138" s="212"/>
      <c r="T138" s="213"/>
      <c r="AT138" s="214" t="s">
        <v>145</v>
      </c>
      <c r="AU138" s="214" t="s">
        <v>85</v>
      </c>
      <c r="AV138" s="11" t="s">
        <v>85</v>
      </c>
      <c r="AW138" s="11" t="s">
        <v>38</v>
      </c>
      <c r="AX138" s="11" t="s">
        <v>83</v>
      </c>
      <c r="AY138" s="214" t="s">
        <v>136</v>
      </c>
    </row>
    <row r="139" spans="2:65" s="1" customFormat="1" ht="51" customHeight="1">
      <c r="B139" s="40"/>
      <c r="C139" s="191" t="s">
        <v>260</v>
      </c>
      <c r="D139" s="191" t="s">
        <v>138</v>
      </c>
      <c r="E139" s="192" t="s">
        <v>267</v>
      </c>
      <c r="F139" s="193" t="s">
        <v>268</v>
      </c>
      <c r="G139" s="194" t="s">
        <v>141</v>
      </c>
      <c r="H139" s="195">
        <v>27.5</v>
      </c>
      <c r="I139" s="196"/>
      <c r="J139" s="197">
        <f>ROUND(I139*H139,2)</f>
        <v>0</v>
      </c>
      <c r="K139" s="193" t="s">
        <v>155</v>
      </c>
      <c r="L139" s="60"/>
      <c r="M139" s="198" t="s">
        <v>23</v>
      </c>
      <c r="N139" s="199" t="s">
        <v>46</v>
      </c>
      <c r="O139" s="41"/>
      <c r="P139" s="200">
        <f>O139*H139</f>
        <v>0</v>
      </c>
      <c r="Q139" s="200">
        <v>0</v>
      </c>
      <c r="R139" s="200">
        <f>Q139*H139</f>
        <v>0</v>
      </c>
      <c r="S139" s="200">
        <v>0</v>
      </c>
      <c r="T139" s="201">
        <f>S139*H139</f>
        <v>0</v>
      </c>
      <c r="AR139" s="22" t="s">
        <v>143</v>
      </c>
      <c r="AT139" s="22" t="s">
        <v>138</v>
      </c>
      <c r="AU139" s="22" t="s">
        <v>85</v>
      </c>
      <c r="AY139" s="22" t="s">
        <v>136</v>
      </c>
      <c r="BE139" s="202">
        <f>IF(N139="základní",J139,0)</f>
        <v>0</v>
      </c>
      <c r="BF139" s="202">
        <f>IF(N139="snížená",J139,0)</f>
        <v>0</v>
      </c>
      <c r="BG139" s="202">
        <f>IF(N139="zákl. přenesená",J139,0)</f>
        <v>0</v>
      </c>
      <c r="BH139" s="202">
        <f>IF(N139="sníž. přenesená",J139,0)</f>
        <v>0</v>
      </c>
      <c r="BI139" s="202">
        <f>IF(N139="nulová",J139,0)</f>
        <v>0</v>
      </c>
      <c r="BJ139" s="22" t="s">
        <v>83</v>
      </c>
      <c r="BK139" s="202">
        <f>ROUND(I139*H139,2)</f>
        <v>0</v>
      </c>
      <c r="BL139" s="22" t="s">
        <v>143</v>
      </c>
      <c r="BM139" s="22" t="s">
        <v>678</v>
      </c>
    </row>
    <row r="140" spans="2:65" s="11" customFormat="1" ht="13.5">
      <c r="B140" s="203"/>
      <c r="C140" s="204"/>
      <c r="D140" s="205" t="s">
        <v>145</v>
      </c>
      <c r="E140" s="206" t="s">
        <v>23</v>
      </c>
      <c r="F140" s="207" t="s">
        <v>677</v>
      </c>
      <c r="G140" s="204"/>
      <c r="H140" s="208">
        <v>27.5</v>
      </c>
      <c r="I140" s="209"/>
      <c r="J140" s="204"/>
      <c r="K140" s="204"/>
      <c r="L140" s="210"/>
      <c r="M140" s="211"/>
      <c r="N140" s="212"/>
      <c r="O140" s="212"/>
      <c r="P140" s="212"/>
      <c r="Q140" s="212"/>
      <c r="R140" s="212"/>
      <c r="S140" s="212"/>
      <c r="T140" s="213"/>
      <c r="AT140" s="214" t="s">
        <v>145</v>
      </c>
      <c r="AU140" s="214" t="s">
        <v>85</v>
      </c>
      <c r="AV140" s="11" t="s">
        <v>85</v>
      </c>
      <c r="AW140" s="11" t="s">
        <v>38</v>
      </c>
      <c r="AX140" s="11" t="s">
        <v>83</v>
      </c>
      <c r="AY140" s="214" t="s">
        <v>136</v>
      </c>
    </row>
    <row r="141" spans="2:65" s="10" customFormat="1" ht="29.85" customHeight="1">
      <c r="B141" s="175"/>
      <c r="C141" s="176"/>
      <c r="D141" s="177" t="s">
        <v>74</v>
      </c>
      <c r="E141" s="189" t="s">
        <v>289</v>
      </c>
      <c r="F141" s="189" t="s">
        <v>290</v>
      </c>
      <c r="G141" s="176"/>
      <c r="H141" s="176"/>
      <c r="I141" s="179"/>
      <c r="J141" s="190">
        <f>BK141</f>
        <v>0</v>
      </c>
      <c r="K141" s="176"/>
      <c r="L141" s="181"/>
      <c r="M141" s="182"/>
      <c r="N141" s="183"/>
      <c r="O141" s="183"/>
      <c r="P141" s="184">
        <f>P142</f>
        <v>0</v>
      </c>
      <c r="Q141" s="183"/>
      <c r="R141" s="184">
        <f>R142</f>
        <v>0</v>
      </c>
      <c r="S141" s="183"/>
      <c r="T141" s="185">
        <f>T142</f>
        <v>0</v>
      </c>
      <c r="AR141" s="186" t="s">
        <v>83</v>
      </c>
      <c r="AT141" s="187" t="s">
        <v>74</v>
      </c>
      <c r="AU141" s="187" t="s">
        <v>83</v>
      </c>
      <c r="AY141" s="186" t="s">
        <v>136</v>
      </c>
      <c r="BK141" s="188">
        <f>BK142</f>
        <v>0</v>
      </c>
    </row>
    <row r="142" spans="2:65" s="1" customFormat="1" ht="25.5" customHeight="1">
      <c r="B142" s="40"/>
      <c r="C142" s="191" t="s">
        <v>266</v>
      </c>
      <c r="D142" s="191" t="s">
        <v>138</v>
      </c>
      <c r="E142" s="192" t="s">
        <v>292</v>
      </c>
      <c r="F142" s="193" t="s">
        <v>293</v>
      </c>
      <c r="G142" s="194" t="s">
        <v>185</v>
      </c>
      <c r="H142" s="195">
        <v>17.283999999999999</v>
      </c>
      <c r="I142" s="196"/>
      <c r="J142" s="197">
        <f>ROUND(I142*H142,2)</f>
        <v>0</v>
      </c>
      <c r="K142" s="193" t="s">
        <v>155</v>
      </c>
      <c r="L142" s="60"/>
      <c r="M142" s="198" t="s">
        <v>23</v>
      </c>
      <c r="N142" s="237" t="s">
        <v>46</v>
      </c>
      <c r="O142" s="238"/>
      <c r="P142" s="239">
        <f>O142*H142</f>
        <v>0</v>
      </c>
      <c r="Q142" s="239">
        <v>0</v>
      </c>
      <c r="R142" s="239">
        <f>Q142*H142</f>
        <v>0</v>
      </c>
      <c r="S142" s="239">
        <v>0</v>
      </c>
      <c r="T142" s="240">
        <f>S142*H142</f>
        <v>0</v>
      </c>
      <c r="AR142" s="22" t="s">
        <v>143</v>
      </c>
      <c r="AT142" s="22" t="s">
        <v>138</v>
      </c>
      <c r="AU142" s="22" t="s">
        <v>85</v>
      </c>
      <c r="AY142" s="22" t="s">
        <v>136</v>
      </c>
      <c r="BE142" s="202">
        <f>IF(N142="základní",J142,0)</f>
        <v>0</v>
      </c>
      <c r="BF142" s="202">
        <f>IF(N142="snížená",J142,0)</f>
        <v>0</v>
      </c>
      <c r="BG142" s="202">
        <f>IF(N142="zákl. přenesená",J142,0)</f>
        <v>0</v>
      </c>
      <c r="BH142" s="202">
        <f>IF(N142="sníž. přenesená",J142,0)</f>
        <v>0</v>
      </c>
      <c r="BI142" s="202">
        <f>IF(N142="nulová",J142,0)</f>
        <v>0</v>
      </c>
      <c r="BJ142" s="22" t="s">
        <v>83</v>
      </c>
      <c r="BK142" s="202">
        <f>ROUND(I142*H142,2)</f>
        <v>0</v>
      </c>
      <c r="BL142" s="22" t="s">
        <v>143</v>
      </c>
      <c r="BM142" s="22" t="s">
        <v>679</v>
      </c>
    </row>
    <row r="143" spans="2:65" s="1" customFormat="1" ht="6.95" customHeight="1">
      <c r="B143" s="55"/>
      <c r="C143" s="56"/>
      <c r="D143" s="56"/>
      <c r="E143" s="56"/>
      <c r="F143" s="56"/>
      <c r="G143" s="56"/>
      <c r="H143" s="56"/>
      <c r="I143" s="138"/>
      <c r="J143" s="56"/>
      <c r="K143" s="56"/>
      <c r="L143" s="60"/>
    </row>
  </sheetData>
  <sheetProtection algorithmName="SHA-512" hashValue="7t6KFGqAq0frmUEMpupLcgNwVtyp395U9VmQwknbCjavnBceQQMaV+kjI7H3YT5yK/OUtMpzjjv5YnNS0A9hBQ==" saltValue="iK7iPp1wSAE9V2g3QNOD9A8lmUR3xSL6tyY2eyg+Rh8kMB95hy0+x0UmFjmzh7WRG9m+SWHIAvO3W8gIepmMVA==" spinCount="100000" sheet="1" objects="1" scenarios="1" formatColumns="0" formatRows="0" autoFilter="0"/>
  <autoFilter ref="C80:K142"/>
  <mergeCells count="10">
    <mergeCell ref="J51:J52"/>
    <mergeCell ref="E71:H71"/>
    <mergeCell ref="E73:H73"/>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0"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41" customWidth="1"/>
    <col min="2" max="2" width="1.6640625" style="241" customWidth="1"/>
    <col min="3" max="4" width="5" style="241" customWidth="1"/>
    <col min="5" max="5" width="11.6640625" style="241" customWidth="1"/>
    <col min="6" max="6" width="9.1640625" style="241" customWidth="1"/>
    <col min="7" max="7" width="5" style="241" customWidth="1"/>
    <col min="8" max="8" width="77.83203125" style="241" customWidth="1"/>
    <col min="9" max="10" width="20" style="241" customWidth="1"/>
    <col min="11" max="11" width="1.6640625" style="241" customWidth="1"/>
  </cols>
  <sheetData>
    <row r="1" spans="2:11" ht="37.5" customHeight="1"/>
    <row r="2" spans="2:11" ht="7.5" customHeight="1">
      <c r="B2" s="242"/>
      <c r="C2" s="243"/>
      <c r="D2" s="243"/>
      <c r="E2" s="243"/>
      <c r="F2" s="243"/>
      <c r="G2" s="243"/>
      <c r="H2" s="243"/>
      <c r="I2" s="243"/>
      <c r="J2" s="243"/>
      <c r="K2" s="244"/>
    </row>
    <row r="3" spans="2:11" s="13" customFormat="1" ht="45" customHeight="1">
      <c r="B3" s="245"/>
      <c r="C3" s="369" t="s">
        <v>680</v>
      </c>
      <c r="D3" s="369"/>
      <c r="E3" s="369"/>
      <c r="F3" s="369"/>
      <c r="G3" s="369"/>
      <c r="H3" s="369"/>
      <c r="I3" s="369"/>
      <c r="J3" s="369"/>
      <c r="K3" s="246"/>
    </row>
    <row r="4" spans="2:11" ht="25.5" customHeight="1">
      <c r="B4" s="247"/>
      <c r="C4" s="373" t="s">
        <v>681</v>
      </c>
      <c r="D4" s="373"/>
      <c r="E4" s="373"/>
      <c r="F4" s="373"/>
      <c r="G4" s="373"/>
      <c r="H4" s="373"/>
      <c r="I4" s="373"/>
      <c r="J4" s="373"/>
      <c r="K4" s="248"/>
    </row>
    <row r="5" spans="2:11" ht="5.25" customHeight="1">
      <c r="B5" s="247"/>
      <c r="C5" s="249"/>
      <c r="D5" s="249"/>
      <c r="E5" s="249"/>
      <c r="F5" s="249"/>
      <c r="G5" s="249"/>
      <c r="H5" s="249"/>
      <c r="I5" s="249"/>
      <c r="J5" s="249"/>
      <c r="K5" s="248"/>
    </row>
    <row r="6" spans="2:11" ht="15" customHeight="1">
      <c r="B6" s="247"/>
      <c r="C6" s="372" t="s">
        <v>682</v>
      </c>
      <c r="D6" s="372"/>
      <c r="E6" s="372"/>
      <c r="F6" s="372"/>
      <c r="G6" s="372"/>
      <c r="H6" s="372"/>
      <c r="I6" s="372"/>
      <c r="J6" s="372"/>
      <c r="K6" s="248"/>
    </row>
    <row r="7" spans="2:11" ht="15" customHeight="1">
      <c r="B7" s="251"/>
      <c r="C7" s="372" t="s">
        <v>683</v>
      </c>
      <c r="D7" s="372"/>
      <c r="E7" s="372"/>
      <c r="F7" s="372"/>
      <c r="G7" s="372"/>
      <c r="H7" s="372"/>
      <c r="I7" s="372"/>
      <c r="J7" s="372"/>
      <c r="K7" s="248"/>
    </row>
    <row r="8" spans="2:11" ht="12.75" customHeight="1">
      <c r="B8" s="251"/>
      <c r="C8" s="250"/>
      <c r="D8" s="250"/>
      <c r="E8" s="250"/>
      <c r="F8" s="250"/>
      <c r="G8" s="250"/>
      <c r="H8" s="250"/>
      <c r="I8" s="250"/>
      <c r="J8" s="250"/>
      <c r="K8" s="248"/>
    </row>
    <row r="9" spans="2:11" ht="15" customHeight="1">
      <c r="B9" s="251"/>
      <c r="C9" s="372" t="s">
        <v>684</v>
      </c>
      <c r="D9" s="372"/>
      <c r="E9" s="372"/>
      <c r="F9" s="372"/>
      <c r="G9" s="372"/>
      <c r="H9" s="372"/>
      <c r="I9" s="372"/>
      <c r="J9" s="372"/>
      <c r="K9" s="248"/>
    </row>
    <row r="10" spans="2:11" ht="15" customHeight="1">
      <c r="B10" s="251"/>
      <c r="C10" s="250"/>
      <c r="D10" s="372" t="s">
        <v>685</v>
      </c>
      <c r="E10" s="372"/>
      <c r="F10" s="372"/>
      <c r="G10" s="372"/>
      <c r="H10" s="372"/>
      <c r="I10" s="372"/>
      <c r="J10" s="372"/>
      <c r="K10" s="248"/>
    </row>
    <row r="11" spans="2:11" ht="15" customHeight="1">
      <c r="B11" s="251"/>
      <c r="C11" s="252"/>
      <c r="D11" s="372" t="s">
        <v>686</v>
      </c>
      <c r="E11" s="372"/>
      <c r="F11" s="372"/>
      <c r="G11" s="372"/>
      <c r="H11" s="372"/>
      <c r="I11" s="372"/>
      <c r="J11" s="372"/>
      <c r="K11" s="248"/>
    </row>
    <row r="12" spans="2:11" ht="12.75" customHeight="1">
      <c r="B12" s="251"/>
      <c r="C12" s="252"/>
      <c r="D12" s="252"/>
      <c r="E12" s="252"/>
      <c r="F12" s="252"/>
      <c r="G12" s="252"/>
      <c r="H12" s="252"/>
      <c r="I12" s="252"/>
      <c r="J12" s="252"/>
      <c r="K12" s="248"/>
    </row>
    <row r="13" spans="2:11" ht="15" customHeight="1">
      <c r="B13" s="251"/>
      <c r="C13" s="252"/>
      <c r="D13" s="372" t="s">
        <v>687</v>
      </c>
      <c r="E13" s="372"/>
      <c r="F13" s="372"/>
      <c r="G13" s="372"/>
      <c r="H13" s="372"/>
      <c r="I13" s="372"/>
      <c r="J13" s="372"/>
      <c r="K13" s="248"/>
    </row>
    <row r="14" spans="2:11" ht="15" customHeight="1">
      <c r="B14" s="251"/>
      <c r="C14" s="252"/>
      <c r="D14" s="372" t="s">
        <v>688</v>
      </c>
      <c r="E14" s="372"/>
      <c r="F14" s="372"/>
      <c r="G14" s="372"/>
      <c r="H14" s="372"/>
      <c r="I14" s="372"/>
      <c r="J14" s="372"/>
      <c r="K14" s="248"/>
    </row>
    <row r="15" spans="2:11" ht="15" customHeight="1">
      <c r="B15" s="251"/>
      <c r="C15" s="252"/>
      <c r="D15" s="372" t="s">
        <v>689</v>
      </c>
      <c r="E15" s="372"/>
      <c r="F15" s="372"/>
      <c r="G15" s="372"/>
      <c r="H15" s="372"/>
      <c r="I15" s="372"/>
      <c r="J15" s="372"/>
      <c r="K15" s="248"/>
    </row>
    <row r="16" spans="2:11" ht="15" customHeight="1">
      <c r="B16" s="251"/>
      <c r="C16" s="252"/>
      <c r="D16" s="252"/>
      <c r="E16" s="253" t="s">
        <v>82</v>
      </c>
      <c r="F16" s="372" t="s">
        <v>690</v>
      </c>
      <c r="G16" s="372"/>
      <c r="H16" s="372"/>
      <c r="I16" s="372"/>
      <c r="J16" s="372"/>
      <c r="K16" s="248"/>
    </row>
    <row r="17" spans="2:11" ht="15" customHeight="1">
      <c r="B17" s="251"/>
      <c r="C17" s="252"/>
      <c r="D17" s="252"/>
      <c r="E17" s="253" t="s">
        <v>691</v>
      </c>
      <c r="F17" s="372" t="s">
        <v>692</v>
      </c>
      <c r="G17" s="372"/>
      <c r="H17" s="372"/>
      <c r="I17" s="372"/>
      <c r="J17" s="372"/>
      <c r="K17" s="248"/>
    </row>
    <row r="18" spans="2:11" ht="15" customHeight="1">
      <c r="B18" s="251"/>
      <c r="C18" s="252"/>
      <c r="D18" s="252"/>
      <c r="E18" s="253" t="s">
        <v>693</v>
      </c>
      <c r="F18" s="372" t="s">
        <v>694</v>
      </c>
      <c r="G18" s="372"/>
      <c r="H18" s="372"/>
      <c r="I18" s="372"/>
      <c r="J18" s="372"/>
      <c r="K18" s="248"/>
    </row>
    <row r="19" spans="2:11" ht="15" customHeight="1">
      <c r="B19" s="251"/>
      <c r="C19" s="252"/>
      <c r="D19" s="252"/>
      <c r="E19" s="253" t="s">
        <v>695</v>
      </c>
      <c r="F19" s="372" t="s">
        <v>696</v>
      </c>
      <c r="G19" s="372"/>
      <c r="H19" s="372"/>
      <c r="I19" s="372"/>
      <c r="J19" s="372"/>
      <c r="K19" s="248"/>
    </row>
    <row r="20" spans="2:11" ht="15" customHeight="1">
      <c r="B20" s="251"/>
      <c r="C20" s="252"/>
      <c r="D20" s="252"/>
      <c r="E20" s="253" t="s">
        <v>697</v>
      </c>
      <c r="F20" s="372" t="s">
        <v>698</v>
      </c>
      <c r="G20" s="372"/>
      <c r="H20" s="372"/>
      <c r="I20" s="372"/>
      <c r="J20" s="372"/>
      <c r="K20" s="248"/>
    </row>
    <row r="21" spans="2:11" ht="15" customHeight="1">
      <c r="B21" s="251"/>
      <c r="C21" s="252"/>
      <c r="D21" s="252"/>
      <c r="E21" s="253" t="s">
        <v>699</v>
      </c>
      <c r="F21" s="372" t="s">
        <v>700</v>
      </c>
      <c r="G21" s="372"/>
      <c r="H21" s="372"/>
      <c r="I21" s="372"/>
      <c r="J21" s="372"/>
      <c r="K21" s="248"/>
    </row>
    <row r="22" spans="2:11" ht="12.75" customHeight="1">
      <c r="B22" s="251"/>
      <c r="C22" s="252"/>
      <c r="D22" s="252"/>
      <c r="E22" s="252"/>
      <c r="F22" s="252"/>
      <c r="G22" s="252"/>
      <c r="H22" s="252"/>
      <c r="I22" s="252"/>
      <c r="J22" s="252"/>
      <c r="K22" s="248"/>
    </row>
    <row r="23" spans="2:11" ht="15" customHeight="1">
      <c r="B23" s="251"/>
      <c r="C23" s="372" t="s">
        <v>701</v>
      </c>
      <c r="D23" s="372"/>
      <c r="E23" s="372"/>
      <c r="F23" s="372"/>
      <c r="G23" s="372"/>
      <c r="H23" s="372"/>
      <c r="I23" s="372"/>
      <c r="J23" s="372"/>
      <c r="K23" s="248"/>
    </row>
    <row r="24" spans="2:11" ht="15" customHeight="1">
      <c r="B24" s="251"/>
      <c r="C24" s="372" t="s">
        <v>702</v>
      </c>
      <c r="D24" s="372"/>
      <c r="E24" s="372"/>
      <c r="F24" s="372"/>
      <c r="G24" s="372"/>
      <c r="H24" s="372"/>
      <c r="I24" s="372"/>
      <c r="J24" s="372"/>
      <c r="K24" s="248"/>
    </row>
    <row r="25" spans="2:11" ht="15" customHeight="1">
      <c r="B25" s="251"/>
      <c r="C25" s="250"/>
      <c r="D25" s="372" t="s">
        <v>703</v>
      </c>
      <c r="E25" s="372"/>
      <c r="F25" s="372"/>
      <c r="G25" s="372"/>
      <c r="H25" s="372"/>
      <c r="I25" s="372"/>
      <c r="J25" s="372"/>
      <c r="K25" s="248"/>
    </row>
    <row r="26" spans="2:11" ht="15" customHeight="1">
      <c r="B26" s="251"/>
      <c r="C26" s="252"/>
      <c r="D26" s="372" t="s">
        <v>704</v>
      </c>
      <c r="E26" s="372"/>
      <c r="F26" s="372"/>
      <c r="G26" s="372"/>
      <c r="H26" s="372"/>
      <c r="I26" s="372"/>
      <c r="J26" s="372"/>
      <c r="K26" s="248"/>
    </row>
    <row r="27" spans="2:11" ht="12.75" customHeight="1">
      <c r="B27" s="251"/>
      <c r="C27" s="252"/>
      <c r="D27" s="252"/>
      <c r="E27" s="252"/>
      <c r="F27" s="252"/>
      <c r="G27" s="252"/>
      <c r="H27" s="252"/>
      <c r="I27" s="252"/>
      <c r="J27" s="252"/>
      <c r="K27" s="248"/>
    </row>
    <row r="28" spans="2:11" ht="15" customHeight="1">
      <c r="B28" s="251"/>
      <c r="C28" s="252"/>
      <c r="D28" s="372" t="s">
        <v>705</v>
      </c>
      <c r="E28" s="372"/>
      <c r="F28" s="372"/>
      <c r="G28" s="372"/>
      <c r="H28" s="372"/>
      <c r="I28" s="372"/>
      <c r="J28" s="372"/>
      <c r="K28" s="248"/>
    </row>
    <row r="29" spans="2:11" ht="15" customHeight="1">
      <c r="B29" s="251"/>
      <c r="C29" s="252"/>
      <c r="D29" s="372" t="s">
        <v>706</v>
      </c>
      <c r="E29" s="372"/>
      <c r="F29" s="372"/>
      <c r="G29" s="372"/>
      <c r="H29" s="372"/>
      <c r="I29" s="372"/>
      <c r="J29" s="372"/>
      <c r="K29" s="248"/>
    </row>
    <row r="30" spans="2:11" ht="12.75" customHeight="1">
      <c r="B30" s="251"/>
      <c r="C30" s="252"/>
      <c r="D30" s="252"/>
      <c r="E30" s="252"/>
      <c r="F30" s="252"/>
      <c r="G30" s="252"/>
      <c r="H30" s="252"/>
      <c r="I30" s="252"/>
      <c r="J30" s="252"/>
      <c r="K30" s="248"/>
    </row>
    <row r="31" spans="2:11" ht="15" customHeight="1">
      <c r="B31" s="251"/>
      <c r="C31" s="252"/>
      <c r="D31" s="372" t="s">
        <v>707</v>
      </c>
      <c r="E31" s="372"/>
      <c r="F31" s="372"/>
      <c r="G31" s="372"/>
      <c r="H31" s="372"/>
      <c r="I31" s="372"/>
      <c r="J31" s="372"/>
      <c r="K31" s="248"/>
    </row>
    <row r="32" spans="2:11" ht="15" customHeight="1">
      <c r="B32" s="251"/>
      <c r="C32" s="252"/>
      <c r="D32" s="372" t="s">
        <v>708</v>
      </c>
      <c r="E32" s="372"/>
      <c r="F32" s="372"/>
      <c r="G32" s="372"/>
      <c r="H32" s="372"/>
      <c r="I32" s="372"/>
      <c r="J32" s="372"/>
      <c r="K32" s="248"/>
    </row>
    <row r="33" spans="2:11" ht="15" customHeight="1">
      <c r="B33" s="251"/>
      <c r="C33" s="252"/>
      <c r="D33" s="372" t="s">
        <v>709</v>
      </c>
      <c r="E33" s="372"/>
      <c r="F33" s="372"/>
      <c r="G33" s="372"/>
      <c r="H33" s="372"/>
      <c r="I33" s="372"/>
      <c r="J33" s="372"/>
      <c r="K33" s="248"/>
    </row>
    <row r="34" spans="2:11" ht="15" customHeight="1">
      <c r="B34" s="251"/>
      <c r="C34" s="252"/>
      <c r="D34" s="250"/>
      <c r="E34" s="254" t="s">
        <v>121</v>
      </c>
      <c r="F34" s="250"/>
      <c r="G34" s="372" t="s">
        <v>710</v>
      </c>
      <c r="H34" s="372"/>
      <c r="I34" s="372"/>
      <c r="J34" s="372"/>
      <c r="K34" s="248"/>
    </row>
    <row r="35" spans="2:11" ht="30.75" customHeight="1">
      <c r="B35" s="251"/>
      <c r="C35" s="252"/>
      <c r="D35" s="250"/>
      <c r="E35" s="254" t="s">
        <v>711</v>
      </c>
      <c r="F35" s="250"/>
      <c r="G35" s="372" t="s">
        <v>712</v>
      </c>
      <c r="H35" s="372"/>
      <c r="I35" s="372"/>
      <c r="J35" s="372"/>
      <c r="K35" s="248"/>
    </row>
    <row r="36" spans="2:11" ht="15" customHeight="1">
      <c r="B36" s="251"/>
      <c r="C36" s="252"/>
      <c r="D36" s="250"/>
      <c r="E36" s="254" t="s">
        <v>56</v>
      </c>
      <c r="F36" s="250"/>
      <c r="G36" s="372" t="s">
        <v>713</v>
      </c>
      <c r="H36" s="372"/>
      <c r="I36" s="372"/>
      <c r="J36" s="372"/>
      <c r="K36" s="248"/>
    </row>
    <row r="37" spans="2:11" ht="15" customHeight="1">
      <c r="B37" s="251"/>
      <c r="C37" s="252"/>
      <c r="D37" s="250"/>
      <c r="E37" s="254" t="s">
        <v>122</v>
      </c>
      <c r="F37" s="250"/>
      <c r="G37" s="372" t="s">
        <v>714</v>
      </c>
      <c r="H37" s="372"/>
      <c r="I37" s="372"/>
      <c r="J37" s="372"/>
      <c r="K37" s="248"/>
    </row>
    <row r="38" spans="2:11" ht="15" customHeight="1">
      <c r="B38" s="251"/>
      <c r="C38" s="252"/>
      <c r="D38" s="250"/>
      <c r="E38" s="254" t="s">
        <v>123</v>
      </c>
      <c r="F38" s="250"/>
      <c r="G38" s="372" t="s">
        <v>715</v>
      </c>
      <c r="H38" s="372"/>
      <c r="I38" s="372"/>
      <c r="J38" s="372"/>
      <c r="K38" s="248"/>
    </row>
    <row r="39" spans="2:11" ht="15" customHeight="1">
      <c r="B39" s="251"/>
      <c r="C39" s="252"/>
      <c r="D39" s="250"/>
      <c r="E39" s="254" t="s">
        <v>124</v>
      </c>
      <c r="F39" s="250"/>
      <c r="G39" s="372" t="s">
        <v>716</v>
      </c>
      <c r="H39" s="372"/>
      <c r="I39" s="372"/>
      <c r="J39" s="372"/>
      <c r="K39" s="248"/>
    </row>
    <row r="40" spans="2:11" ht="15" customHeight="1">
      <c r="B40" s="251"/>
      <c r="C40" s="252"/>
      <c r="D40" s="250"/>
      <c r="E40" s="254" t="s">
        <v>717</v>
      </c>
      <c r="F40" s="250"/>
      <c r="G40" s="372" t="s">
        <v>718</v>
      </c>
      <c r="H40" s="372"/>
      <c r="I40" s="372"/>
      <c r="J40" s="372"/>
      <c r="K40" s="248"/>
    </row>
    <row r="41" spans="2:11" ht="15" customHeight="1">
      <c r="B41" s="251"/>
      <c r="C41" s="252"/>
      <c r="D41" s="250"/>
      <c r="E41" s="254"/>
      <c r="F41" s="250"/>
      <c r="G41" s="372" t="s">
        <v>719</v>
      </c>
      <c r="H41" s="372"/>
      <c r="I41" s="372"/>
      <c r="J41" s="372"/>
      <c r="K41" s="248"/>
    </row>
    <row r="42" spans="2:11" ht="15" customHeight="1">
      <c r="B42" s="251"/>
      <c r="C42" s="252"/>
      <c r="D42" s="250"/>
      <c r="E42" s="254" t="s">
        <v>720</v>
      </c>
      <c r="F42" s="250"/>
      <c r="G42" s="372" t="s">
        <v>721</v>
      </c>
      <c r="H42" s="372"/>
      <c r="I42" s="372"/>
      <c r="J42" s="372"/>
      <c r="K42" s="248"/>
    </row>
    <row r="43" spans="2:11" ht="15" customHeight="1">
      <c r="B43" s="251"/>
      <c r="C43" s="252"/>
      <c r="D43" s="250"/>
      <c r="E43" s="254" t="s">
        <v>126</v>
      </c>
      <c r="F43" s="250"/>
      <c r="G43" s="372" t="s">
        <v>722</v>
      </c>
      <c r="H43" s="372"/>
      <c r="I43" s="372"/>
      <c r="J43" s="372"/>
      <c r="K43" s="248"/>
    </row>
    <row r="44" spans="2:11" ht="12.75" customHeight="1">
      <c r="B44" s="251"/>
      <c r="C44" s="252"/>
      <c r="D44" s="250"/>
      <c r="E44" s="250"/>
      <c r="F44" s="250"/>
      <c r="G44" s="250"/>
      <c r="H44" s="250"/>
      <c r="I44" s="250"/>
      <c r="J44" s="250"/>
      <c r="K44" s="248"/>
    </row>
    <row r="45" spans="2:11" ht="15" customHeight="1">
      <c r="B45" s="251"/>
      <c r="C45" s="252"/>
      <c r="D45" s="372" t="s">
        <v>723</v>
      </c>
      <c r="E45" s="372"/>
      <c r="F45" s="372"/>
      <c r="G45" s="372"/>
      <c r="H45" s="372"/>
      <c r="I45" s="372"/>
      <c r="J45" s="372"/>
      <c r="K45" s="248"/>
    </row>
    <row r="46" spans="2:11" ht="15" customHeight="1">
      <c r="B46" s="251"/>
      <c r="C46" s="252"/>
      <c r="D46" s="252"/>
      <c r="E46" s="372" t="s">
        <v>724</v>
      </c>
      <c r="F46" s="372"/>
      <c r="G46" s="372"/>
      <c r="H46" s="372"/>
      <c r="I46" s="372"/>
      <c r="J46" s="372"/>
      <c r="K46" s="248"/>
    </row>
    <row r="47" spans="2:11" ht="15" customHeight="1">
      <c r="B47" s="251"/>
      <c r="C47" s="252"/>
      <c r="D47" s="252"/>
      <c r="E47" s="372" t="s">
        <v>725</v>
      </c>
      <c r="F47" s="372"/>
      <c r="G47" s="372"/>
      <c r="H47" s="372"/>
      <c r="I47" s="372"/>
      <c r="J47" s="372"/>
      <c r="K47" s="248"/>
    </row>
    <row r="48" spans="2:11" ht="15" customHeight="1">
      <c r="B48" s="251"/>
      <c r="C48" s="252"/>
      <c r="D48" s="252"/>
      <c r="E48" s="372" t="s">
        <v>726</v>
      </c>
      <c r="F48" s="372"/>
      <c r="G48" s="372"/>
      <c r="H48" s="372"/>
      <c r="I48" s="372"/>
      <c r="J48" s="372"/>
      <c r="K48" s="248"/>
    </row>
    <row r="49" spans="2:11" ht="15" customHeight="1">
      <c r="B49" s="251"/>
      <c r="C49" s="252"/>
      <c r="D49" s="372" t="s">
        <v>727</v>
      </c>
      <c r="E49" s="372"/>
      <c r="F49" s="372"/>
      <c r="G49" s="372"/>
      <c r="H49" s="372"/>
      <c r="I49" s="372"/>
      <c r="J49" s="372"/>
      <c r="K49" s="248"/>
    </row>
    <row r="50" spans="2:11" ht="25.5" customHeight="1">
      <c r="B50" s="247"/>
      <c r="C50" s="373" t="s">
        <v>728</v>
      </c>
      <c r="D50" s="373"/>
      <c r="E50" s="373"/>
      <c r="F50" s="373"/>
      <c r="G50" s="373"/>
      <c r="H50" s="373"/>
      <c r="I50" s="373"/>
      <c r="J50" s="373"/>
      <c r="K50" s="248"/>
    </row>
    <row r="51" spans="2:11" ht="5.25" customHeight="1">
      <c r="B51" s="247"/>
      <c r="C51" s="249"/>
      <c r="D51" s="249"/>
      <c r="E51" s="249"/>
      <c r="F51" s="249"/>
      <c r="G51" s="249"/>
      <c r="H51" s="249"/>
      <c r="I51" s="249"/>
      <c r="J51" s="249"/>
      <c r="K51" s="248"/>
    </row>
    <row r="52" spans="2:11" ht="15" customHeight="1">
      <c r="B52" s="247"/>
      <c r="C52" s="372" t="s">
        <v>729</v>
      </c>
      <c r="D52" s="372"/>
      <c r="E52" s="372"/>
      <c r="F52" s="372"/>
      <c r="G52" s="372"/>
      <c r="H52" s="372"/>
      <c r="I52" s="372"/>
      <c r="J52" s="372"/>
      <c r="K52" s="248"/>
    </row>
    <row r="53" spans="2:11" ht="15" customHeight="1">
      <c r="B53" s="247"/>
      <c r="C53" s="372" t="s">
        <v>730</v>
      </c>
      <c r="D53" s="372"/>
      <c r="E53" s="372"/>
      <c r="F53" s="372"/>
      <c r="G53" s="372"/>
      <c r="H53" s="372"/>
      <c r="I53" s="372"/>
      <c r="J53" s="372"/>
      <c r="K53" s="248"/>
    </row>
    <row r="54" spans="2:11" ht="12.75" customHeight="1">
      <c r="B54" s="247"/>
      <c r="C54" s="250"/>
      <c r="D54" s="250"/>
      <c r="E54" s="250"/>
      <c r="F54" s="250"/>
      <c r="G54" s="250"/>
      <c r="H54" s="250"/>
      <c r="I54" s="250"/>
      <c r="J54" s="250"/>
      <c r="K54" s="248"/>
    </row>
    <row r="55" spans="2:11" ht="15" customHeight="1">
      <c r="B55" s="247"/>
      <c r="C55" s="372" t="s">
        <v>731</v>
      </c>
      <c r="D55" s="372"/>
      <c r="E55" s="372"/>
      <c r="F55" s="372"/>
      <c r="G55" s="372"/>
      <c r="H55" s="372"/>
      <c r="I55" s="372"/>
      <c r="J55" s="372"/>
      <c r="K55" s="248"/>
    </row>
    <row r="56" spans="2:11" ht="15" customHeight="1">
      <c r="B56" s="247"/>
      <c r="C56" s="252"/>
      <c r="D56" s="372" t="s">
        <v>732</v>
      </c>
      <c r="E56" s="372"/>
      <c r="F56" s="372"/>
      <c r="G56" s="372"/>
      <c r="H56" s="372"/>
      <c r="I56" s="372"/>
      <c r="J56" s="372"/>
      <c r="K56" s="248"/>
    </row>
    <row r="57" spans="2:11" ht="15" customHeight="1">
      <c r="B57" s="247"/>
      <c r="C57" s="252"/>
      <c r="D57" s="372" t="s">
        <v>733</v>
      </c>
      <c r="E57" s="372"/>
      <c r="F57" s="372"/>
      <c r="G57" s="372"/>
      <c r="H57" s="372"/>
      <c r="I57" s="372"/>
      <c r="J57" s="372"/>
      <c r="K57" s="248"/>
    </row>
    <row r="58" spans="2:11" ht="15" customHeight="1">
      <c r="B58" s="247"/>
      <c r="C58" s="252"/>
      <c r="D58" s="372" t="s">
        <v>734</v>
      </c>
      <c r="E58" s="372"/>
      <c r="F58" s="372"/>
      <c r="G58" s="372"/>
      <c r="H58" s="372"/>
      <c r="I58" s="372"/>
      <c r="J58" s="372"/>
      <c r="K58" s="248"/>
    </row>
    <row r="59" spans="2:11" ht="15" customHeight="1">
      <c r="B59" s="247"/>
      <c r="C59" s="252"/>
      <c r="D59" s="372" t="s">
        <v>735</v>
      </c>
      <c r="E59" s="372"/>
      <c r="F59" s="372"/>
      <c r="G59" s="372"/>
      <c r="H59" s="372"/>
      <c r="I59" s="372"/>
      <c r="J59" s="372"/>
      <c r="K59" s="248"/>
    </row>
    <row r="60" spans="2:11" ht="15" customHeight="1">
      <c r="B60" s="247"/>
      <c r="C60" s="252"/>
      <c r="D60" s="371" t="s">
        <v>736</v>
      </c>
      <c r="E60" s="371"/>
      <c r="F60" s="371"/>
      <c r="G60" s="371"/>
      <c r="H60" s="371"/>
      <c r="I60" s="371"/>
      <c r="J60" s="371"/>
      <c r="K60" s="248"/>
    </row>
    <row r="61" spans="2:11" ht="15" customHeight="1">
      <c r="B61" s="247"/>
      <c r="C61" s="252"/>
      <c r="D61" s="372" t="s">
        <v>737</v>
      </c>
      <c r="E61" s="372"/>
      <c r="F61" s="372"/>
      <c r="G61" s="372"/>
      <c r="H61" s="372"/>
      <c r="I61" s="372"/>
      <c r="J61" s="372"/>
      <c r="K61" s="248"/>
    </row>
    <row r="62" spans="2:11" ht="12.75" customHeight="1">
      <c r="B62" s="247"/>
      <c r="C62" s="252"/>
      <c r="D62" s="252"/>
      <c r="E62" s="255"/>
      <c r="F62" s="252"/>
      <c r="G62" s="252"/>
      <c r="H62" s="252"/>
      <c r="I62" s="252"/>
      <c r="J62" s="252"/>
      <c r="K62" s="248"/>
    </row>
    <row r="63" spans="2:11" ht="15" customHeight="1">
      <c r="B63" s="247"/>
      <c r="C63" s="252"/>
      <c r="D63" s="372" t="s">
        <v>738</v>
      </c>
      <c r="E63" s="372"/>
      <c r="F63" s="372"/>
      <c r="G63" s="372"/>
      <c r="H63" s="372"/>
      <c r="I63" s="372"/>
      <c r="J63" s="372"/>
      <c r="K63" s="248"/>
    </row>
    <row r="64" spans="2:11" ht="15" customHeight="1">
      <c r="B64" s="247"/>
      <c r="C64" s="252"/>
      <c r="D64" s="371" t="s">
        <v>739</v>
      </c>
      <c r="E64" s="371"/>
      <c r="F64" s="371"/>
      <c r="G64" s="371"/>
      <c r="H64" s="371"/>
      <c r="I64" s="371"/>
      <c r="J64" s="371"/>
      <c r="K64" s="248"/>
    </row>
    <row r="65" spans="2:11" ht="15" customHeight="1">
      <c r="B65" s="247"/>
      <c r="C65" s="252"/>
      <c r="D65" s="372" t="s">
        <v>740</v>
      </c>
      <c r="E65" s="372"/>
      <c r="F65" s="372"/>
      <c r="G65" s="372"/>
      <c r="H65" s="372"/>
      <c r="I65" s="372"/>
      <c r="J65" s="372"/>
      <c r="K65" s="248"/>
    </row>
    <row r="66" spans="2:11" ht="15" customHeight="1">
      <c r="B66" s="247"/>
      <c r="C66" s="252"/>
      <c r="D66" s="372" t="s">
        <v>741</v>
      </c>
      <c r="E66" s="372"/>
      <c r="F66" s="372"/>
      <c r="G66" s="372"/>
      <c r="H66" s="372"/>
      <c r="I66" s="372"/>
      <c r="J66" s="372"/>
      <c r="K66" s="248"/>
    </row>
    <row r="67" spans="2:11" ht="15" customHeight="1">
      <c r="B67" s="247"/>
      <c r="C67" s="252"/>
      <c r="D67" s="372" t="s">
        <v>742</v>
      </c>
      <c r="E67" s="372"/>
      <c r="F67" s="372"/>
      <c r="G67" s="372"/>
      <c r="H67" s="372"/>
      <c r="I67" s="372"/>
      <c r="J67" s="372"/>
      <c r="K67" s="248"/>
    </row>
    <row r="68" spans="2:11" ht="15" customHeight="1">
      <c r="B68" s="247"/>
      <c r="C68" s="252"/>
      <c r="D68" s="372" t="s">
        <v>743</v>
      </c>
      <c r="E68" s="372"/>
      <c r="F68" s="372"/>
      <c r="G68" s="372"/>
      <c r="H68" s="372"/>
      <c r="I68" s="372"/>
      <c r="J68" s="372"/>
      <c r="K68" s="248"/>
    </row>
    <row r="69" spans="2:11" ht="12.75" customHeight="1">
      <c r="B69" s="256"/>
      <c r="C69" s="257"/>
      <c r="D69" s="257"/>
      <c r="E69" s="257"/>
      <c r="F69" s="257"/>
      <c r="G69" s="257"/>
      <c r="H69" s="257"/>
      <c r="I69" s="257"/>
      <c r="J69" s="257"/>
      <c r="K69" s="258"/>
    </row>
    <row r="70" spans="2:11" ht="18.75" customHeight="1">
      <c r="B70" s="259"/>
      <c r="C70" s="259"/>
      <c r="D70" s="259"/>
      <c r="E70" s="259"/>
      <c r="F70" s="259"/>
      <c r="G70" s="259"/>
      <c r="H70" s="259"/>
      <c r="I70" s="259"/>
      <c r="J70" s="259"/>
      <c r="K70" s="260"/>
    </row>
    <row r="71" spans="2:11" ht="18.75" customHeight="1">
      <c r="B71" s="260"/>
      <c r="C71" s="260"/>
      <c r="D71" s="260"/>
      <c r="E71" s="260"/>
      <c r="F71" s="260"/>
      <c r="G71" s="260"/>
      <c r="H71" s="260"/>
      <c r="I71" s="260"/>
      <c r="J71" s="260"/>
      <c r="K71" s="260"/>
    </row>
    <row r="72" spans="2:11" ht="7.5" customHeight="1">
      <c r="B72" s="261"/>
      <c r="C72" s="262"/>
      <c r="D72" s="262"/>
      <c r="E72" s="262"/>
      <c r="F72" s="262"/>
      <c r="G72" s="262"/>
      <c r="H72" s="262"/>
      <c r="I72" s="262"/>
      <c r="J72" s="262"/>
      <c r="K72" s="263"/>
    </row>
    <row r="73" spans="2:11" ht="45" customHeight="1">
      <c r="B73" s="264"/>
      <c r="C73" s="370" t="s">
        <v>105</v>
      </c>
      <c r="D73" s="370"/>
      <c r="E73" s="370"/>
      <c r="F73" s="370"/>
      <c r="G73" s="370"/>
      <c r="H73" s="370"/>
      <c r="I73" s="370"/>
      <c r="J73" s="370"/>
      <c r="K73" s="265"/>
    </row>
    <row r="74" spans="2:11" ht="17.25" customHeight="1">
      <c r="B74" s="264"/>
      <c r="C74" s="266" t="s">
        <v>744</v>
      </c>
      <c r="D74" s="266"/>
      <c r="E74" s="266"/>
      <c r="F74" s="266" t="s">
        <v>745</v>
      </c>
      <c r="G74" s="267"/>
      <c r="H74" s="266" t="s">
        <v>122</v>
      </c>
      <c r="I74" s="266" t="s">
        <v>60</v>
      </c>
      <c r="J74" s="266" t="s">
        <v>746</v>
      </c>
      <c r="K74" s="265"/>
    </row>
    <row r="75" spans="2:11" ht="17.25" customHeight="1">
      <c r="B75" s="264"/>
      <c r="C75" s="268" t="s">
        <v>747</v>
      </c>
      <c r="D75" s="268"/>
      <c r="E75" s="268"/>
      <c r="F75" s="269" t="s">
        <v>748</v>
      </c>
      <c r="G75" s="270"/>
      <c r="H75" s="268"/>
      <c r="I75" s="268"/>
      <c r="J75" s="268" t="s">
        <v>749</v>
      </c>
      <c r="K75" s="265"/>
    </row>
    <row r="76" spans="2:11" ht="5.25" customHeight="1">
      <c r="B76" s="264"/>
      <c r="C76" s="271"/>
      <c r="D76" s="271"/>
      <c r="E76" s="271"/>
      <c r="F76" s="271"/>
      <c r="G76" s="272"/>
      <c r="H76" s="271"/>
      <c r="I76" s="271"/>
      <c r="J76" s="271"/>
      <c r="K76" s="265"/>
    </row>
    <row r="77" spans="2:11" ht="15" customHeight="1">
      <c r="B77" s="264"/>
      <c r="C77" s="254" t="s">
        <v>56</v>
      </c>
      <c r="D77" s="271"/>
      <c r="E77" s="271"/>
      <c r="F77" s="273" t="s">
        <v>750</v>
      </c>
      <c r="G77" s="272"/>
      <c r="H77" s="254" t="s">
        <v>751</v>
      </c>
      <c r="I77" s="254" t="s">
        <v>752</v>
      </c>
      <c r="J77" s="254">
        <v>20</v>
      </c>
      <c r="K77" s="265"/>
    </row>
    <row r="78" spans="2:11" ht="15" customHeight="1">
      <c r="B78" s="264"/>
      <c r="C78" s="254" t="s">
        <v>753</v>
      </c>
      <c r="D78" s="254"/>
      <c r="E78" s="254"/>
      <c r="F78" s="273" t="s">
        <v>750</v>
      </c>
      <c r="G78" s="272"/>
      <c r="H78" s="254" t="s">
        <v>754</v>
      </c>
      <c r="I78" s="254" t="s">
        <v>752</v>
      </c>
      <c r="J78" s="254">
        <v>120</v>
      </c>
      <c r="K78" s="265"/>
    </row>
    <row r="79" spans="2:11" ht="15" customHeight="1">
      <c r="B79" s="274"/>
      <c r="C79" s="254" t="s">
        <v>755</v>
      </c>
      <c r="D79" s="254"/>
      <c r="E79" s="254"/>
      <c r="F79" s="273" t="s">
        <v>756</v>
      </c>
      <c r="G79" s="272"/>
      <c r="H79" s="254" t="s">
        <v>757</v>
      </c>
      <c r="I79" s="254" t="s">
        <v>752</v>
      </c>
      <c r="J79" s="254">
        <v>50</v>
      </c>
      <c r="K79" s="265"/>
    </row>
    <row r="80" spans="2:11" ht="15" customHeight="1">
      <c r="B80" s="274"/>
      <c r="C80" s="254" t="s">
        <v>758</v>
      </c>
      <c r="D80" s="254"/>
      <c r="E80" s="254"/>
      <c r="F80" s="273" t="s">
        <v>750</v>
      </c>
      <c r="G80" s="272"/>
      <c r="H80" s="254" t="s">
        <v>759</v>
      </c>
      <c r="I80" s="254" t="s">
        <v>760</v>
      </c>
      <c r="J80" s="254"/>
      <c r="K80" s="265"/>
    </row>
    <row r="81" spans="2:11" ht="15" customHeight="1">
      <c r="B81" s="274"/>
      <c r="C81" s="275" t="s">
        <v>761</v>
      </c>
      <c r="D81" s="275"/>
      <c r="E81" s="275"/>
      <c r="F81" s="276" t="s">
        <v>756</v>
      </c>
      <c r="G81" s="275"/>
      <c r="H81" s="275" t="s">
        <v>762</v>
      </c>
      <c r="I81" s="275" t="s">
        <v>752</v>
      </c>
      <c r="J81" s="275">
        <v>15</v>
      </c>
      <c r="K81" s="265"/>
    </row>
    <row r="82" spans="2:11" ht="15" customHeight="1">
      <c r="B82" s="274"/>
      <c r="C82" s="275" t="s">
        <v>763</v>
      </c>
      <c r="D82" s="275"/>
      <c r="E82" s="275"/>
      <c r="F82" s="276" t="s">
        <v>756</v>
      </c>
      <c r="G82" s="275"/>
      <c r="H82" s="275" t="s">
        <v>764</v>
      </c>
      <c r="I82" s="275" t="s">
        <v>752</v>
      </c>
      <c r="J82" s="275">
        <v>15</v>
      </c>
      <c r="K82" s="265"/>
    </row>
    <row r="83" spans="2:11" ht="15" customHeight="1">
      <c r="B83" s="274"/>
      <c r="C83" s="275" t="s">
        <v>765</v>
      </c>
      <c r="D83" s="275"/>
      <c r="E83" s="275"/>
      <c r="F83" s="276" t="s">
        <v>756</v>
      </c>
      <c r="G83" s="275"/>
      <c r="H83" s="275" t="s">
        <v>766</v>
      </c>
      <c r="I83" s="275" t="s">
        <v>752</v>
      </c>
      <c r="J83" s="275">
        <v>20</v>
      </c>
      <c r="K83" s="265"/>
    </row>
    <row r="84" spans="2:11" ht="15" customHeight="1">
      <c r="B84" s="274"/>
      <c r="C84" s="275" t="s">
        <v>767</v>
      </c>
      <c r="D84" s="275"/>
      <c r="E84" s="275"/>
      <c r="F84" s="276" t="s">
        <v>756</v>
      </c>
      <c r="G84" s="275"/>
      <c r="H84" s="275" t="s">
        <v>768</v>
      </c>
      <c r="I84" s="275" t="s">
        <v>752</v>
      </c>
      <c r="J84" s="275">
        <v>20</v>
      </c>
      <c r="K84" s="265"/>
    </row>
    <row r="85" spans="2:11" ht="15" customHeight="1">
      <c r="B85" s="274"/>
      <c r="C85" s="254" t="s">
        <v>769</v>
      </c>
      <c r="D85" s="254"/>
      <c r="E85" s="254"/>
      <c r="F85" s="273" t="s">
        <v>756</v>
      </c>
      <c r="G85" s="272"/>
      <c r="H85" s="254" t="s">
        <v>770</v>
      </c>
      <c r="I85" s="254" t="s">
        <v>752</v>
      </c>
      <c r="J85" s="254">
        <v>50</v>
      </c>
      <c r="K85" s="265"/>
    </row>
    <row r="86" spans="2:11" ht="15" customHeight="1">
      <c r="B86" s="274"/>
      <c r="C86" s="254" t="s">
        <v>771</v>
      </c>
      <c r="D86" s="254"/>
      <c r="E86" s="254"/>
      <c r="F86" s="273" t="s">
        <v>756</v>
      </c>
      <c r="G86" s="272"/>
      <c r="H86" s="254" t="s">
        <v>772</v>
      </c>
      <c r="I86" s="254" t="s">
        <v>752</v>
      </c>
      <c r="J86" s="254">
        <v>20</v>
      </c>
      <c r="K86" s="265"/>
    </row>
    <row r="87" spans="2:11" ht="15" customHeight="1">
      <c r="B87" s="274"/>
      <c r="C87" s="254" t="s">
        <v>773</v>
      </c>
      <c r="D87" s="254"/>
      <c r="E87" s="254"/>
      <c r="F87" s="273" t="s">
        <v>756</v>
      </c>
      <c r="G87" s="272"/>
      <c r="H87" s="254" t="s">
        <v>774</v>
      </c>
      <c r="I87" s="254" t="s">
        <v>752</v>
      </c>
      <c r="J87" s="254">
        <v>20</v>
      </c>
      <c r="K87" s="265"/>
    </row>
    <row r="88" spans="2:11" ht="15" customHeight="1">
      <c r="B88" s="274"/>
      <c r="C88" s="254" t="s">
        <v>775</v>
      </c>
      <c r="D88" s="254"/>
      <c r="E88" s="254"/>
      <c r="F88" s="273" t="s">
        <v>756</v>
      </c>
      <c r="G88" s="272"/>
      <c r="H88" s="254" t="s">
        <v>776</v>
      </c>
      <c r="I88" s="254" t="s">
        <v>752</v>
      </c>
      <c r="J88" s="254">
        <v>50</v>
      </c>
      <c r="K88" s="265"/>
    </row>
    <row r="89" spans="2:11" ht="15" customHeight="1">
      <c r="B89" s="274"/>
      <c r="C89" s="254" t="s">
        <v>777</v>
      </c>
      <c r="D89" s="254"/>
      <c r="E89" s="254"/>
      <c r="F89" s="273" t="s">
        <v>756</v>
      </c>
      <c r="G89" s="272"/>
      <c r="H89" s="254" t="s">
        <v>777</v>
      </c>
      <c r="I89" s="254" t="s">
        <v>752</v>
      </c>
      <c r="J89" s="254">
        <v>50</v>
      </c>
      <c r="K89" s="265"/>
    </row>
    <row r="90" spans="2:11" ht="15" customHeight="1">
      <c r="B90" s="274"/>
      <c r="C90" s="254" t="s">
        <v>127</v>
      </c>
      <c r="D90" s="254"/>
      <c r="E90" s="254"/>
      <c r="F90" s="273" t="s">
        <v>756</v>
      </c>
      <c r="G90" s="272"/>
      <c r="H90" s="254" t="s">
        <v>778</v>
      </c>
      <c r="I90" s="254" t="s">
        <v>752</v>
      </c>
      <c r="J90" s="254">
        <v>255</v>
      </c>
      <c r="K90" s="265"/>
    </row>
    <row r="91" spans="2:11" ht="15" customHeight="1">
      <c r="B91" s="274"/>
      <c r="C91" s="254" t="s">
        <v>779</v>
      </c>
      <c r="D91" s="254"/>
      <c r="E91" s="254"/>
      <c r="F91" s="273" t="s">
        <v>750</v>
      </c>
      <c r="G91" s="272"/>
      <c r="H91" s="254" t="s">
        <v>780</v>
      </c>
      <c r="I91" s="254" t="s">
        <v>781</v>
      </c>
      <c r="J91" s="254"/>
      <c r="K91" s="265"/>
    </row>
    <row r="92" spans="2:11" ht="15" customHeight="1">
      <c r="B92" s="274"/>
      <c r="C92" s="254" t="s">
        <v>782</v>
      </c>
      <c r="D92" s="254"/>
      <c r="E92" s="254"/>
      <c r="F92" s="273" t="s">
        <v>750</v>
      </c>
      <c r="G92" s="272"/>
      <c r="H92" s="254" t="s">
        <v>783</v>
      </c>
      <c r="I92" s="254" t="s">
        <v>784</v>
      </c>
      <c r="J92" s="254"/>
      <c r="K92" s="265"/>
    </row>
    <row r="93" spans="2:11" ht="15" customHeight="1">
      <c r="B93" s="274"/>
      <c r="C93" s="254" t="s">
        <v>785</v>
      </c>
      <c r="D93" s="254"/>
      <c r="E93" s="254"/>
      <c r="F93" s="273" t="s">
        <v>750</v>
      </c>
      <c r="G93" s="272"/>
      <c r="H93" s="254" t="s">
        <v>785</v>
      </c>
      <c r="I93" s="254" t="s">
        <v>784</v>
      </c>
      <c r="J93" s="254"/>
      <c r="K93" s="265"/>
    </row>
    <row r="94" spans="2:11" ht="15" customHeight="1">
      <c r="B94" s="274"/>
      <c r="C94" s="254" t="s">
        <v>41</v>
      </c>
      <c r="D94" s="254"/>
      <c r="E94" s="254"/>
      <c r="F94" s="273" t="s">
        <v>750</v>
      </c>
      <c r="G94" s="272"/>
      <c r="H94" s="254" t="s">
        <v>786</v>
      </c>
      <c r="I94" s="254" t="s">
        <v>784</v>
      </c>
      <c r="J94" s="254"/>
      <c r="K94" s="265"/>
    </row>
    <row r="95" spans="2:11" ht="15" customHeight="1">
      <c r="B95" s="274"/>
      <c r="C95" s="254" t="s">
        <v>51</v>
      </c>
      <c r="D95" s="254"/>
      <c r="E95" s="254"/>
      <c r="F95" s="273" t="s">
        <v>750</v>
      </c>
      <c r="G95" s="272"/>
      <c r="H95" s="254" t="s">
        <v>787</v>
      </c>
      <c r="I95" s="254" t="s">
        <v>784</v>
      </c>
      <c r="J95" s="254"/>
      <c r="K95" s="265"/>
    </row>
    <row r="96" spans="2:11" ht="15" customHeight="1">
      <c r="B96" s="277"/>
      <c r="C96" s="278"/>
      <c r="D96" s="278"/>
      <c r="E96" s="278"/>
      <c r="F96" s="278"/>
      <c r="G96" s="278"/>
      <c r="H96" s="278"/>
      <c r="I96" s="278"/>
      <c r="J96" s="278"/>
      <c r="K96" s="279"/>
    </row>
    <row r="97" spans="2:11" ht="18.75" customHeight="1">
      <c r="B97" s="280"/>
      <c r="C97" s="281"/>
      <c r="D97" s="281"/>
      <c r="E97" s="281"/>
      <c r="F97" s="281"/>
      <c r="G97" s="281"/>
      <c r="H97" s="281"/>
      <c r="I97" s="281"/>
      <c r="J97" s="281"/>
      <c r="K97" s="280"/>
    </row>
    <row r="98" spans="2:11" ht="18.75" customHeight="1">
      <c r="B98" s="260"/>
      <c r="C98" s="260"/>
      <c r="D98" s="260"/>
      <c r="E98" s="260"/>
      <c r="F98" s="260"/>
      <c r="G98" s="260"/>
      <c r="H98" s="260"/>
      <c r="I98" s="260"/>
      <c r="J98" s="260"/>
      <c r="K98" s="260"/>
    </row>
    <row r="99" spans="2:11" ht="7.5" customHeight="1">
      <c r="B99" s="261"/>
      <c r="C99" s="262"/>
      <c r="D99" s="262"/>
      <c r="E99" s="262"/>
      <c r="F99" s="262"/>
      <c r="G99" s="262"/>
      <c r="H99" s="262"/>
      <c r="I99" s="262"/>
      <c r="J99" s="262"/>
      <c r="K99" s="263"/>
    </row>
    <row r="100" spans="2:11" ht="45" customHeight="1">
      <c r="B100" s="264"/>
      <c r="C100" s="370" t="s">
        <v>788</v>
      </c>
      <c r="D100" s="370"/>
      <c r="E100" s="370"/>
      <c r="F100" s="370"/>
      <c r="G100" s="370"/>
      <c r="H100" s="370"/>
      <c r="I100" s="370"/>
      <c r="J100" s="370"/>
      <c r="K100" s="265"/>
    </row>
    <row r="101" spans="2:11" ht="17.25" customHeight="1">
      <c r="B101" s="264"/>
      <c r="C101" s="266" t="s">
        <v>744</v>
      </c>
      <c r="D101" s="266"/>
      <c r="E101" s="266"/>
      <c r="F101" s="266" t="s">
        <v>745</v>
      </c>
      <c r="G101" s="267"/>
      <c r="H101" s="266" t="s">
        <v>122</v>
      </c>
      <c r="I101" s="266" t="s">
        <v>60</v>
      </c>
      <c r="J101" s="266" t="s">
        <v>746</v>
      </c>
      <c r="K101" s="265"/>
    </row>
    <row r="102" spans="2:11" ht="17.25" customHeight="1">
      <c r="B102" s="264"/>
      <c r="C102" s="268" t="s">
        <v>747</v>
      </c>
      <c r="D102" s="268"/>
      <c r="E102" s="268"/>
      <c r="F102" s="269" t="s">
        <v>748</v>
      </c>
      <c r="G102" s="270"/>
      <c r="H102" s="268"/>
      <c r="I102" s="268"/>
      <c r="J102" s="268" t="s">
        <v>749</v>
      </c>
      <c r="K102" s="265"/>
    </row>
    <row r="103" spans="2:11" ht="5.25" customHeight="1">
      <c r="B103" s="264"/>
      <c r="C103" s="266"/>
      <c r="D103" s="266"/>
      <c r="E103" s="266"/>
      <c r="F103" s="266"/>
      <c r="G103" s="282"/>
      <c r="H103" s="266"/>
      <c r="I103" s="266"/>
      <c r="J103" s="266"/>
      <c r="K103" s="265"/>
    </row>
    <row r="104" spans="2:11" ht="15" customHeight="1">
      <c r="B104" s="264"/>
      <c r="C104" s="254" t="s">
        <v>56</v>
      </c>
      <c r="D104" s="271"/>
      <c r="E104" s="271"/>
      <c r="F104" s="273" t="s">
        <v>750</v>
      </c>
      <c r="G104" s="282"/>
      <c r="H104" s="254" t="s">
        <v>789</v>
      </c>
      <c r="I104" s="254" t="s">
        <v>752</v>
      </c>
      <c r="J104" s="254">
        <v>20</v>
      </c>
      <c r="K104" s="265"/>
    </row>
    <row r="105" spans="2:11" ht="15" customHeight="1">
      <c r="B105" s="264"/>
      <c r="C105" s="254" t="s">
        <v>753</v>
      </c>
      <c r="D105" s="254"/>
      <c r="E105" s="254"/>
      <c r="F105" s="273" t="s">
        <v>750</v>
      </c>
      <c r="G105" s="254"/>
      <c r="H105" s="254" t="s">
        <v>789</v>
      </c>
      <c r="I105" s="254" t="s">
        <v>752</v>
      </c>
      <c r="J105" s="254">
        <v>120</v>
      </c>
      <c r="K105" s="265"/>
    </row>
    <row r="106" spans="2:11" ht="15" customHeight="1">
      <c r="B106" s="274"/>
      <c r="C106" s="254" t="s">
        <v>755</v>
      </c>
      <c r="D106" s="254"/>
      <c r="E106" s="254"/>
      <c r="F106" s="273" t="s">
        <v>756</v>
      </c>
      <c r="G106" s="254"/>
      <c r="H106" s="254" t="s">
        <v>789</v>
      </c>
      <c r="I106" s="254" t="s">
        <v>752</v>
      </c>
      <c r="J106" s="254">
        <v>50</v>
      </c>
      <c r="K106" s="265"/>
    </row>
    <row r="107" spans="2:11" ht="15" customHeight="1">
      <c r="B107" s="274"/>
      <c r="C107" s="254" t="s">
        <v>758</v>
      </c>
      <c r="D107" s="254"/>
      <c r="E107" s="254"/>
      <c r="F107" s="273" t="s">
        <v>750</v>
      </c>
      <c r="G107" s="254"/>
      <c r="H107" s="254" t="s">
        <v>789</v>
      </c>
      <c r="I107" s="254" t="s">
        <v>760</v>
      </c>
      <c r="J107" s="254"/>
      <c r="K107" s="265"/>
    </row>
    <row r="108" spans="2:11" ht="15" customHeight="1">
      <c r="B108" s="274"/>
      <c r="C108" s="254" t="s">
        <v>769</v>
      </c>
      <c r="D108" s="254"/>
      <c r="E108" s="254"/>
      <c r="F108" s="273" t="s">
        <v>756</v>
      </c>
      <c r="G108" s="254"/>
      <c r="H108" s="254" t="s">
        <v>789</v>
      </c>
      <c r="I108" s="254" t="s">
        <v>752</v>
      </c>
      <c r="J108" s="254">
        <v>50</v>
      </c>
      <c r="K108" s="265"/>
    </row>
    <row r="109" spans="2:11" ht="15" customHeight="1">
      <c r="B109" s="274"/>
      <c r="C109" s="254" t="s">
        <v>777</v>
      </c>
      <c r="D109" s="254"/>
      <c r="E109" s="254"/>
      <c r="F109" s="273" t="s">
        <v>756</v>
      </c>
      <c r="G109" s="254"/>
      <c r="H109" s="254" t="s">
        <v>789</v>
      </c>
      <c r="I109" s="254" t="s">
        <v>752</v>
      </c>
      <c r="J109" s="254">
        <v>50</v>
      </c>
      <c r="K109" s="265"/>
    </row>
    <row r="110" spans="2:11" ht="15" customHeight="1">
      <c r="B110" s="274"/>
      <c r="C110" s="254" t="s">
        <v>775</v>
      </c>
      <c r="D110" s="254"/>
      <c r="E110" s="254"/>
      <c r="F110" s="273" t="s">
        <v>756</v>
      </c>
      <c r="G110" s="254"/>
      <c r="H110" s="254" t="s">
        <v>789</v>
      </c>
      <c r="I110" s="254" t="s">
        <v>752</v>
      </c>
      <c r="J110" s="254">
        <v>50</v>
      </c>
      <c r="K110" s="265"/>
    </row>
    <row r="111" spans="2:11" ht="15" customHeight="1">
      <c r="B111" s="274"/>
      <c r="C111" s="254" t="s">
        <v>56</v>
      </c>
      <c r="D111" s="254"/>
      <c r="E111" s="254"/>
      <c r="F111" s="273" t="s">
        <v>750</v>
      </c>
      <c r="G111" s="254"/>
      <c r="H111" s="254" t="s">
        <v>790</v>
      </c>
      <c r="I111" s="254" t="s">
        <v>752</v>
      </c>
      <c r="J111" s="254">
        <v>20</v>
      </c>
      <c r="K111" s="265"/>
    </row>
    <row r="112" spans="2:11" ht="15" customHeight="1">
      <c r="B112" s="274"/>
      <c r="C112" s="254" t="s">
        <v>791</v>
      </c>
      <c r="D112" s="254"/>
      <c r="E112" s="254"/>
      <c r="F112" s="273" t="s">
        <v>750</v>
      </c>
      <c r="G112" s="254"/>
      <c r="H112" s="254" t="s">
        <v>792</v>
      </c>
      <c r="I112" s="254" t="s">
        <v>752</v>
      </c>
      <c r="J112" s="254">
        <v>120</v>
      </c>
      <c r="K112" s="265"/>
    </row>
    <row r="113" spans="2:11" ht="15" customHeight="1">
      <c r="B113" s="274"/>
      <c r="C113" s="254" t="s">
        <v>41</v>
      </c>
      <c r="D113" s="254"/>
      <c r="E113" s="254"/>
      <c r="F113" s="273" t="s">
        <v>750</v>
      </c>
      <c r="G113" s="254"/>
      <c r="H113" s="254" t="s">
        <v>793</v>
      </c>
      <c r="I113" s="254" t="s">
        <v>784</v>
      </c>
      <c r="J113" s="254"/>
      <c r="K113" s="265"/>
    </row>
    <row r="114" spans="2:11" ht="15" customHeight="1">
      <c r="B114" s="274"/>
      <c r="C114" s="254" t="s">
        <v>51</v>
      </c>
      <c r="D114" s="254"/>
      <c r="E114" s="254"/>
      <c r="F114" s="273" t="s">
        <v>750</v>
      </c>
      <c r="G114" s="254"/>
      <c r="H114" s="254" t="s">
        <v>794</v>
      </c>
      <c r="I114" s="254" t="s">
        <v>784</v>
      </c>
      <c r="J114" s="254"/>
      <c r="K114" s="265"/>
    </row>
    <row r="115" spans="2:11" ht="15" customHeight="1">
      <c r="B115" s="274"/>
      <c r="C115" s="254" t="s">
        <v>60</v>
      </c>
      <c r="D115" s="254"/>
      <c r="E115" s="254"/>
      <c r="F115" s="273" t="s">
        <v>750</v>
      </c>
      <c r="G115" s="254"/>
      <c r="H115" s="254" t="s">
        <v>795</v>
      </c>
      <c r="I115" s="254" t="s">
        <v>796</v>
      </c>
      <c r="J115" s="254"/>
      <c r="K115" s="265"/>
    </row>
    <row r="116" spans="2:11" ht="15" customHeight="1">
      <c r="B116" s="277"/>
      <c r="C116" s="283"/>
      <c r="D116" s="283"/>
      <c r="E116" s="283"/>
      <c r="F116" s="283"/>
      <c r="G116" s="283"/>
      <c r="H116" s="283"/>
      <c r="I116" s="283"/>
      <c r="J116" s="283"/>
      <c r="K116" s="279"/>
    </row>
    <row r="117" spans="2:11" ht="18.75" customHeight="1">
      <c r="B117" s="284"/>
      <c r="C117" s="250"/>
      <c r="D117" s="250"/>
      <c r="E117" s="250"/>
      <c r="F117" s="285"/>
      <c r="G117" s="250"/>
      <c r="H117" s="250"/>
      <c r="I117" s="250"/>
      <c r="J117" s="250"/>
      <c r="K117" s="284"/>
    </row>
    <row r="118" spans="2:11" ht="18.75" customHeight="1">
      <c r="B118" s="260"/>
      <c r="C118" s="260"/>
      <c r="D118" s="260"/>
      <c r="E118" s="260"/>
      <c r="F118" s="260"/>
      <c r="G118" s="260"/>
      <c r="H118" s="260"/>
      <c r="I118" s="260"/>
      <c r="J118" s="260"/>
      <c r="K118" s="260"/>
    </row>
    <row r="119" spans="2:11" ht="7.5" customHeight="1">
      <c r="B119" s="286"/>
      <c r="C119" s="287"/>
      <c r="D119" s="287"/>
      <c r="E119" s="287"/>
      <c r="F119" s="287"/>
      <c r="G119" s="287"/>
      <c r="H119" s="287"/>
      <c r="I119" s="287"/>
      <c r="J119" s="287"/>
      <c r="K119" s="288"/>
    </row>
    <row r="120" spans="2:11" ht="45" customHeight="1">
      <c r="B120" s="289"/>
      <c r="C120" s="369" t="s">
        <v>797</v>
      </c>
      <c r="D120" s="369"/>
      <c r="E120" s="369"/>
      <c r="F120" s="369"/>
      <c r="G120" s="369"/>
      <c r="H120" s="369"/>
      <c r="I120" s="369"/>
      <c r="J120" s="369"/>
      <c r="K120" s="290"/>
    </row>
    <row r="121" spans="2:11" ht="17.25" customHeight="1">
      <c r="B121" s="291"/>
      <c r="C121" s="266" t="s">
        <v>744</v>
      </c>
      <c r="D121" s="266"/>
      <c r="E121" s="266"/>
      <c r="F121" s="266" t="s">
        <v>745</v>
      </c>
      <c r="G121" s="267"/>
      <c r="H121" s="266" t="s">
        <v>122</v>
      </c>
      <c r="I121" s="266" t="s">
        <v>60</v>
      </c>
      <c r="J121" s="266" t="s">
        <v>746</v>
      </c>
      <c r="K121" s="292"/>
    </row>
    <row r="122" spans="2:11" ht="17.25" customHeight="1">
      <c r="B122" s="291"/>
      <c r="C122" s="268" t="s">
        <v>747</v>
      </c>
      <c r="D122" s="268"/>
      <c r="E122" s="268"/>
      <c r="F122" s="269" t="s">
        <v>748</v>
      </c>
      <c r="G122" s="270"/>
      <c r="H122" s="268"/>
      <c r="I122" s="268"/>
      <c r="J122" s="268" t="s">
        <v>749</v>
      </c>
      <c r="K122" s="292"/>
    </row>
    <row r="123" spans="2:11" ht="5.25" customHeight="1">
      <c r="B123" s="293"/>
      <c r="C123" s="271"/>
      <c r="D123" s="271"/>
      <c r="E123" s="271"/>
      <c r="F123" s="271"/>
      <c r="G123" s="254"/>
      <c r="H123" s="271"/>
      <c r="I123" s="271"/>
      <c r="J123" s="271"/>
      <c r="K123" s="294"/>
    </row>
    <row r="124" spans="2:11" ht="15" customHeight="1">
      <c r="B124" s="293"/>
      <c r="C124" s="254" t="s">
        <v>753</v>
      </c>
      <c r="D124" s="271"/>
      <c r="E124" s="271"/>
      <c r="F124" s="273" t="s">
        <v>750</v>
      </c>
      <c r="G124" s="254"/>
      <c r="H124" s="254" t="s">
        <v>789</v>
      </c>
      <c r="I124" s="254" t="s">
        <v>752</v>
      </c>
      <c r="J124" s="254">
        <v>120</v>
      </c>
      <c r="K124" s="295"/>
    </row>
    <row r="125" spans="2:11" ht="15" customHeight="1">
      <c r="B125" s="293"/>
      <c r="C125" s="254" t="s">
        <v>798</v>
      </c>
      <c r="D125" s="254"/>
      <c r="E125" s="254"/>
      <c r="F125" s="273" t="s">
        <v>750</v>
      </c>
      <c r="G125" s="254"/>
      <c r="H125" s="254" t="s">
        <v>799</v>
      </c>
      <c r="I125" s="254" t="s">
        <v>752</v>
      </c>
      <c r="J125" s="254" t="s">
        <v>800</v>
      </c>
      <c r="K125" s="295"/>
    </row>
    <row r="126" spans="2:11" ht="15" customHeight="1">
      <c r="B126" s="293"/>
      <c r="C126" s="254" t="s">
        <v>699</v>
      </c>
      <c r="D126" s="254"/>
      <c r="E126" s="254"/>
      <c r="F126" s="273" t="s">
        <v>750</v>
      </c>
      <c r="G126" s="254"/>
      <c r="H126" s="254" t="s">
        <v>801</v>
      </c>
      <c r="I126" s="254" t="s">
        <v>752</v>
      </c>
      <c r="J126" s="254" t="s">
        <v>800</v>
      </c>
      <c r="K126" s="295"/>
    </row>
    <row r="127" spans="2:11" ht="15" customHeight="1">
      <c r="B127" s="293"/>
      <c r="C127" s="254" t="s">
        <v>761</v>
      </c>
      <c r="D127" s="254"/>
      <c r="E127" s="254"/>
      <c r="F127" s="273" t="s">
        <v>756</v>
      </c>
      <c r="G127" s="254"/>
      <c r="H127" s="254" t="s">
        <v>762</v>
      </c>
      <c r="I127" s="254" t="s">
        <v>752</v>
      </c>
      <c r="J127" s="254">
        <v>15</v>
      </c>
      <c r="K127" s="295"/>
    </row>
    <row r="128" spans="2:11" ht="15" customHeight="1">
      <c r="B128" s="293"/>
      <c r="C128" s="275" t="s">
        <v>763</v>
      </c>
      <c r="D128" s="275"/>
      <c r="E128" s="275"/>
      <c r="F128" s="276" t="s">
        <v>756</v>
      </c>
      <c r="G128" s="275"/>
      <c r="H128" s="275" t="s">
        <v>764</v>
      </c>
      <c r="I128" s="275" t="s">
        <v>752</v>
      </c>
      <c r="J128" s="275">
        <v>15</v>
      </c>
      <c r="K128" s="295"/>
    </row>
    <row r="129" spans="2:11" ht="15" customHeight="1">
      <c r="B129" s="293"/>
      <c r="C129" s="275" t="s">
        <v>765</v>
      </c>
      <c r="D129" s="275"/>
      <c r="E129" s="275"/>
      <c r="F129" s="276" t="s">
        <v>756</v>
      </c>
      <c r="G129" s="275"/>
      <c r="H129" s="275" t="s">
        <v>766</v>
      </c>
      <c r="I129" s="275" t="s">
        <v>752</v>
      </c>
      <c r="J129" s="275">
        <v>20</v>
      </c>
      <c r="K129" s="295"/>
    </row>
    <row r="130" spans="2:11" ht="15" customHeight="1">
      <c r="B130" s="293"/>
      <c r="C130" s="275" t="s">
        <v>767</v>
      </c>
      <c r="D130" s="275"/>
      <c r="E130" s="275"/>
      <c r="F130" s="276" t="s">
        <v>756</v>
      </c>
      <c r="G130" s="275"/>
      <c r="H130" s="275" t="s">
        <v>768</v>
      </c>
      <c r="I130" s="275" t="s">
        <v>752</v>
      </c>
      <c r="J130" s="275">
        <v>20</v>
      </c>
      <c r="K130" s="295"/>
    </row>
    <row r="131" spans="2:11" ht="15" customHeight="1">
      <c r="B131" s="293"/>
      <c r="C131" s="254" t="s">
        <v>755</v>
      </c>
      <c r="D131" s="254"/>
      <c r="E131" s="254"/>
      <c r="F131" s="273" t="s">
        <v>756</v>
      </c>
      <c r="G131" s="254"/>
      <c r="H131" s="254" t="s">
        <v>789</v>
      </c>
      <c r="I131" s="254" t="s">
        <v>752</v>
      </c>
      <c r="J131" s="254">
        <v>50</v>
      </c>
      <c r="K131" s="295"/>
    </row>
    <row r="132" spans="2:11" ht="15" customHeight="1">
      <c r="B132" s="293"/>
      <c r="C132" s="254" t="s">
        <v>769</v>
      </c>
      <c r="D132" s="254"/>
      <c r="E132" s="254"/>
      <c r="F132" s="273" t="s">
        <v>756</v>
      </c>
      <c r="G132" s="254"/>
      <c r="H132" s="254" t="s">
        <v>789</v>
      </c>
      <c r="I132" s="254" t="s">
        <v>752</v>
      </c>
      <c r="J132" s="254">
        <v>50</v>
      </c>
      <c r="K132" s="295"/>
    </row>
    <row r="133" spans="2:11" ht="15" customHeight="1">
      <c r="B133" s="293"/>
      <c r="C133" s="254" t="s">
        <v>775</v>
      </c>
      <c r="D133" s="254"/>
      <c r="E133" s="254"/>
      <c r="F133" s="273" t="s">
        <v>756</v>
      </c>
      <c r="G133" s="254"/>
      <c r="H133" s="254" t="s">
        <v>789</v>
      </c>
      <c r="I133" s="254" t="s">
        <v>752</v>
      </c>
      <c r="J133" s="254">
        <v>50</v>
      </c>
      <c r="K133" s="295"/>
    </row>
    <row r="134" spans="2:11" ht="15" customHeight="1">
      <c r="B134" s="293"/>
      <c r="C134" s="254" t="s">
        <v>777</v>
      </c>
      <c r="D134" s="254"/>
      <c r="E134" s="254"/>
      <c r="F134" s="273" t="s">
        <v>756</v>
      </c>
      <c r="G134" s="254"/>
      <c r="H134" s="254" t="s">
        <v>789</v>
      </c>
      <c r="I134" s="254" t="s">
        <v>752</v>
      </c>
      <c r="J134" s="254">
        <v>50</v>
      </c>
      <c r="K134" s="295"/>
    </row>
    <row r="135" spans="2:11" ht="15" customHeight="1">
      <c r="B135" s="293"/>
      <c r="C135" s="254" t="s">
        <v>127</v>
      </c>
      <c r="D135" s="254"/>
      <c r="E135" s="254"/>
      <c r="F135" s="273" t="s">
        <v>756</v>
      </c>
      <c r="G135" s="254"/>
      <c r="H135" s="254" t="s">
        <v>802</v>
      </c>
      <c r="I135" s="254" t="s">
        <v>752</v>
      </c>
      <c r="J135" s="254">
        <v>255</v>
      </c>
      <c r="K135" s="295"/>
    </row>
    <row r="136" spans="2:11" ht="15" customHeight="1">
      <c r="B136" s="293"/>
      <c r="C136" s="254" t="s">
        <v>779</v>
      </c>
      <c r="D136" s="254"/>
      <c r="E136" s="254"/>
      <c r="F136" s="273" t="s">
        <v>750</v>
      </c>
      <c r="G136" s="254"/>
      <c r="H136" s="254" t="s">
        <v>803</v>
      </c>
      <c r="I136" s="254" t="s">
        <v>781</v>
      </c>
      <c r="J136" s="254"/>
      <c r="K136" s="295"/>
    </row>
    <row r="137" spans="2:11" ht="15" customHeight="1">
      <c r="B137" s="293"/>
      <c r="C137" s="254" t="s">
        <v>782</v>
      </c>
      <c r="D137" s="254"/>
      <c r="E137" s="254"/>
      <c r="F137" s="273" t="s">
        <v>750</v>
      </c>
      <c r="G137" s="254"/>
      <c r="H137" s="254" t="s">
        <v>804</v>
      </c>
      <c r="I137" s="254" t="s">
        <v>784</v>
      </c>
      <c r="J137" s="254"/>
      <c r="K137" s="295"/>
    </row>
    <row r="138" spans="2:11" ht="15" customHeight="1">
      <c r="B138" s="293"/>
      <c r="C138" s="254" t="s">
        <v>785</v>
      </c>
      <c r="D138" s="254"/>
      <c r="E138" s="254"/>
      <c r="F138" s="273" t="s">
        <v>750</v>
      </c>
      <c r="G138" s="254"/>
      <c r="H138" s="254" t="s">
        <v>785</v>
      </c>
      <c r="I138" s="254" t="s">
        <v>784</v>
      </c>
      <c r="J138" s="254"/>
      <c r="K138" s="295"/>
    </row>
    <row r="139" spans="2:11" ht="15" customHeight="1">
      <c r="B139" s="293"/>
      <c r="C139" s="254" t="s">
        <v>41</v>
      </c>
      <c r="D139" s="254"/>
      <c r="E139" s="254"/>
      <c r="F139" s="273" t="s">
        <v>750</v>
      </c>
      <c r="G139" s="254"/>
      <c r="H139" s="254" t="s">
        <v>805</v>
      </c>
      <c r="I139" s="254" t="s">
        <v>784</v>
      </c>
      <c r="J139" s="254"/>
      <c r="K139" s="295"/>
    </row>
    <row r="140" spans="2:11" ht="15" customHeight="1">
      <c r="B140" s="293"/>
      <c r="C140" s="254" t="s">
        <v>806</v>
      </c>
      <c r="D140" s="254"/>
      <c r="E140" s="254"/>
      <c r="F140" s="273" t="s">
        <v>750</v>
      </c>
      <c r="G140" s="254"/>
      <c r="H140" s="254" t="s">
        <v>807</v>
      </c>
      <c r="I140" s="254" t="s">
        <v>784</v>
      </c>
      <c r="J140" s="254"/>
      <c r="K140" s="295"/>
    </row>
    <row r="141" spans="2:11" ht="15" customHeight="1">
      <c r="B141" s="296"/>
      <c r="C141" s="297"/>
      <c r="D141" s="297"/>
      <c r="E141" s="297"/>
      <c r="F141" s="297"/>
      <c r="G141" s="297"/>
      <c r="H141" s="297"/>
      <c r="I141" s="297"/>
      <c r="J141" s="297"/>
      <c r="K141" s="298"/>
    </row>
    <row r="142" spans="2:11" ht="18.75" customHeight="1">
      <c r="B142" s="250"/>
      <c r="C142" s="250"/>
      <c r="D142" s="250"/>
      <c r="E142" s="250"/>
      <c r="F142" s="285"/>
      <c r="G142" s="250"/>
      <c r="H142" s="250"/>
      <c r="I142" s="250"/>
      <c r="J142" s="250"/>
      <c r="K142" s="250"/>
    </row>
    <row r="143" spans="2:11" ht="18.75" customHeight="1">
      <c r="B143" s="260"/>
      <c r="C143" s="260"/>
      <c r="D143" s="260"/>
      <c r="E143" s="260"/>
      <c r="F143" s="260"/>
      <c r="G143" s="260"/>
      <c r="H143" s="260"/>
      <c r="I143" s="260"/>
      <c r="J143" s="260"/>
      <c r="K143" s="260"/>
    </row>
    <row r="144" spans="2:11" ht="7.5" customHeight="1">
      <c r="B144" s="261"/>
      <c r="C144" s="262"/>
      <c r="D144" s="262"/>
      <c r="E144" s="262"/>
      <c r="F144" s="262"/>
      <c r="G144" s="262"/>
      <c r="H144" s="262"/>
      <c r="I144" s="262"/>
      <c r="J144" s="262"/>
      <c r="K144" s="263"/>
    </row>
    <row r="145" spans="2:11" ht="45" customHeight="1">
      <c r="B145" s="264"/>
      <c r="C145" s="370" t="s">
        <v>808</v>
      </c>
      <c r="D145" s="370"/>
      <c r="E145" s="370"/>
      <c r="F145" s="370"/>
      <c r="G145" s="370"/>
      <c r="H145" s="370"/>
      <c r="I145" s="370"/>
      <c r="J145" s="370"/>
      <c r="K145" s="265"/>
    </row>
    <row r="146" spans="2:11" ht="17.25" customHeight="1">
      <c r="B146" s="264"/>
      <c r="C146" s="266" t="s">
        <v>744</v>
      </c>
      <c r="D146" s="266"/>
      <c r="E146" s="266"/>
      <c r="F146" s="266" t="s">
        <v>745</v>
      </c>
      <c r="G146" s="267"/>
      <c r="H146" s="266" t="s">
        <v>122</v>
      </c>
      <c r="I146" s="266" t="s">
        <v>60</v>
      </c>
      <c r="J146" s="266" t="s">
        <v>746</v>
      </c>
      <c r="K146" s="265"/>
    </row>
    <row r="147" spans="2:11" ht="17.25" customHeight="1">
      <c r="B147" s="264"/>
      <c r="C147" s="268" t="s">
        <v>747</v>
      </c>
      <c r="D147" s="268"/>
      <c r="E147" s="268"/>
      <c r="F147" s="269" t="s">
        <v>748</v>
      </c>
      <c r="G147" s="270"/>
      <c r="H147" s="268"/>
      <c r="I147" s="268"/>
      <c r="J147" s="268" t="s">
        <v>749</v>
      </c>
      <c r="K147" s="265"/>
    </row>
    <row r="148" spans="2:11" ht="5.25" customHeight="1">
      <c r="B148" s="274"/>
      <c r="C148" s="271"/>
      <c r="D148" s="271"/>
      <c r="E148" s="271"/>
      <c r="F148" s="271"/>
      <c r="G148" s="272"/>
      <c r="H148" s="271"/>
      <c r="I148" s="271"/>
      <c r="J148" s="271"/>
      <c r="K148" s="295"/>
    </row>
    <row r="149" spans="2:11" ht="15" customHeight="1">
      <c r="B149" s="274"/>
      <c r="C149" s="299" t="s">
        <v>753</v>
      </c>
      <c r="D149" s="254"/>
      <c r="E149" s="254"/>
      <c r="F149" s="300" t="s">
        <v>750</v>
      </c>
      <c r="G149" s="254"/>
      <c r="H149" s="299" t="s">
        <v>789</v>
      </c>
      <c r="I149" s="299" t="s">
        <v>752</v>
      </c>
      <c r="J149" s="299">
        <v>120</v>
      </c>
      <c r="K149" s="295"/>
    </row>
    <row r="150" spans="2:11" ht="15" customHeight="1">
      <c r="B150" s="274"/>
      <c r="C150" s="299" t="s">
        <v>798</v>
      </c>
      <c r="D150" s="254"/>
      <c r="E150" s="254"/>
      <c r="F150" s="300" t="s">
        <v>750</v>
      </c>
      <c r="G150" s="254"/>
      <c r="H150" s="299" t="s">
        <v>809</v>
      </c>
      <c r="I150" s="299" t="s">
        <v>752</v>
      </c>
      <c r="J150" s="299" t="s">
        <v>800</v>
      </c>
      <c r="K150" s="295"/>
    </row>
    <row r="151" spans="2:11" ht="15" customHeight="1">
      <c r="B151" s="274"/>
      <c r="C151" s="299" t="s">
        <v>699</v>
      </c>
      <c r="D151" s="254"/>
      <c r="E151" s="254"/>
      <c r="F151" s="300" t="s">
        <v>750</v>
      </c>
      <c r="G151" s="254"/>
      <c r="H151" s="299" t="s">
        <v>810</v>
      </c>
      <c r="I151" s="299" t="s">
        <v>752</v>
      </c>
      <c r="J151" s="299" t="s">
        <v>800</v>
      </c>
      <c r="K151" s="295"/>
    </row>
    <row r="152" spans="2:11" ht="15" customHeight="1">
      <c r="B152" s="274"/>
      <c r="C152" s="299" t="s">
        <v>755</v>
      </c>
      <c r="D152" s="254"/>
      <c r="E152" s="254"/>
      <c r="F152" s="300" t="s">
        <v>756</v>
      </c>
      <c r="G152" s="254"/>
      <c r="H152" s="299" t="s">
        <v>789</v>
      </c>
      <c r="I152" s="299" t="s">
        <v>752</v>
      </c>
      <c r="J152" s="299">
        <v>50</v>
      </c>
      <c r="K152" s="295"/>
    </row>
    <row r="153" spans="2:11" ht="15" customHeight="1">
      <c r="B153" s="274"/>
      <c r="C153" s="299" t="s">
        <v>758</v>
      </c>
      <c r="D153" s="254"/>
      <c r="E153" s="254"/>
      <c r="F153" s="300" t="s">
        <v>750</v>
      </c>
      <c r="G153" s="254"/>
      <c r="H153" s="299" t="s">
        <v>789</v>
      </c>
      <c r="I153" s="299" t="s">
        <v>760</v>
      </c>
      <c r="J153" s="299"/>
      <c r="K153" s="295"/>
    </row>
    <row r="154" spans="2:11" ht="15" customHeight="1">
      <c r="B154" s="274"/>
      <c r="C154" s="299" t="s">
        <v>769</v>
      </c>
      <c r="D154" s="254"/>
      <c r="E154" s="254"/>
      <c r="F154" s="300" t="s">
        <v>756</v>
      </c>
      <c r="G154" s="254"/>
      <c r="H154" s="299" t="s">
        <v>789</v>
      </c>
      <c r="I154" s="299" t="s">
        <v>752</v>
      </c>
      <c r="J154" s="299">
        <v>50</v>
      </c>
      <c r="K154" s="295"/>
    </row>
    <row r="155" spans="2:11" ht="15" customHeight="1">
      <c r="B155" s="274"/>
      <c r="C155" s="299" t="s">
        <v>777</v>
      </c>
      <c r="D155" s="254"/>
      <c r="E155" s="254"/>
      <c r="F155" s="300" t="s">
        <v>756</v>
      </c>
      <c r="G155" s="254"/>
      <c r="H155" s="299" t="s">
        <v>789</v>
      </c>
      <c r="I155" s="299" t="s">
        <v>752</v>
      </c>
      <c r="J155" s="299">
        <v>50</v>
      </c>
      <c r="K155" s="295"/>
    </row>
    <row r="156" spans="2:11" ht="15" customHeight="1">
      <c r="B156" s="274"/>
      <c r="C156" s="299" t="s">
        <v>775</v>
      </c>
      <c r="D156" s="254"/>
      <c r="E156" s="254"/>
      <c r="F156" s="300" t="s">
        <v>756</v>
      </c>
      <c r="G156" s="254"/>
      <c r="H156" s="299" t="s">
        <v>789</v>
      </c>
      <c r="I156" s="299" t="s">
        <v>752</v>
      </c>
      <c r="J156" s="299">
        <v>50</v>
      </c>
      <c r="K156" s="295"/>
    </row>
    <row r="157" spans="2:11" ht="15" customHeight="1">
      <c r="B157" s="274"/>
      <c r="C157" s="299" t="s">
        <v>110</v>
      </c>
      <c r="D157" s="254"/>
      <c r="E157" s="254"/>
      <c r="F157" s="300" t="s">
        <v>750</v>
      </c>
      <c r="G157" s="254"/>
      <c r="H157" s="299" t="s">
        <v>811</v>
      </c>
      <c r="I157" s="299" t="s">
        <v>752</v>
      </c>
      <c r="J157" s="299" t="s">
        <v>812</v>
      </c>
      <c r="K157" s="295"/>
    </row>
    <row r="158" spans="2:11" ht="15" customHeight="1">
      <c r="B158" s="274"/>
      <c r="C158" s="299" t="s">
        <v>813</v>
      </c>
      <c r="D158" s="254"/>
      <c r="E158" s="254"/>
      <c r="F158" s="300" t="s">
        <v>750</v>
      </c>
      <c r="G158" s="254"/>
      <c r="H158" s="299" t="s">
        <v>814</v>
      </c>
      <c r="I158" s="299" t="s">
        <v>784</v>
      </c>
      <c r="J158" s="299"/>
      <c r="K158" s="295"/>
    </row>
    <row r="159" spans="2:11" ht="15" customHeight="1">
      <c r="B159" s="301"/>
      <c r="C159" s="283"/>
      <c r="D159" s="283"/>
      <c r="E159" s="283"/>
      <c r="F159" s="283"/>
      <c r="G159" s="283"/>
      <c r="H159" s="283"/>
      <c r="I159" s="283"/>
      <c r="J159" s="283"/>
      <c r="K159" s="302"/>
    </row>
    <row r="160" spans="2:11" ht="18.75" customHeight="1">
      <c r="B160" s="250"/>
      <c r="C160" s="254"/>
      <c r="D160" s="254"/>
      <c r="E160" s="254"/>
      <c r="F160" s="273"/>
      <c r="G160" s="254"/>
      <c r="H160" s="254"/>
      <c r="I160" s="254"/>
      <c r="J160" s="254"/>
      <c r="K160" s="250"/>
    </row>
    <row r="161" spans="2:11" ht="18.75" customHeight="1">
      <c r="B161" s="260"/>
      <c r="C161" s="260"/>
      <c r="D161" s="260"/>
      <c r="E161" s="260"/>
      <c r="F161" s="260"/>
      <c r="G161" s="260"/>
      <c r="H161" s="260"/>
      <c r="I161" s="260"/>
      <c r="J161" s="260"/>
      <c r="K161" s="260"/>
    </row>
    <row r="162" spans="2:11" ht="7.5" customHeight="1">
      <c r="B162" s="242"/>
      <c r="C162" s="243"/>
      <c r="D162" s="243"/>
      <c r="E162" s="243"/>
      <c r="F162" s="243"/>
      <c r="G162" s="243"/>
      <c r="H162" s="243"/>
      <c r="I162" s="243"/>
      <c r="J162" s="243"/>
      <c r="K162" s="244"/>
    </row>
    <row r="163" spans="2:11" ht="45" customHeight="1">
      <c r="B163" s="245"/>
      <c r="C163" s="369" t="s">
        <v>815</v>
      </c>
      <c r="D163" s="369"/>
      <c r="E163" s="369"/>
      <c r="F163" s="369"/>
      <c r="G163" s="369"/>
      <c r="H163" s="369"/>
      <c r="I163" s="369"/>
      <c r="J163" s="369"/>
      <c r="K163" s="246"/>
    </row>
    <row r="164" spans="2:11" ht="17.25" customHeight="1">
      <c r="B164" s="245"/>
      <c r="C164" s="266" t="s">
        <v>744</v>
      </c>
      <c r="D164" s="266"/>
      <c r="E164" s="266"/>
      <c r="F164" s="266" t="s">
        <v>745</v>
      </c>
      <c r="G164" s="303"/>
      <c r="H164" s="304" t="s">
        <v>122</v>
      </c>
      <c r="I164" s="304" t="s">
        <v>60</v>
      </c>
      <c r="J164" s="266" t="s">
        <v>746</v>
      </c>
      <c r="K164" s="246"/>
    </row>
    <row r="165" spans="2:11" ht="17.25" customHeight="1">
      <c r="B165" s="247"/>
      <c r="C165" s="268" t="s">
        <v>747</v>
      </c>
      <c r="D165" s="268"/>
      <c r="E165" s="268"/>
      <c r="F165" s="269" t="s">
        <v>748</v>
      </c>
      <c r="G165" s="305"/>
      <c r="H165" s="306"/>
      <c r="I165" s="306"/>
      <c r="J165" s="268" t="s">
        <v>749</v>
      </c>
      <c r="K165" s="248"/>
    </row>
    <row r="166" spans="2:11" ht="5.25" customHeight="1">
      <c r="B166" s="274"/>
      <c r="C166" s="271"/>
      <c r="D166" s="271"/>
      <c r="E166" s="271"/>
      <c r="F166" s="271"/>
      <c r="G166" s="272"/>
      <c r="H166" s="271"/>
      <c r="I166" s="271"/>
      <c r="J166" s="271"/>
      <c r="K166" s="295"/>
    </row>
    <row r="167" spans="2:11" ht="15" customHeight="1">
      <c r="B167" s="274"/>
      <c r="C167" s="254" t="s">
        <v>753</v>
      </c>
      <c r="D167" s="254"/>
      <c r="E167" s="254"/>
      <c r="F167" s="273" t="s">
        <v>750</v>
      </c>
      <c r="G167" s="254"/>
      <c r="H167" s="254" t="s">
        <v>789</v>
      </c>
      <c r="I167" s="254" t="s">
        <v>752</v>
      </c>
      <c r="J167" s="254">
        <v>120</v>
      </c>
      <c r="K167" s="295"/>
    </row>
    <row r="168" spans="2:11" ht="15" customHeight="1">
      <c r="B168" s="274"/>
      <c r="C168" s="254" t="s">
        <v>798</v>
      </c>
      <c r="D168" s="254"/>
      <c r="E168" s="254"/>
      <c r="F168" s="273" t="s">
        <v>750</v>
      </c>
      <c r="G168" s="254"/>
      <c r="H168" s="254" t="s">
        <v>799</v>
      </c>
      <c r="I168" s="254" t="s">
        <v>752</v>
      </c>
      <c r="J168" s="254" t="s">
        <v>800</v>
      </c>
      <c r="K168" s="295"/>
    </row>
    <row r="169" spans="2:11" ht="15" customHeight="1">
      <c r="B169" s="274"/>
      <c r="C169" s="254" t="s">
        <v>699</v>
      </c>
      <c r="D169" s="254"/>
      <c r="E169" s="254"/>
      <c r="F169" s="273" t="s">
        <v>750</v>
      </c>
      <c r="G169" s="254"/>
      <c r="H169" s="254" t="s">
        <v>816</v>
      </c>
      <c r="I169" s="254" t="s">
        <v>752</v>
      </c>
      <c r="J169" s="254" t="s">
        <v>800</v>
      </c>
      <c r="K169" s="295"/>
    </row>
    <row r="170" spans="2:11" ht="15" customHeight="1">
      <c r="B170" s="274"/>
      <c r="C170" s="254" t="s">
        <v>755</v>
      </c>
      <c r="D170" s="254"/>
      <c r="E170" s="254"/>
      <c r="F170" s="273" t="s">
        <v>756</v>
      </c>
      <c r="G170" s="254"/>
      <c r="H170" s="254" t="s">
        <v>816</v>
      </c>
      <c r="I170" s="254" t="s">
        <v>752</v>
      </c>
      <c r="J170" s="254">
        <v>50</v>
      </c>
      <c r="K170" s="295"/>
    </row>
    <row r="171" spans="2:11" ht="15" customHeight="1">
      <c r="B171" s="274"/>
      <c r="C171" s="254" t="s">
        <v>758</v>
      </c>
      <c r="D171" s="254"/>
      <c r="E171" s="254"/>
      <c r="F171" s="273" t="s">
        <v>750</v>
      </c>
      <c r="G171" s="254"/>
      <c r="H171" s="254" t="s">
        <v>816</v>
      </c>
      <c r="I171" s="254" t="s">
        <v>760</v>
      </c>
      <c r="J171" s="254"/>
      <c r="K171" s="295"/>
    </row>
    <row r="172" spans="2:11" ht="15" customHeight="1">
      <c r="B172" s="274"/>
      <c r="C172" s="254" t="s">
        <v>769</v>
      </c>
      <c r="D172" s="254"/>
      <c r="E172" s="254"/>
      <c r="F172" s="273" t="s">
        <v>756</v>
      </c>
      <c r="G172" s="254"/>
      <c r="H172" s="254" t="s">
        <v>816</v>
      </c>
      <c r="I172" s="254" t="s">
        <v>752</v>
      </c>
      <c r="J172" s="254">
        <v>50</v>
      </c>
      <c r="K172" s="295"/>
    </row>
    <row r="173" spans="2:11" ht="15" customHeight="1">
      <c r="B173" s="274"/>
      <c r="C173" s="254" t="s">
        <v>777</v>
      </c>
      <c r="D173" s="254"/>
      <c r="E173" s="254"/>
      <c r="F173" s="273" t="s">
        <v>756</v>
      </c>
      <c r="G173" s="254"/>
      <c r="H173" s="254" t="s">
        <v>816</v>
      </c>
      <c r="I173" s="254" t="s">
        <v>752</v>
      </c>
      <c r="J173" s="254">
        <v>50</v>
      </c>
      <c r="K173" s="295"/>
    </row>
    <row r="174" spans="2:11" ht="15" customHeight="1">
      <c r="B174" s="274"/>
      <c r="C174" s="254" t="s">
        <v>775</v>
      </c>
      <c r="D174" s="254"/>
      <c r="E174" s="254"/>
      <c r="F174" s="273" t="s">
        <v>756</v>
      </c>
      <c r="G174" s="254"/>
      <c r="H174" s="254" t="s">
        <v>816</v>
      </c>
      <c r="I174" s="254" t="s">
        <v>752</v>
      </c>
      <c r="J174" s="254">
        <v>50</v>
      </c>
      <c r="K174" s="295"/>
    </row>
    <row r="175" spans="2:11" ht="15" customHeight="1">
      <c r="B175" s="274"/>
      <c r="C175" s="254" t="s">
        <v>121</v>
      </c>
      <c r="D175" s="254"/>
      <c r="E175" s="254"/>
      <c r="F175" s="273" t="s">
        <v>750</v>
      </c>
      <c r="G175" s="254"/>
      <c r="H175" s="254" t="s">
        <v>817</v>
      </c>
      <c r="I175" s="254" t="s">
        <v>818</v>
      </c>
      <c r="J175" s="254"/>
      <c r="K175" s="295"/>
    </row>
    <row r="176" spans="2:11" ht="15" customHeight="1">
      <c r="B176" s="274"/>
      <c r="C176" s="254" t="s">
        <v>60</v>
      </c>
      <c r="D176" s="254"/>
      <c r="E176" s="254"/>
      <c r="F176" s="273" t="s">
        <v>750</v>
      </c>
      <c r="G176" s="254"/>
      <c r="H176" s="254" t="s">
        <v>819</v>
      </c>
      <c r="I176" s="254" t="s">
        <v>820</v>
      </c>
      <c r="J176" s="254">
        <v>1</v>
      </c>
      <c r="K176" s="295"/>
    </row>
    <row r="177" spans="2:11" ht="15" customHeight="1">
      <c r="B177" s="274"/>
      <c r="C177" s="254" t="s">
        <v>56</v>
      </c>
      <c r="D177" s="254"/>
      <c r="E177" s="254"/>
      <c r="F177" s="273" t="s">
        <v>750</v>
      </c>
      <c r="G177" s="254"/>
      <c r="H177" s="254" t="s">
        <v>821</v>
      </c>
      <c r="I177" s="254" t="s">
        <v>752</v>
      </c>
      <c r="J177" s="254">
        <v>20</v>
      </c>
      <c r="K177" s="295"/>
    </row>
    <row r="178" spans="2:11" ht="15" customHeight="1">
      <c r="B178" s="274"/>
      <c r="C178" s="254" t="s">
        <v>122</v>
      </c>
      <c r="D178" s="254"/>
      <c r="E178" s="254"/>
      <c r="F178" s="273" t="s">
        <v>750</v>
      </c>
      <c r="G178" s="254"/>
      <c r="H178" s="254" t="s">
        <v>822</v>
      </c>
      <c r="I178" s="254" t="s">
        <v>752</v>
      </c>
      <c r="J178" s="254">
        <v>255</v>
      </c>
      <c r="K178" s="295"/>
    </row>
    <row r="179" spans="2:11" ht="15" customHeight="1">
      <c r="B179" s="274"/>
      <c r="C179" s="254" t="s">
        <v>123</v>
      </c>
      <c r="D179" s="254"/>
      <c r="E179" s="254"/>
      <c r="F179" s="273" t="s">
        <v>750</v>
      </c>
      <c r="G179" s="254"/>
      <c r="H179" s="254" t="s">
        <v>715</v>
      </c>
      <c r="I179" s="254" t="s">
        <v>752</v>
      </c>
      <c r="J179" s="254">
        <v>10</v>
      </c>
      <c r="K179" s="295"/>
    </row>
    <row r="180" spans="2:11" ht="15" customHeight="1">
      <c r="B180" s="274"/>
      <c r="C180" s="254" t="s">
        <v>124</v>
      </c>
      <c r="D180" s="254"/>
      <c r="E180" s="254"/>
      <c r="F180" s="273" t="s">
        <v>750</v>
      </c>
      <c r="G180" s="254"/>
      <c r="H180" s="254" t="s">
        <v>823</v>
      </c>
      <c r="I180" s="254" t="s">
        <v>784</v>
      </c>
      <c r="J180" s="254"/>
      <c r="K180" s="295"/>
    </row>
    <row r="181" spans="2:11" ht="15" customHeight="1">
      <c r="B181" s="274"/>
      <c r="C181" s="254" t="s">
        <v>824</v>
      </c>
      <c r="D181" s="254"/>
      <c r="E181" s="254"/>
      <c r="F181" s="273" t="s">
        <v>750</v>
      </c>
      <c r="G181" s="254"/>
      <c r="H181" s="254" t="s">
        <v>825</v>
      </c>
      <c r="I181" s="254" t="s">
        <v>784</v>
      </c>
      <c r="J181" s="254"/>
      <c r="K181" s="295"/>
    </row>
    <row r="182" spans="2:11" ht="15" customHeight="1">
      <c r="B182" s="274"/>
      <c r="C182" s="254" t="s">
        <v>813</v>
      </c>
      <c r="D182" s="254"/>
      <c r="E182" s="254"/>
      <c r="F182" s="273" t="s">
        <v>750</v>
      </c>
      <c r="G182" s="254"/>
      <c r="H182" s="254" t="s">
        <v>826</v>
      </c>
      <c r="I182" s="254" t="s">
        <v>784</v>
      </c>
      <c r="J182" s="254"/>
      <c r="K182" s="295"/>
    </row>
    <row r="183" spans="2:11" ht="15" customHeight="1">
      <c r="B183" s="274"/>
      <c r="C183" s="254" t="s">
        <v>126</v>
      </c>
      <c r="D183" s="254"/>
      <c r="E183" s="254"/>
      <c r="F183" s="273" t="s">
        <v>756</v>
      </c>
      <c r="G183" s="254"/>
      <c r="H183" s="254" t="s">
        <v>827</v>
      </c>
      <c r="I183" s="254" t="s">
        <v>752</v>
      </c>
      <c r="J183" s="254">
        <v>50</v>
      </c>
      <c r="K183" s="295"/>
    </row>
    <row r="184" spans="2:11" ht="15" customHeight="1">
      <c r="B184" s="274"/>
      <c r="C184" s="254" t="s">
        <v>828</v>
      </c>
      <c r="D184" s="254"/>
      <c r="E184" s="254"/>
      <c r="F184" s="273" t="s">
        <v>756</v>
      </c>
      <c r="G184" s="254"/>
      <c r="H184" s="254" t="s">
        <v>829</v>
      </c>
      <c r="I184" s="254" t="s">
        <v>830</v>
      </c>
      <c r="J184" s="254"/>
      <c r="K184" s="295"/>
    </row>
    <row r="185" spans="2:11" ht="15" customHeight="1">
      <c r="B185" s="274"/>
      <c r="C185" s="254" t="s">
        <v>831</v>
      </c>
      <c r="D185" s="254"/>
      <c r="E185" s="254"/>
      <c r="F185" s="273" t="s">
        <v>756</v>
      </c>
      <c r="G185" s="254"/>
      <c r="H185" s="254" t="s">
        <v>832</v>
      </c>
      <c r="I185" s="254" t="s">
        <v>830</v>
      </c>
      <c r="J185" s="254"/>
      <c r="K185" s="295"/>
    </row>
    <row r="186" spans="2:11" ht="15" customHeight="1">
      <c r="B186" s="274"/>
      <c r="C186" s="254" t="s">
        <v>833</v>
      </c>
      <c r="D186" s="254"/>
      <c r="E186" s="254"/>
      <c r="F186" s="273" t="s">
        <v>756</v>
      </c>
      <c r="G186" s="254"/>
      <c r="H186" s="254" t="s">
        <v>834</v>
      </c>
      <c r="I186" s="254" t="s">
        <v>830</v>
      </c>
      <c r="J186" s="254"/>
      <c r="K186" s="295"/>
    </row>
    <row r="187" spans="2:11" ht="15" customHeight="1">
      <c r="B187" s="274"/>
      <c r="C187" s="307" t="s">
        <v>835</v>
      </c>
      <c r="D187" s="254"/>
      <c r="E187" s="254"/>
      <c r="F187" s="273" t="s">
        <v>756</v>
      </c>
      <c r="G187" s="254"/>
      <c r="H187" s="254" t="s">
        <v>836</v>
      </c>
      <c r="I187" s="254" t="s">
        <v>837</v>
      </c>
      <c r="J187" s="308" t="s">
        <v>838</v>
      </c>
      <c r="K187" s="295"/>
    </row>
    <row r="188" spans="2:11" ht="15" customHeight="1">
      <c r="B188" s="274"/>
      <c r="C188" s="259" t="s">
        <v>45</v>
      </c>
      <c r="D188" s="254"/>
      <c r="E188" s="254"/>
      <c r="F188" s="273" t="s">
        <v>750</v>
      </c>
      <c r="G188" s="254"/>
      <c r="H188" s="250" t="s">
        <v>839</v>
      </c>
      <c r="I188" s="254" t="s">
        <v>840</v>
      </c>
      <c r="J188" s="254"/>
      <c r="K188" s="295"/>
    </row>
    <row r="189" spans="2:11" ht="15" customHeight="1">
      <c r="B189" s="274"/>
      <c r="C189" s="259" t="s">
        <v>841</v>
      </c>
      <c r="D189" s="254"/>
      <c r="E189" s="254"/>
      <c r="F189" s="273" t="s">
        <v>750</v>
      </c>
      <c r="G189" s="254"/>
      <c r="H189" s="254" t="s">
        <v>842</v>
      </c>
      <c r="I189" s="254" t="s">
        <v>784</v>
      </c>
      <c r="J189" s="254"/>
      <c r="K189" s="295"/>
    </row>
    <row r="190" spans="2:11" ht="15" customHeight="1">
      <c r="B190" s="274"/>
      <c r="C190" s="259" t="s">
        <v>843</v>
      </c>
      <c r="D190" s="254"/>
      <c r="E190" s="254"/>
      <c r="F190" s="273" t="s">
        <v>750</v>
      </c>
      <c r="G190" s="254"/>
      <c r="H190" s="254" t="s">
        <v>844</v>
      </c>
      <c r="I190" s="254" t="s">
        <v>784</v>
      </c>
      <c r="J190" s="254"/>
      <c r="K190" s="295"/>
    </row>
    <row r="191" spans="2:11" ht="15" customHeight="1">
      <c r="B191" s="274"/>
      <c r="C191" s="259" t="s">
        <v>845</v>
      </c>
      <c r="D191" s="254"/>
      <c r="E191" s="254"/>
      <c r="F191" s="273" t="s">
        <v>756</v>
      </c>
      <c r="G191" s="254"/>
      <c r="H191" s="254" t="s">
        <v>846</v>
      </c>
      <c r="I191" s="254" t="s">
        <v>784</v>
      </c>
      <c r="J191" s="254"/>
      <c r="K191" s="295"/>
    </row>
    <row r="192" spans="2:11" ht="15" customHeight="1">
      <c r="B192" s="301"/>
      <c r="C192" s="309"/>
      <c r="D192" s="283"/>
      <c r="E192" s="283"/>
      <c r="F192" s="283"/>
      <c r="G192" s="283"/>
      <c r="H192" s="283"/>
      <c r="I192" s="283"/>
      <c r="J192" s="283"/>
      <c r="K192" s="302"/>
    </row>
    <row r="193" spans="2:11" ht="18.75" customHeight="1">
      <c r="B193" s="250"/>
      <c r="C193" s="254"/>
      <c r="D193" s="254"/>
      <c r="E193" s="254"/>
      <c r="F193" s="273"/>
      <c r="G193" s="254"/>
      <c r="H193" s="254"/>
      <c r="I193" s="254"/>
      <c r="J193" s="254"/>
      <c r="K193" s="250"/>
    </row>
    <row r="194" spans="2:11" ht="18.75" customHeight="1">
      <c r="B194" s="250"/>
      <c r="C194" s="254"/>
      <c r="D194" s="254"/>
      <c r="E194" s="254"/>
      <c r="F194" s="273"/>
      <c r="G194" s="254"/>
      <c r="H194" s="254"/>
      <c r="I194" s="254"/>
      <c r="J194" s="254"/>
      <c r="K194" s="250"/>
    </row>
    <row r="195" spans="2:11" ht="18.75" customHeight="1">
      <c r="B195" s="260"/>
      <c r="C195" s="260"/>
      <c r="D195" s="260"/>
      <c r="E195" s="260"/>
      <c r="F195" s="260"/>
      <c r="G195" s="260"/>
      <c r="H195" s="260"/>
      <c r="I195" s="260"/>
      <c r="J195" s="260"/>
      <c r="K195" s="260"/>
    </row>
    <row r="196" spans="2:11">
      <c r="B196" s="242"/>
      <c r="C196" s="243"/>
      <c r="D196" s="243"/>
      <c r="E196" s="243"/>
      <c r="F196" s="243"/>
      <c r="G196" s="243"/>
      <c r="H196" s="243"/>
      <c r="I196" s="243"/>
      <c r="J196" s="243"/>
      <c r="K196" s="244"/>
    </row>
    <row r="197" spans="2:11" ht="21">
      <c r="B197" s="245"/>
      <c r="C197" s="369" t="s">
        <v>847</v>
      </c>
      <c r="D197" s="369"/>
      <c r="E197" s="369"/>
      <c r="F197" s="369"/>
      <c r="G197" s="369"/>
      <c r="H197" s="369"/>
      <c r="I197" s="369"/>
      <c r="J197" s="369"/>
      <c r="K197" s="246"/>
    </row>
    <row r="198" spans="2:11" ht="25.5" customHeight="1">
      <c r="B198" s="245"/>
      <c r="C198" s="310" t="s">
        <v>848</v>
      </c>
      <c r="D198" s="310"/>
      <c r="E198" s="310"/>
      <c r="F198" s="310" t="s">
        <v>849</v>
      </c>
      <c r="G198" s="311"/>
      <c r="H198" s="368" t="s">
        <v>850</v>
      </c>
      <c r="I198" s="368"/>
      <c r="J198" s="368"/>
      <c r="K198" s="246"/>
    </row>
    <row r="199" spans="2:11" ht="5.25" customHeight="1">
      <c r="B199" s="274"/>
      <c r="C199" s="271"/>
      <c r="D199" s="271"/>
      <c r="E199" s="271"/>
      <c r="F199" s="271"/>
      <c r="G199" s="254"/>
      <c r="H199" s="271"/>
      <c r="I199" s="271"/>
      <c r="J199" s="271"/>
      <c r="K199" s="295"/>
    </row>
    <row r="200" spans="2:11" ht="15" customHeight="1">
      <c r="B200" s="274"/>
      <c r="C200" s="254" t="s">
        <v>840</v>
      </c>
      <c r="D200" s="254"/>
      <c r="E200" s="254"/>
      <c r="F200" s="273" t="s">
        <v>46</v>
      </c>
      <c r="G200" s="254"/>
      <c r="H200" s="366" t="s">
        <v>851</v>
      </c>
      <c r="I200" s="366"/>
      <c r="J200" s="366"/>
      <c r="K200" s="295"/>
    </row>
    <row r="201" spans="2:11" ht="15" customHeight="1">
      <c r="B201" s="274"/>
      <c r="C201" s="280"/>
      <c r="D201" s="254"/>
      <c r="E201" s="254"/>
      <c r="F201" s="273" t="s">
        <v>47</v>
      </c>
      <c r="G201" s="254"/>
      <c r="H201" s="366" t="s">
        <v>852</v>
      </c>
      <c r="I201" s="366"/>
      <c r="J201" s="366"/>
      <c r="K201" s="295"/>
    </row>
    <row r="202" spans="2:11" ht="15" customHeight="1">
      <c r="B202" s="274"/>
      <c r="C202" s="280"/>
      <c r="D202" s="254"/>
      <c r="E202" s="254"/>
      <c r="F202" s="273" t="s">
        <v>50</v>
      </c>
      <c r="G202" s="254"/>
      <c r="H202" s="366" t="s">
        <v>853</v>
      </c>
      <c r="I202" s="366"/>
      <c r="J202" s="366"/>
      <c r="K202" s="295"/>
    </row>
    <row r="203" spans="2:11" ht="15" customHeight="1">
      <c r="B203" s="274"/>
      <c r="C203" s="254"/>
      <c r="D203" s="254"/>
      <c r="E203" s="254"/>
      <c r="F203" s="273" t="s">
        <v>48</v>
      </c>
      <c r="G203" s="254"/>
      <c r="H203" s="366" t="s">
        <v>854</v>
      </c>
      <c r="I203" s="366"/>
      <c r="J203" s="366"/>
      <c r="K203" s="295"/>
    </row>
    <row r="204" spans="2:11" ht="15" customHeight="1">
      <c r="B204" s="274"/>
      <c r="C204" s="254"/>
      <c r="D204" s="254"/>
      <c r="E204" s="254"/>
      <c r="F204" s="273" t="s">
        <v>49</v>
      </c>
      <c r="G204" s="254"/>
      <c r="H204" s="366" t="s">
        <v>855</v>
      </c>
      <c r="I204" s="366"/>
      <c r="J204" s="366"/>
      <c r="K204" s="295"/>
    </row>
    <row r="205" spans="2:11" ht="15" customHeight="1">
      <c r="B205" s="274"/>
      <c r="C205" s="254"/>
      <c r="D205" s="254"/>
      <c r="E205" s="254"/>
      <c r="F205" s="273"/>
      <c r="G205" s="254"/>
      <c r="H205" s="254"/>
      <c r="I205" s="254"/>
      <c r="J205" s="254"/>
      <c r="K205" s="295"/>
    </row>
    <row r="206" spans="2:11" ht="15" customHeight="1">
      <c r="B206" s="274"/>
      <c r="C206" s="254" t="s">
        <v>796</v>
      </c>
      <c r="D206" s="254"/>
      <c r="E206" s="254"/>
      <c r="F206" s="273" t="s">
        <v>82</v>
      </c>
      <c r="G206" s="254"/>
      <c r="H206" s="366" t="s">
        <v>856</v>
      </c>
      <c r="I206" s="366"/>
      <c r="J206" s="366"/>
      <c r="K206" s="295"/>
    </row>
    <row r="207" spans="2:11" ht="15" customHeight="1">
      <c r="B207" s="274"/>
      <c r="C207" s="280"/>
      <c r="D207" s="254"/>
      <c r="E207" s="254"/>
      <c r="F207" s="273" t="s">
        <v>693</v>
      </c>
      <c r="G207" s="254"/>
      <c r="H207" s="366" t="s">
        <v>694</v>
      </c>
      <c r="I207" s="366"/>
      <c r="J207" s="366"/>
      <c r="K207" s="295"/>
    </row>
    <row r="208" spans="2:11" ht="15" customHeight="1">
      <c r="B208" s="274"/>
      <c r="C208" s="254"/>
      <c r="D208" s="254"/>
      <c r="E208" s="254"/>
      <c r="F208" s="273" t="s">
        <v>691</v>
      </c>
      <c r="G208" s="254"/>
      <c r="H208" s="366" t="s">
        <v>857</v>
      </c>
      <c r="I208" s="366"/>
      <c r="J208" s="366"/>
      <c r="K208" s="295"/>
    </row>
    <row r="209" spans="2:11" ht="15" customHeight="1">
      <c r="B209" s="312"/>
      <c r="C209" s="280"/>
      <c r="D209" s="280"/>
      <c r="E209" s="280"/>
      <c r="F209" s="273" t="s">
        <v>695</v>
      </c>
      <c r="G209" s="259"/>
      <c r="H209" s="367" t="s">
        <v>696</v>
      </c>
      <c r="I209" s="367"/>
      <c r="J209" s="367"/>
      <c r="K209" s="313"/>
    </row>
    <row r="210" spans="2:11" ht="15" customHeight="1">
      <c r="B210" s="312"/>
      <c r="C210" s="280"/>
      <c r="D210" s="280"/>
      <c r="E210" s="280"/>
      <c r="F210" s="273" t="s">
        <v>697</v>
      </c>
      <c r="G210" s="259"/>
      <c r="H210" s="367" t="s">
        <v>858</v>
      </c>
      <c r="I210" s="367"/>
      <c r="J210" s="367"/>
      <c r="K210" s="313"/>
    </row>
    <row r="211" spans="2:11" ht="15" customHeight="1">
      <c r="B211" s="312"/>
      <c r="C211" s="280"/>
      <c r="D211" s="280"/>
      <c r="E211" s="280"/>
      <c r="F211" s="314"/>
      <c r="G211" s="259"/>
      <c r="H211" s="315"/>
      <c r="I211" s="315"/>
      <c r="J211" s="315"/>
      <c r="K211" s="313"/>
    </row>
    <row r="212" spans="2:11" ht="15" customHeight="1">
      <c r="B212" s="312"/>
      <c r="C212" s="254" t="s">
        <v>820</v>
      </c>
      <c r="D212" s="280"/>
      <c r="E212" s="280"/>
      <c r="F212" s="273">
        <v>1</v>
      </c>
      <c r="G212" s="259"/>
      <c r="H212" s="367" t="s">
        <v>859</v>
      </c>
      <c r="I212" s="367"/>
      <c r="J212" s="367"/>
      <c r="K212" s="313"/>
    </row>
    <row r="213" spans="2:11" ht="15" customHeight="1">
      <c r="B213" s="312"/>
      <c r="C213" s="280"/>
      <c r="D213" s="280"/>
      <c r="E213" s="280"/>
      <c r="F213" s="273">
        <v>2</v>
      </c>
      <c r="G213" s="259"/>
      <c r="H213" s="367" t="s">
        <v>860</v>
      </c>
      <c r="I213" s="367"/>
      <c r="J213" s="367"/>
      <c r="K213" s="313"/>
    </row>
    <row r="214" spans="2:11" ht="15" customHeight="1">
      <c r="B214" s="312"/>
      <c r="C214" s="280"/>
      <c r="D214" s="280"/>
      <c r="E214" s="280"/>
      <c r="F214" s="273">
        <v>3</v>
      </c>
      <c r="G214" s="259"/>
      <c r="H214" s="367" t="s">
        <v>861</v>
      </c>
      <c r="I214" s="367"/>
      <c r="J214" s="367"/>
      <c r="K214" s="313"/>
    </row>
    <row r="215" spans="2:11" ht="15" customHeight="1">
      <c r="B215" s="312"/>
      <c r="C215" s="280"/>
      <c r="D215" s="280"/>
      <c r="E215" s="280"/>
      <c r="F215" s="273">
        <v>4</v>
      </c>
      <c r="G215" s="259"/>
      <c r="H215" s="367" t="s">
        <v>862</v>
      </c>
      <c r="I215" s="367"/>
      <c r="J215" s="367"/>
      <c r="K215" s="313"/>
    </row>
    <row r="216" spans="2:11" ht="12.75" customHeight="1">
      <c r="B216" s="316"/>
      <c r="C216" s="317"/>
      <c r="D216" s="317"/>
      <c r="E216" s="317"/>
      <c r="F216" s="317"/>
      <c r="G216" s="317"/>
      <c r="H216" s="317"/>
      <c r="I216" s="317"/>
      <c r="J216" s="317"/>
      <c r="K216" s="318"/>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15</vt:i4>
      </vt:variant>
    </vt:vector>
  </HeadingPairs>
  <TitlesOfParts>
    <vt:vector size="23" baseType="lpstr">
      <vt:lpstr>Rekapitulace stavby</vt:lpstr>
      <vt:lpstr>1700303 - Zpevněné odstav...</vt:lpstr>
      <vt:lpstr>1700309 - Zpevněné odstav...</vt:lpstr>
      <vt:lpstr>1700311 - Zpevněné odstav...</vt:lpstr>
      <vt:lpstr>1700312 - Zpevněné odstav...</vt:lpstr>
      <vt:lpstr>1700313 - Zpevněné odstav...</vt:lpstr>
      <vt:lpstr>1700314 - Zpevněné odstav...</vt:lpstr>
      <vt:lpstr>Pokyny pro vyplnění</vt:lpstr>
      <vt:lpstr>'1700303 - Zpevněné odstav...'!Názvy_tisku</vt:lpstr>
      <vt:lpstr>'1700309 - Zpevněné odstav...'!Názvy_tisku</vt:lpstr>
      <vt:lpstr>'1700311 - Zpevněné odstav...'!Názvy_tisku</vt:lpstr>
      <vt:lpstr>'1700312 - Zpevněné odstav...'!Názvy_tisku</vt:lpstr>
      <vt:lpstr>'1700313 - Zpevněné odstav...'!Názvy_tisku</vt:lpstr>
      <vt:lpstr>'1700314 - Zpevněné odstav...'!Názvy_tisku</vt:lpstr>
      <vt:lpstr>'Rekapitulace stavby'!Názvy_tisku</vt:lpstr>
      <vt:lpstr>'1700303 - Zpevněné odstav...'!Oblast_tisku</vt:lpstr>
      <vt:lpstr>'1700309 - Zpevněné odstav...'!Oblast_tisku</vt:lpstr>
      <vt:lpstr>'1700311 - Zpevněné odstav...'!Oblast_tisku</vt:lpstr>
      <vt:lpstr>'1700312 - Zpevněné odstav...'!Oblast_tisku</vt:lpstr>
      <vt:lpstr>'1700313 - Zpevněné odstav...'!Oblast_tisku</vt:lpstr>
      <vt:lpstr>'1700314 - Zpevněné odstav...'!Oblast_tisku</vt:lpstr>
      <vt:lpstr>'Pokyny pro vyplnění'!Oblast_tisku</vt:lpstr>
      <vt:lpstr>'Rekapitulace stavby'!Oblast_tisku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DESKTOP-084633L\Anna Mužná</dc:creator>
  <cp:lastModifiedBy> Ing.  Lenka Šmídová</cp:lastModifiedBy>
  <dcterms:created xsi:type="dcterms:W3CDTF">2017-08-01T20:38:42Z</dcterms:created>
  <dcterms:modified xsi:type="dcterms:W3CDTF">2017-08-02T06:29:39Z</dcterms:modified>
</cp:coreProperties>
</file>