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L:\04_ZAKAZKY\PS_17_182_KONTEJNERY 3E\04_final\"/>
    </mc:Choice>
  </mc:AlternateContent>
  <bookViews>
    <workbookView xWindow="390" yWindow="555" windowWidth="19815" windowHeight="9405" firstSheet="1" activeTab="3"/>
  </bookViews>
  <sheets>
    <sheet name="Rekapitulace stavby" sheetId="1" r:id="rId1"/>
    <sheet name="SO 01_K - Lokalita Koruna..." sheetId="2" r:id="rId2"/>
    <sheet name="VON - Lokalita Koruna (ko..." sheetId="3" r:id="rId3"/>
    <sheet name="SO 01_S - Lokalita Koruna..." sheetId="4" r:id="rId4"/>
    <sheet name="VON - Lokalita Koruna (se..." sheetId="5" r:id="rId5"/>
    <sheet name="SO 02_K - Lokalita Bulhar..." sheetId="6" r:id="rId6"/>
    <sheet name="VON - Lokalita Bulharská ..." sheetId="7" r:id="rId7"/>
    <sheet name="SO 02_S - Lokalita Bulhar..." sheetId="8" r:id="rId8"/>
    <sheet name="VON - Lokalita Bulharská ..._01" sheetId="9" r:id="rId9"/>
    <sheet name="SO 03_K - Lokalita Bulhar..." sheetId="10" r:id="rId10"/>
    <sheet name="VON - Lokalita Bulharská ..._02" sheetId="11" r:id="rId11"/>
    <sheet name="SO 03_S - Lokalita Bulhar..." sheetId="12" r:id="rId12"/>
    <sheet name="VON - Lokalita Bulharská ..._03" sheetId="13" r:id="rId13"/>
    <sheet name="SO 04_K - Lokalita Bulhar..." sheetId="14" r:id="rId14"/>
    <sheet name="VON - Lokalita Bulharská ..._04" sheetId="15" r:id="rId15"/>
    <sheet name="SO 04_S - Lokalita Bulhar..." sheetId="16" r:id="rId16"/>
    <sheet name="VON - Lokalita Bulharská ..._05" sheetId="17" r:id="rId17"/>
    <sheet name="Pokyny pro vyplnění" sheetId="18" r:id="rId18"/>
  </sheets>
  <definedNames>
    <definedName name="_xlnm._FilterDatabase" localSheetId="1" hidden="1">'SO 01_K - Lokalita Koruna...'!$C$96:$K$279</definedName>
    <definedName name="_xlnm._FilterDatabase" localSheetId="3" hidden="1">'SO 01_S - Lokalita Koruna...'!$C$96:$K$280</definedName>
    <definedName name="_xlnm._FilterDatabase" localSheetId="5" hidden="1">'SO 02_K - Lokalita Bulhar...'!$C$92:$K$259</definedName>
    <definedName name="_xlnm._FilterDatabase" localSheetId="7" hidden="1">'SO 02_S - Lokalita Bulhar...'!$C$92:$K$259</definedName>
    <definedName name="_xlnm._FilterDatabase" localSheetId="9" hidden="1">'SO 03_K - Lokalita Bulhar...'!$C$93:$K$264</definedName>
    <definedName name="_xlnm._FilterDatabase" localSheetId="11" hidden="1">'SO 03_S - Lokalita Bulhar...'!$C$93:$K$264</definedName>
    <definedName name="_xlnm._FilterDatabase" localSheetId="13" hidden="1">'SO 04_K - Lokalita Bulhar...'!$C$97:$K$297</definedName>
    <definedName name="_xlnm._FilterDatabase" localSheetId="15" hidden="1">'SO 04_S - Lokalita Bulhar...'!$C$97:$K$297</definedName>
    <definedName name="_xlnm._FilterDatabase" localSheetId="6" hidden="1">'VON - Lokalita Bulharská ...'!$C$87:$K$104</definedName>
    <definedName name="_xlnm._FilterDatabase" localSheetId="8" hidden="1">'VON - Lokalita Bulharská ..._01'!$C$87:$K$104</definedName>
    <definedName name="_xlnm._FilterDatabase" localSheetId="10" hidden="1">'VON - Lokalita Bulharská ..._02'!$C$87:$K$104</definedName>
    <definedName name="_xlnm._FilterDatabase" localSheetId="12" hidden="1">'VON - Lokalita Bulharská ..._03'!$C$87:$K$104</definedName>
    <definedName name="_xlnm._FilterDatabase" localSheetId="14" hidden="1">'VON - Lokalita Bulharská ..._04'!$C$87:$K$104</definedName>
    <definedName name="_xlnm._FilterDatabase" localSheetId="16" hidden="1">'VON - Lokalita Bulharská ..._05'!$C$87:$K$104</definedName>
    <definedName name="_xlnm._FilterDatabase" localSheetId="2" hidden="1">'VON - Lokalita Koruna (ko...'!$C$87:$K$104</definedName>
    <definedName name="_xlnm._FilterDatabase" localSheetId="4" hidden="1">'VON - Lokalita Koruna (se...'!$C$87:$K$104</definedName>
    <definedName name="_xlnm.Print_Titles" localSheetId="0">'Rekapitulace stavby'!$49:$49</definedName>
    <definedName name="_xlnm.Print_Titles" localSheetId="1">'SO 01_K - Lokalita Koruna...'!$96:$96</definedName>
    <definedName name="_xlnm.Print_Titles" localSheetId="3">'SO 01_S - Lokalita Koruna...'!$96:$96</definedName>
    <definedName name="_xlnm.Print_Titles" localSheetId="5">'SO 02_K - Lokalita Bulhar...'!$92:$92</definedName>
    <definedName name="_xlnm.Print_Titles" localSheetId="7">'SO 02_S - Lokalita Bulhar...'!$92:$92</definedName>
    <definedName name="_xlnm.Print_Titles" localSheetId="9">'SO 03_K - Lokalita Bulhar...'!$93:$93</definedName>
    <definedName name="_xlnm.Print_Titles" localSheetId="11">'SO 03_S - Lokalita Bulhar...'!$93:$93</definedName>
    <definedName name="_xlnm.Print_Titles" localSheetId="13">'SO 04_K - Lokalita Bulhar...'!$97:$97</definedName>
    <definedName name="_xlnm.Print_Titles" localSheetId="15">'SO 04_S - Lokalita Bulhar...'!$97:$97</definedName>
    <definedName name="_xlnm.Print_Titles" localSheetId="6">'VON - Lokalita Bulharská ...'!$87:$87</definedName>
    <definedName name="_xlnm.Print_Titles" localSheetId="8">'VON - Lokalita Bulharská ..._01'!$87:$87</definedName>
    <definedName name="_xlnm.Print_Titles" localSheetId="10">'VON - Lokalita Bulharská ..._02'!$87:$87</definedName>
    <definedName name="_xlnm.Print_Titles" localSheetId="12">'VON - Lokalita Bulharská ..._03'!$87:$87</definedName>
    <definedName name="_xlnm.Print_Titles" localSheetId="14">'VON - Lokalita Bulharská ..._04'!$87:$87</definedName>
    <definedName name="_xlnm.Print_Titles" localSheetId="16">'VON - Lokalita Bulharská ..._05'!$87:$87</definedName>
    <definedName name="_xlnm.Print_Titles" localSheetId="2">'VON - Lokalita Koruna (ko...'!$87:$87</definedName>
    <definedName name="_xlnm.Print_Titles" localSheetId="4">'VON - Lokalita Koruna (se...'!$87:$87</definedName>
    <definedName name="_xlnm.Print_Area" localSheetId="1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stavby'!$C$39:$AQ$76</definedName>
    <definedName name="_xlnm.Print_Area" localSheetId="1">'SO 01_K - Lokalita Koruna...'!$C$4:$J$36,'SO 01_K - Lokalita Koruna...'!$C$42:$J$78,'SO 01_K - Lokalita Koruna...'!$C$84:$K$279</definedName>
    <definedName name="_xlnm.Print_Area" localSheetId="3">'SO 01_S - Lokalita Koruna...'!$C$4:$J$36,'SO 01_S - Lokalita Koruna...'!$C$42:$J$78,'SO 01_S - Lokalita Koruna...'!$C$84:$K$280</definedName>
    <definedName name="_xlnm.Print_Area" localSheetId="5">'SO 02_K - Lokalita Bulhar...'!$C$4:$J$36,'SO 02_K - Lokalita Bulhar...'!$C$42:$J$74,'SO 02_K - Lokalita Bulhar...'!$C$80:$K$259</definedName>
    <definedName name="_xlnm.Print_Area" localSheetId="7">'SO 02_S - Lokalita Bulhar...'!$C$4:$J$36,'SO 02_S - Lokalita Bulhar...'!$C$42:$J$74,'SO 02_S - Lokalita Bulhar...'!$C$80:$K$259</definedName>
    <definedName name="_xlnm.Print_Area" localSheetId="9">'SO 03_K - Lokalita Bulhar...'!$C$4:$J$36,'SO 03_K - Lokalita Bulhar...'!$C$42:$J$75,'SO 03_K - Lokalita Bulhar...'!$C$81:$K$264</definedName>
    <definedName name="_xlnm.Print_Area" localSheetId="11">'SO 03_S - Lokalita Bulhar...'!$C$4:$J$36,'SO 03_S - Lokalita Bulhar...'!$C$42:$J$75,'SO 03_S - Lokalita Bulhar...'!$C$81:$K$264</definedName>
    <definedName name="_xlnm.Print_Area" localSheetId="13">'SO 04_K - Lokalita Bulhar...'!$C$4:$J$36,'SO 04_K - Lokalita Bulhar...'!$C$42:$J$79,'SO 04_K - Lokalita Bulhar...'!$C$85:$K$297</definedName>
    <definedName name="_xlnm.Print_Area" localSheetId="15">'SO 04_S - Lokalita Bulhar...'!$C$4:$J$36,'SO 04_S - Lokalita Bulhar...'!$C$42:$J$79,'SO 04_S - Lokalita Bulhar...'!$C$85:$K$297</definedName>
    <definedName name="_xlnm.Print_Area" localSheetId="6">'VON - Lokalita Bulharská ...'!$C$4:$J$38,'VON - Lokalita Bulharská ...'!$C$44:$J$67,'VON - Lokalita Bulharská ...'!$C$73:$K$104</definedName>
    <definedName name="_xlnm.Print_Area" localSheetId="8">'VON - Lokalita Bulharská ..._01'!$C$4:$J$38,'VON - Lokalita Bulharská ..._01'!$C$44:$J$67,'VON - Lokalita Bulharská ..._01'!$C$73:$K$104</definedName>
    <definedName name="_xlnm.Print_Area" localSheetId="10">'VON - Lokalita Bulharská ..._02'!$C$4:$J$38,'VON - Lokalita Bulharská ..._02'!$C$44:$J$67,'VON - Lokalita Bulharská ..._02'!$C$73:$K$104</definedName>
    <definedName name="_xlnm.Print_Area" localSheetId="12">'VON - Lokalita Bulharská ..._03'!$C$4:$J$38,'VON - Lokalita Bulharská ..._03'!$C$44:$J$67,'VON - Lokalita Bulharská ..._03'!$C$73:$K$104</definedName>
    <definedName name="_xlnm.Print_Area" localSheetId="14">'VON - Lokalita Bulharská ..._04'!$C$4:$J$38,'VON - Lokalita Bulharská ..._04'!$C$44:$J$67,'VON - Lokalita Bulharská ..._04'!$C$73:$K$104</definedName>
    <definedName name="_xlnm.Print_Area" localSheetId="16">'VON - Lokalita Bulharská ..._05'!$C$4:$J$38,'VON - Lokalita Bulharská ..._05'!$C$44:$J$67,'VON - Lokalita Bulharská ..._05'!$C$73:$K$104</definedName>
    <definedName name="_xlnm.Print_Area" localSheetId="2">'VON - Lokalita Koruna (ko...'!$C$4:$J$38,'VON - Lokalita Koruna (ko...'!$C$44:$J$67,'VON - Lokalita Koruna (ko...'!$C$73:$K$104</definedName>
    <definedName name="_xlnm.Print_Area" localSheetId="4">'VON - Lokalita Koruna (se...'!$C$4:$J$38,'VON - Lokalita Koruna (se...'!$C$44:$J$67,'VON - Lokalita Koruna (se...'!$C$73:$K$104</definedName>
  </definedNames>
  <calcPr calcId="152511"/>
</workbook>
</file>

<file path=xl/calcChain.xml><?xml version="1.0" encoding="utf-8"?>
<calcChain xmlns="http://schemas.openxmlformats.org/spreadsheetml/2006/main">
  <c r="AY75" i="1" l="1"/>
  <c r="AX75" i="1"/>
  <c r="BI103" i="17"/>
  <c r="BH103" i="17"/>
  <c r="BG103" i="17"/>
  <c r="BF103" i="17"/>
  <c r="T103" i="17"/>
  <c r="T102" i="17" s="1"/>
  <c r="R103" i="17"/>
  <c r="R102" i="17" s="1"/>
  <c r="P103" i="17"/>
  <c r="P102" i="17" s="1"/>
  <c r="BK103" i="17"/>
  <c r="BK102" i="17" s="1"/>
  <c r="J102" i="17" s="1"/>
  <c r="J66" i="17" s="1"/>
  <c r="J103" i="17"/>
  <c r="BE103" i="17" s="1"/>
  <c r="BI100" i="17"/>
  <c r="BH100" i="17"/>
  <c r="BG100" i="17"/>
  <c r="BF100" i="17"/>
  <c r="T100" i="17"/>
  <c r="T99" i="17" s="1"/>
  <c r="R100" i="17"/>
  <c r="R99" i="17" s="1"/>
  <c r="P100" i="17"/>
  <c r="P99" i="17" s="1"/>
  <c r="BK100" i="17"/>
  <c r="BK99" i="17" s="1"/>
  <c r="J99" i="17" s="1"/>
  <c r="J65" i="17" s="1"/>
  <c r="J100" i="17"/>
  <c r="BE100" i="17" s="1"/>
  <c r="BI97" i="17"/>
  <c r="BH97" i="17"/>
  <c r="BG97" i="17"/>
  <c r="BF97" i="17"/>
  <c r="BE97" i="17"/>
  <c r="T97" i="17"/>
  <c r="T96" i="17" s="1"/>
  <c r="R97" i="17"/>
  <c r="R96" i="17" s="1"/>
  <c r="P97" i="17"/>
  <c r="P96" i="17" s="1"/>
  <c r="BK97" i="17"/>
  <c r="BK96" i="17" s="1"/>
  <c r="J96" i="17" s="1"/>
  <c r="J64" i="17" s="1"/>
  <c r="J97" i="17"/>
  <c r="BI94" i="17"/>
  <c r="BH94" i="17"/>
  <c r="BG94" i="17"/>
  <c r="BF94" i="17"/>
  <c r="T94" i="17"/>
  <c r="T93" i="17" s="1"/>
  <c r="R94" i="17"/>
  <c r="R93" i="17" s="1"/>
  <c r="P94" i="17"/>
  <c r="P93" i="17" s="1"/>
  <c r="BK94" i="17"/>
  <c r="BK93" i="17" s="1"/>
  <c r="J93" i="17" s="1"/>
  <c r="J63" i="17" s="1"/>
  <c r="J94" i="17"/>
  <c r="BE94" i="17" s="1"/>
  <c r="BI91" i="17"/>
  <c r="BH91" i="17"/>
  <c r="F35" i="17" s="1"/>
  <c r="BC75" i="1" s="1"/>
  <c r="BG91" i="17"/>
  <c r="BF91" i="17"/>
  <c r="BE91" i="17"/>
  <c r="T91" i="17"/>
  <c r="T90" i="17" s="1"/>
  <c r="R91" i="17"/>
  <c r="R90" i="17" s="1"/>
  <c r="P91" i="17"/>
  <c r="P90" i="17" s="1"/>
  <c r="BK91" i="17"/>
  <c r="BK90" i="17" s="1"/>
  <c r="J91" i="17"/>
  <c r="F82" i="17"/>
  <c r="E80" i="17"/>
  <c r="F53" i="17"/>
  <c r="E51" i="17"/>
  <c r="J23" i="17"/>
  <c r="E23" i="17"/>
  <c r="J84" i="17" s="1"/>
  <c r="J22" i="17"/>
  <c r="J20" i="17"/>
  <c r="E20" i="17"/>
  <c r="J19" i="17"/>
  <c r="J17" i="17"/>
  <c r="E17" i="17"/>
  <c r="F55" i="17" s="1"/>
  <c r="J16" i="17"/>
  <c r="J14" i="17"/>
  <c r="E7" i="17"/>
  <c r="E47" i="17" s="1"/>
  <c r="P255" i="16"/>
  <c r="AY74" i="1"/>
  <c r="AX74" i="1"/>
  <c r="BI295" i="16"/>
  <c r="BH295" i="16"/>
  <c r="BG295" i="16"/>
  <c r="BF295" i="16"/>
  <c r="BE295" i="16"/>
  <c r="T295" i="16"/>
  <c r="T294" i="16" s="1"/>
  <c r="R295" i="16"/>
  <c r="R294" i="16" s="1"/>
  <c r="P295" i="16"/>
  <c r="P294" i="16" s="1"/>
  <c r="BK295" i="16"/>
  <c r="BK294" i="16" s="1"/>
  <c r="J294" i="16" s="1"/>
  <c r="J78" i="16" s="1"/>
  <c r="J295" i="16"/>
  <c r="BI292" i="16"/>
  <c r="BH292" i="16"/>
  <c r="BG292" i="16"/>
  <c r="BF292" i="16"/>
  <c r="BE292" i="16"/>
  <c r="T292" i="16"/>
  <c r="R292" i="16"/>
  <c r="P292" i="16"/>
  <c r="BK292" i="16"/>
  <c r="J292" i="16"/>
  <c r="BI290" i="16"/>
  <c r="BH290" i="16"/>
  <c r="BG290" i="16"/>
  <c r="BF290" i="16"/>
  <c r="BE290" i="16"/>
  <c r="T290" i="16"/>
  <c r="R290" i="16"/>
  <c r="P290" i="16"/>
  <c r="BK290" i="16"/>
  <c r="J290" i="16"/>
  <c r="BI287" i="16"/>
  <c r="BH287" i="16"/>
  <c r="BG287" i="16"/>
  <c r="BF287" i="16"/>
  <c r="T287" i="16"/>
  <c r="R287" i="16"/>
  <c r="P287" i="16"/>
  <c r="BK287" i="16"/>
  <c r="J287" i="16"/>
  <c r="BE287" i="16" s="1"/>
  <c r="BI284" i="16"/>
  <c r="BH284" i="16"/>
  <c r="BG284" i="16"/>
  <c r="BF284" i="16"/>
  <c r="BE284" i="16"/>
  <c r="T284" i="16"/>
  <c r="R284" i="16"/>
  <c r="R280" i="16" s="1"/>
  <c r="P284" i="16"/>
  <c r="BK284" i="16"/>
  <c r="J284" i="16"/>
  <c r="BI281" i="16"/>
  <c r="BH281" i="16"/>
  <c r="BG281" i="16"/>
  <c r="BF281" i="16"/>
  <c r="BE281" i="16"/>
  <c r="T281" i="16"/>
  <c r="T280" i="16" s="1"/>
  <c r="R281" i="16"/>
  <c r="P281" i="16"/>
  <c r="BK281" i="16"/>
  <c r="J281" i="16"/>
  <c r="BI277" i="16"/>
  <c r="BH277" i="16"/>
  <c r="BG277" i="16"/>
  <c r="BF277" i="16"/>
  <c r="T277" i="16"/>
  <c r="R277" i="16"/>
  <c r="P277" i="16"/>
  <c r="BK277" i="16"/>
  <c r="J277" i="16"/>
  <c r="BE277" i="16" s="1"/>
  <c r="BI274" i="16"/>
  <c r="BH274" i="16"/>
  <c r="BG274" i="16"/>
  <c r="BF274" i="16"/>
  <c r="T274" i="16"/>
  <c r="R274" i="16"/>
  <c r="P274" i="16"/>
  <c r="BK274" i="16"/>
  <c r="J274" i="16"/>
  <c r="BE274" i="16" s="1"/>
  <c r="BI271" i="16"/>
  <c r="BH271" i="16"/>
  <c r="BG271" i="16"/>
  <c r="BF271" i="16"/>
  <c r="T271" i="16"/>
  <c r="T267" i="16" s="1"/>
  <c r="R271" i="16"/>
  <c r="P271" i="16"/>
  <c r="BK271" i="16"/>
  <c r="J271" i="16"/>
  <c r="BE271" i="16" s="1"/>
  <c r="BI268" i="16"/>
  <c r="BH268" i="16"/>
  <c r="BG268" i="16"/>
  <c r="BF268" i="16"/>
  <c r="T268" i="16"/>
  <c r="R268" i="16"/>
  <c r="P268" i="16"/>
  <c r="P267" i="16" s="1"/>
  <c r="BK268" i="16"/>
  <c r="BK267" i="16" s="1"/>
  <c r="J267" i="16" s="1"/>
  <c r="J76" i="16" s="1"/>
  <c r="J268" i="16"/>
  <c r="BE268" i="16" s="1"/>
  <c r="BI265" i="16"/>
  <c r="BH265" i="16"/>
  <c r="BG265" i="16"/>
  <c r="BF265" i="16"/>
  <c r="T265" i="16"/>
  <c r="R265" i="16"/>
  <c r="P265" i="16"/>
  <c r="BK265" i="16"/>
  <c r="J265" i="16"/>
  <c r="BE265" i="16" s="1"/>
  <c r="BI263" i="16"/>
  <c r="BH263" i="16"/>
  <c r="BG263" i="16"/>
  <c r="BF263" i="16"/>
  <c r="BE263" i="16"/>
  <c r="T263" i="16"/>
  <c r="R263" i="16"/>
  <c r="P263" i="16"/>
  <c r="BK263" i="16"/>
  <c r="J263" i="16"/>
  <c r="BI259" i="16"/>
  <c r="BH259" i="16"/>
  <c r="BG259" i="16"/>
  <c r="BF259" i="16"/>
  <c r="T259" i="16"/>
  <c r="T258" i="16" s="1"/>
  <c r="R259" i="16"/>
  <c r="P259" i="16"/>
  <c r="BK259" i="16"/>
  <c r="BK258" i="16" s="1"/>
  <c r="J258" i="16" s="1"/>
  <c r="J75" i="16" s="1"/>
  <c r="J259" i="16"/>
  <c r="BE259" i="16" s="1"/>
  <c r="BI256" i="16"/>
  <c r="BH256" i="16"/>
  <c r="BG256" i="16"/>
  <c r="BF256" i="16"/>
  <c r="T256" i="16"/>
  <c r="T255" i="16" s="1"/>
  <c r="R256" i="16"/>
  <c r="R255" i="16" s="1"/>
  <c r="P256" i="16"/>
  <c r="BK256" i="16"/>
  <c r="BK255" i="16" s="1"/>
  <c r="J256" i="16"/>
  <c r="BE256" i="16" s="1"/>
  <c r="BI253" i="16"/>
  <c r="BH253" i="16"/>
  <c r="BG253" i="16"/>
  <c r="BF253" i="16"/>
  <c r="T253" i="16"/>
  <c r="T252" i="16" s="1"/>
  <c r="R253" i="16"/>
  <c r="R252" i="16" s="1"/>
  <c r="P253" i="16"/>
  <c r="P252" i="16" s="1"/>
  <c r="BK253" i="16"/>
  <c r="BK252" i="16" s="1"/>
  <c r="J252" i="16" s="1"/>
  <c r="J72" i="16" s="1"/>
  <c r="J253" i="16"/>
  <c r="BE253" i="16" s="1"/>
  <c r="BI250" i="16"/>
  <c r="BH250" i="16"/>
  <c r="BG250" i="16"/>
  <c r="BF250" i="16"/>
  <c r="T250" i="16"/>
  <c r="R250" i="16"/>
  <c r="P250" i="16"/>
  <c r="BK250" i="16"/>
  <c r="J250" i="16"/>
  <c r="BE250" i="16" s="1"/>
  <c r="BI248" i="16"/>
  <c r="BH248" i="16"/>
  <c r="BG248" i="16"/>
  <c r="BF248" i="16"/>
  <c r="BE248" i="16"/>
  <c r="T248" i="16"/>
  <c r="R248" i="16"/>
  <c r="P248" i="16"/>
  <c r="BK248" i="16"/>
  <c r="J248" i="16"/>
  <c r="BI246" i="16"/>
  <c r="BH246" i="16"/>
  <c r="BG246" i="16"/>
  <c r="BF246" i="16"/>
  <c r="T246" i="16"/>
  <c r="R246" i="16"/>
  <c r="P246" i="16"/>
  <c r="BK246" i="16"/>
  <c r="J246" i="16"/>
  <c r="BE246" i="16" s="1"/>
  <c r="BI245" i="16"/>
  <c r="BH245" i="16"/>
  <c r="BG245" i="16"/>
  <c r="BF245" i="16"/>
  <c r="T245" i="16"/>
  <c r="R245" i="16"/>
  <c r="P245" i="16"/>
  <c r="BK245" i="16"/>
  <c r="BK244" i="16" s="1"/>
  <c r="J244" i="16" s="1"/>
  <c r="J71" i="16" s="1"/>
  <c r="J245" i="16"/>
  <c r="BE245" i="16" s="1"/>
  <c r="BI242" i="16"/>
  <c r="BH242" i="16"/>
  <c r="BG242" i="16"/>
  <c r="BF242" i="16"/>
  <c r="T242" i="16"/>
  <c r="R242" i="16"/>
  <c r="P242" i="16"/>
  <c r="BK242" i="16"/>
  <c r="J242" i="16"/>
  <c r="BE242" i="16" s="1"/>
  <c r="BI240" i="16"/>
  <c r="BH240" i="16"/>
  <c r="BG240" i="16"/>
  <c r="BF240" i="16"/>
  <c r="T240" i="16"/>
  <c r="R240" i="16"/>
  <c r="P240" i="16"/>
  <c r="BK240" i="16"/>
  <c r="J240" i="16"/>
  <c r="BE240" i="16" s="1"/>
  <c r="BI239" i="16"/>
  <c r="BH239" i="16"/>
  <c r="BG239" i="16"/>
  <c r="BF239" i="16"/>
  <c r="T239" i="16"/>
  <c r="R239" i="16"/>
  <c r="P239" i="16"/>
  <c r="BK239" i="16"/>
  <c r="J239" i="16"/>
  <c r="BE239" i="16" s="1"/>
  <c r="BI237" i="16"/>
  <c r="BH237" i="16"/>
  <c r="BG237" i="16"/>
  <c r="BF237" i="16"/>
  <c r="T237" i="16"/>
  <c r="R237" i="16"/>
  <c r="P237" i="16"/>
  <c r="BK237" i="16"/>
  <c r="J237" i="16"/>
  <c r="BE237" i="16" s="1"/>
  <c r="BI235" i="16"/>
  <c r="BH235" i="16"/>
  <c r="BG235" i="16"/>
  <c r="BF235" i="16"/>
  <c r="T235" i="16"/>
  <c r="R235" i="16"/>
  <c r="P235" i="16"/>
  <c r="BK235" i="16"/>
  <c r="J235" i="16"/>
  <c r="BE235" i="16" s="1"/>
  <c r="BI231" i="16"/>
  <c r="BH231" i="16"/>
  <c r="BG231" i="16"/>
  <c r="BF231" i="16"/>
  <c r="T231" i="16"/>
  <c r="R231" i="16"/>
  <c r="P231" i="16"/>
  <c r="BK231" i="16"/>
  <c r="J231" i="16"/>
  <c r="BE231" i="16" s="1"/>
  <c r="BI228" i="16"/>
  <c r="BH228" i="16"/>
  <c r="BG228" i="16"/>
  <c r="BF228" i="16"/>
  <c r="BE228" i="16"/>
  <c r="T228" i="16"/>
  <c r="R228" i="16"/>
  <c r="P228" i="16"/>
  <c r="BK228" i="16"/>
  <c r="J228" i="16"/>
  <c r="BI226" i="16"/>
  <c r="BH226" i="16"/>
  <c r="BG226" i="16"/>
  <c r="BF226" i="16"/>
  <c r="BE226" i="16"/>
  <c r="T226" i="16"/>
  <c r="R226" i="16"/>
  <c r="P226" i="16"/>
  <c r="BK226" i="16"/>
  <c r="J226" i="16"/>
  <c r="BI224" i="16"/>
  <c r="BH224" i="16"/>
  <c r="BG224" i="16"/>
  <c r="BF224" i="16"/>
  <c r="T224" i="16"/>
  <c r="R224" i="16"/>
  <c r="P224" i="16"/>
  <c r="BK224" i="16"/>
  <c r="J224" i="16"/>
  <c r="BE224" i="16" s="1"/>
  <c r="BI222" i="16"/>
  <c r="BH222" i="16"/>
  <c r="BG222" i="16"/>
  <c r="BF222" i="16"/>
  <c r="T222" i="16"/>
  <c r="R222" i="16"/>
  <c r="P222" i="16"/>
  <c r="BK222" i="16"/>
  <c r="J222" i="16"/>
  <c r="BE222" i="16" s="1"/>
  <c r="BI220" i="16"/>
  <c r="BH220" i="16"/>
  <c r="BG220" i="16"/>
  <c r="BF220" i="16"/>
  <c r="BE220" i="16"/>
  <c r="T220" i="16"/>
  <c r="R220" i="16"/>
  <c r="P220" i="16"/>
  <c r="BK220" i="16"/>
  <c r="J220" i="16"/>
  <c r="BI218" i="16"/>
  <c r="BH218" i="16"/>
  <c r="BG218" i="16"/>
  <c r="BF218" i="16"/>
  <c r="BE218" i="16"/>
  <c r="T218" i="16"/>
  <c r="R218" i="16"/>
  <c r="P218" i="16"/>
  <c r="BK218" i="16"/>
  <c r="J218" i="16"/>
  <c r="BI216" i="16"/>
  <c r="BH216" i="16"/>
  <c r="BG216" i="16"/>
  <c r="BF216" i="16"/>
  <c r="T216" i="16"/>
  <c r="R216" i="16"/>
  <c r="P216" i="16"/>
  <c r="BK216" i="16"/>
  <c r="J216" i="16"/>
  <c r="BE216" i="16" s="1"/>
  <c r="BI211" i="16"/>
  <c r="BH211" i="16"/>
  <c r="BG211" i="16"/>
  <c r="BF211" i="16"/>
  <c r="T211" i="16"/>
  <c r="T210" i="16" s="1"/>
  <c r="R211" i="16"/>
  <c r="R210" i="16" s="1"/>
  <c r="P211" i="16"/>
  <c r="P210" i="16" s="1"/>
  <c r="BK211" i="16"/>
  <c r="BK210" i="16" s="1"/>
  <c r="J210" i="16" s="1"/>
  <c r="J68" i="16" s="1"/>
  <c r="J211" i="16"/>
  <c r="BE211" i="16" s="1"/>
  <c r="BI206" i="16"/>
  <c r="BH206" i="16"/>
  <c r="BG206" i="16"/>
  <c r="BF206" i="16"/>
  <c r="T206" i="16"/>
  <c r="R206" i="16"/>
  <c r="P206" i="16"/>
  <c r="BK206" i="16"/>
  <c r="J206" i="16"/>
  <c r="BE206" i="16" s="1"/>
  <c r="BI203" i="16"/>
  <c r="BH203" i="16"/>
  <c r="BG203" i="16"/>
  <c r="BF203" i="16"/>
  <c r="T203" i="16"/>
  <c r="R203" i="16"/>
  <c r="P203" i="16"/>
  <c r="BK203" i="16"/>
  <c r="J203" i="16"/>
  <c r="BE203" i="16" s="1"/>
  <c r="BI200" i="16"/>
  <c r="BH200" i="16"/>
  <c r="BG200" i="16"/>
  <c r="BF200" i="16"/>
  <c r="BE200" i="16"/>
  <c r="T200" i="16"/>
  <c r="R200" i="16"/>
  <c r="P200" i="16"/>
  <c r="BK200" i="16"/>
  <c r="J200" i="16"/>
  <c r="BI197" i="16"/>
  <c r="BH197" i="16"/>
  <c r="BG197" i="16"/>
  <c r="BF197" i="16"/>
  <c r="T197" i="16"/>
  <c r="R197" i="16"/>
  <c r="P197" i="16"/>
  <c r="BK197" i="16"/>
  <c r="J197" i="16"/>
  <c r="BE197" i="16" s="1"/>
  <c r="BI193" i="16"/>
  <c r="BH193" i="16"/>
  <c r="BG193" i="16"/>
  <c r="BF193" i="16"/>
  <c r="T193" i="16"/>
  <c r="R193" i="16"/>
  <c r="P193" i="16"/>
  <c r="BK193" i="16"/>
  <c r="J193" i="16"/>
  <c r="BE193" i="16" s="1"/>
  <c r="BI191" i="16"/>
  <c r="BH191" i="16"/>
  <c r="BG191" i="16"/>
  <c r="BF191" i="16"/>
  <c r="T191" i="16"/>
  <c r="R191" i="16"/>
  <c r="P191" i="16"/>
  <c r="BK191" i="16"/>
  <c r="J191" i="16"/>
  <c r="BE191" i="16" s="1"/>
  <c r="BI185" i="16"/>
  <c r="BH185" i="16"/>
  <c r="BG185" i="16"/>
  <c r="BF185" i="16"/>
  <c r="T185" i="16"/>
  <c r="R185" i="16"/>
  <c r="P185" i="16"/>
  <c r="BK185" i="16"/>
  <c r="J185" i="16"/>
  <c r="BE185" i="16" s="1"/>
  <c r="BI182" i="16"/>
  <c r="BH182" i="16"/>
  <c r="BG182" i="16"/>
  <c r="BF182" i="16"/>
  <c r="BE182" i="16"/>
  <c r="T182" i="16"/>
  <c r="R182" i="16"/>
  <c r="P182" i="16"/>
  <c r="BK182" i="16"/>
  <c r="J182" i="16"/>
  <c r="BI180" i="16"/>
  <c r="BH180" i="16"/>
  <c r="BG180" i="16"/>
  <c r="BF180" i="16"/>
  <c r="T180" i="16"/>
  <c r="R180" i="16"/>
  <c r="P180" i="16"/>
  <c r="BK180" i="16"/>
  <c r="J180" i="16"/>
  <c r="BE180" i="16" s="1"/>
  <c r="BI178" i="16"/>
  <c r="BH178" i="16"/>
  <c r="BG178" i="16"/>
  <c r="BF178" i="16"/>
  <c r="T178" i="16"/>
  <c r="R178" i="16"/>
  <c r="P178" i="16"/>
  <c r="BK178" i="16"/>
  <c r="J178" i="16"/>
  <c r="BE178" i="16" s="1"/>
  <c r="BI176" i="16"/>
  <c r="BH176" i="16"/>
  <c r="BG176" i="16"/>
  <c r="BF176" i="16"/>
  <c r="T176" i="16"/>
  <c r="R176" i="16"/>
  <c r="R175" i="16" s="1"/>
  <c r="P176" i="16"/>
  <c r="BK176" i="16"/>
  <c r="J176" i="16"/>
  <c r="BE176" i="16" s="1"/>
  <c r="BI172" i="16"/>
  <c r="BH172" i="16"/>
  <c r="BG172" i="16"/>
  <c r="BF172" i="16"/>
  <c r="T172" i="16"/>
  <c r="R172" i="16"/>
  <c r="P172" i="16"/>
  <c r="BK172" i="16"/>
  <c r="J172" i="16"/>
  <c r="BE172" i="16" s="1"/>
  <c r="BI162" i="16"/>
  <c r="BH162" i="16"/>
  <c r="BG162" i="16"/>
  <c r="BF162" i="16"/>
  <c r="T162" i="16"/>
  <c r="R162" i="16"/>
  <c r="P162" i="16"/>
  <c r="BK162" i="16"/>
  <c r="J162" i="16"/>
  <c r="BE162" i="16" s="1"/>
  <c r="BI159" i="16"/>
  <c r="BH159" i="16"/>
  <c r="BG159" i="16"/>
  <c r="BF159" i="16"/>
  <c r="T159" i="16"/>
  <c r="R159" i="16"/>
  <c r="P159" i="16"/>
  <c r="BK159" i="16"/>
  <c r="J159" i="16"/>
  <c r="BE159" i="16" s="1"/>
  <c r="BI156" i="16"/>
  <c r="BH156" i="16"/>
  <c r="BG156" i="16"/>
  <c r="BF156" i="16"/>
  <c r="T156" i="16"/>
  <c r="R156" i="16"/>
  <c r="P156" i="16"/>
  <c r="BK156" i="16"/>
  <c r="J156" i="16"/>
  <c r="BE156" i="16" s="1"/>
  <c r="BI150" i="16"/>
  <c r="BH150" i="16"/>
  <c r="BG150" i="16"/>
  <c r="BF150" i="16"/>
  <c r="T150" i="16"/>
  <c r="R150" i="16"/>
  <c r="P150" i="16"/>
  <c r="BK150" i="16"/>
  <c r="J150" i="16"/>
  <c r="BE150" i="16" s="1"/>
  <c r="BI148" i="16"/>
  <c r="BH148" i="16"/>
  <c r="BG148" i="16"/>
  <c r="BF148" i="16"/>
  <c r="BE148" i="16"/>
  <c r="T148" i="16"/>
  <c r="R148" i="16"/>
  <c r="P148" i="16"/>
  <c r="P147" i="16" s="1"/>
  <c r="BK148" i="16"/>
  <c r="J148" i="16"/>
  <c r="BI144" i="16"/>
  <c r="BH144" i="16"/>
  <c r="BG144" i="16"/>
  <c r="BF144" i="16"/>
  <c r="T144" i="16"/>
  <c r="R144" i="16"/>
  <c r="P144" i="16"/>
  <c r="BK144" i="16"/>
  <c r="J144" i="16"/>
  <c r="BE144" i="16" s="1"/>
  <c r="BI141" i="16"/>
  <c r="BH141" i="16"/>
  <c r="BG141" i="16"/>
  <c r="BF141" i="16"/>
  <c r="T141" i="16"/>
  <c r="R141" i="16"/>
  <c r="P141" i="16"/>
  <c r="BK141" i="16"/>
  <c r="J141" i="16"/>
  <c r="BE141" i="16" s="1"/>
  <c r="BI138" i="16"/>
  <c r="BH138" i="16"/>
  <c r="BG138" i="16"/>
  <c r="BF138" i="16"/>
  <c r="T138" i="16"/>
  <c r="R138" i="16"/>
  <c r="P138" i="16"/>
  <c r="BK138" i="16"/>
  <c r="J138" i="16"/>
  <c r="BE138" i="16" s="1"/>
  <c r="BI135" i="16"/>
  <c r="BH135" i="16"/>
  <c r="BG135" i="16"/>
  <c r="BF135" i="16"/>
  <c r="T135" i="16"/>
  <c r="R135" i="16"/>
  <c r="P135" i="16"/>
  <c r="BK135" i="16"/>
  <c r="J135" i="16"/>
  <c r="BE135" i="16" s="1"/>
  <c r="BI131" i="16"/>
  <c r="BH131" i="16"/>
  <c r="BG131" i="16"/>
  <c r="BF131" i="16"/>
  <c r="T131" i="16"/>
  <c r="R131" i="16"/>
  <c r="P131" i="16"/>
  <c r="BK131" i="16"/>
  <c r="J131" i="16"/>
  <c r="BE131" i="16" s="1"/>
  <c r="BI128" i="16"/>
  <c r="BH128" i="16"/>
  <c r="BG128" i="16"/>
  <c r="BF128" i="16"/>
  <c r="BE128" i="16"/>
  <c r="T128" i="16"/>
  <c r="T127" i="16" s="1"/>
  <c r="R128" i="16"/>
  <c r="R127" i="16" s="1"/>
  <c r="P128" i="16"/>
  <c r="P127" i="16" s="1"/>
  <c r="BK128" i="16"/>
  <c r="J128" i="16"/>
  <c r="BI125" i="16"/>
  <c r="BH125" i="16"/>
  <c r="BG125" i="16"/>
  <c r="BF125" i="16"/>
  <c r="T125" i="16"/>
  <c r="T124" i="16" s="1"/>
  <c r="R125" i="16"/>
  <c r="R124" i="16" s="1"/>
  <c r="P125" i="16"/>
  <c r="P124" i="16" s="1"/>
  <c r="BK125" i="16"/>
  <c r="BK124" i="16" s="1"/>
  <c r="J124" i="16" s="1"/>
  <c r="J60" i="16" s="1"/>
  <c r="J125" i="16"/>
  <c r="BE125" i="16" s="1"/>
  <c r="BI122" i="16"/>
  <c r="BH122" i="16"/>
  <c r="BG122" i="16"/>
  <c r="BF122" i="16"/>
  <c r="T122" i="16"/>
  <c r="R122" i="16"/>
  <c r="P122" i="16"/>
  <c r="BK122" i="16"/>
  <c r="J122" i="16"/>
  <c r="BE122" i="16" s="1"/>
  <c r="BI120" i="16"/>
  <c r="BH120" i="16"/>
  <c r="BG120" i="16"/>
  <c r="BF120" i="16"/>
  <c r="T120" i="16"/>
  <c r="R120" i="16"/>
  <c r="P120" i="16"/>
  <c r="BK120" i="16"/>
  <c r="J120" i="16"/>
  <c r="BE120" i="16" s="1"/>
  <c r="BI118" i="16"/>
  <c r="BH118" i="16"/>
  <c r="BG118" i="16"/>
  <c r="BF118" i="16"/>
  <c r="T118" i="16"/>
  <c r="R118" i="16"/>
  <c r="P118" i="16"/>
  <c r="BK118" i="16"/>
  <c r="J118" i="16"/>
  <c r="BE118" i="16" s="1"/>
  <c r="BI116" i="16"/>
  <c r="BH116" i="16"/>
  <c r="BG116" i="16"/>
  <c r="BF116" i="16"/>
  <c r="T116" i="16"/>
  <c r="R116" i="16"/>
  <c r="P116" i="16"/>
  <c r="BK116" i="16"/>
  <c r="J116" i="16"/>
  <c r="BE116" i="16" s="1"/>
  <c r="BI113" i="16"/>
  <c r="BH113" i="16"/>
  <c r="BG113" i="16"/>
  <c r="BF113" i="16"/>
  <c r="BE113" i="16"/>
  <c r="T113" i="16"/>
  <c r="R113" i="16"/>
  <c r="P113" i="16"/>
  <c r="BK113" i="16"/>
  <c r="J113" i="16"/>
  <c r="BI110" i="16"/>
  <c r="BH110" i="16"/>
  <c r="BG110" i="16"/>
  <c r="BF110" i="16"/>
  <c r="T110" i="16"/>
  <c r="R110" i="16"/>
  <c r="P110" i="16"/>
  <c r="BK110" i="16"/>
  <c r="J110" i="16"/>
  <c r="BE110" i="16" s="1"/>
  <c r="BI108" i="16"/>
  <c r="BH108" i="16"/>
  <c r="BG108" i="16"/>
  <c r="BF108" i="16"/>
  <c r="T108" i="16"/>
  <c r="R108" i="16"/>
  <c r="P108" i="16"/>
  <c r="BK108" i="16"/>
  <c r="J108" i="16"/>
  <c r="BE108" i="16" s="1"/>
  <c r="BI106" i="16"/>
  <c r="BH106" i="16"/>
  <c r="BG106" i="16"/>
  <c r="BF106" i="16"/>
  <c r="T106" i="16"/>
  <c r="R106" i="16"/>
  <c r="P106" i="16"/>
  <c r="BK106" i="16"/>
  <c r="J106" i="16"/>
  <c r="BE106" i="16" s="1"/>
  <c r="BI104" i="16"/>
  <c r="BH104" i="16"/>
  <c r="BG104" i="16"/>
  <c r="F32" i="16" s="1"/>
  <c r="BB74" i="1" s="1"/>
  <c r="BF104" i="16"/>
  <c r="BE104" i="16"/>
  <c r="T104" i="16"/>
  <c r="R104" i="16"/>
  <c r="P104" i="16"/>
  <c r="BK104" i="16"/>
  <c r="J104" i="16"/>
  <c r="BI102" i="16"/>
  <c r="BH102" i="16"/>
  <c r="BG102" i="16"/>
  <c r="BF102" i="16"/>
  <c r="T102" i="16"/>
  <c r="R102" i="16"/>
  <c r="P102" i="16"/>
  <c r="BK102" i="16"/>
  <c r="J102" i="16"/>
  <c r="BE102" i="16" s="1"/>
  <c r="F92" i="16"/>
  <c r="E90" i="16"/>
  <c r="F49" i="16"/>
  <c r="E47" i="16"/>
  <c r="J21" i="16"/>
  <c r="E21" i="16"/>
  <c r="J51" i="16" s="1"/>
  <c r="J20" i="16"/>
  <c r="J18" i="16"/>
  <c r="E18" i="16"/>
  <c r="F95" i="16" s="1"/>
  <c r="J17" i="16"/>
  <c r="J15" i="16"/>
  <c r="E15" i="16"/>
  <c r="J14" i="16"/>
  <c r="J12" i="16"/>
  <c r="J49" i="16" s="1"/>
  <c r="E7" i="16"/>
  <c r="P102" i="15"/>
  <c r="J102" i="15"/>
  <c r="J66" i="15" s="1"/>
  <c r="T96" i="15"/>
  <c r="AY72" i="1"/>
  <c r="AX72" i="1"/>
  <c r="BI103" i="15"/>
  <c r="BH103" i="15"/>
  <c r="BG103" i="15"/>
  <c r="BF103" i="15"/>
  <c r="T103" i="15"/>
  <c r="T102" i="15" s="1"/>
  <c r="R103" i="15"/>
  <c r="R102" i="15" s="1"/>
  <c r="P103" i="15"/>
  <c r="BK103" i="15"/>
  <c r="BK102" i="15" s="1"/>
  <c r="J103" i="15"/>
  <c r="BE103" i="15" s="1"/>
  <c r="BI100" i="15"/>
  <c r="BH100" i="15"/>
  <c r="BG100" i="15"/>
  <c r="BF100" i="15"/>
  <c r="T100" i="15"/>
  <c r="T99" i="15" s="1"/>
  <c r="R100" i="15"/>
  <c r="R99" i="15" s="1"/>
  <c r="P100" i="15"/>
  <c r="P99" i="15" s="1"/>
  <c r="BK100" i="15"/>
  <c r="BK99" i="15" s="1"/>
  <c r="J99" i="15" s="1"/>
  <c r="J65" i="15" s="1"/>
  <c r="J100" i="15"/>
  <c r="BE100" i="15" s="1"/>
  <c r="BI97" i="15"/>
  <c r="BH97" i="15"/>
  <c r="BG97" i="15"/>
  <c r="BF97" i="15"/>
  <c r="BE97" i="15"/>
  <c r="T97" i="15"/>
  <c r="R97" i="15"/>
  <c r="R96" i="15" s="1"/>
  <c r="P97" i="15"/>
  <c r="P96" i="15" s="1"/>
  <c r="BK97" i="15"/>
  <c r="BK96" i="15" s="1"/>
  <c r="J96" i="15" s="1"/>
  <c r="J64" i="15" s="1"/>
  <c r="J97" i="15"/>
  <c r="BI94" i="15"/>
  <c r="BH94" i="15"/>
  <c r="BG94" i="15"/>
  <c r="BF94" i="15"/>
  <c r="T94" i="15"/>
  <c r="T93" i="15" s="1"/>
  <c r="R94" i="15"/>
  <c r="R93" i="15" s="1"/>
  <c r="P94" i="15"/>
  <c r="P93" i="15" s="1"/>
  <c r="BK94" i="15"/>
  <c r="BK93" i="15" s="1"/>
  <c r="J93" i="15" s="1"/>
  <c r="J63" i="15" s="1"/>
  <c r="J94" i="15"/>
  <c r="BE94" i="15" s="1"/>
  <c r="BI91" i="15"/>
  <c r="BH91" i="15"/>
  <c r="F35" i="15" s="1"/>
  <c r="BC72" i="1" s="1"/>
  <c r="BG91" i="15"/>
  <c r="BF91" i="15"/>
  <c r="T91" i="15"/>
  <c r="T90" i="15" s="1"/>
  <c r="R91" i="15"/>
  <c r="R90" i="15" s="1"/>
  <c r="P91" i="15"/>
  <c r="P90" i="15" s="1"/>
  <c r="BK91" i="15"/>
  <c r="BK90" i="15" s="1"/>
  <c r="J90" i="15" s="1"/>
  <c r="J62" i="15" s="1"/>
  <c r="J91" i="15"/>
  <c r="BE91" i="15" s="1"/>
  <c r="F85" i="15"/>
  <c r="F82" i="15"/>
  <c r="E80" i="15"/>
  <c r="F53" i="15"/>
  <c r="E51" i="15"/>
  <c r="J23" i="15"/>
  <c r="E23" i="15"/>
  <c r="J55" i="15" s="1"/>
  <c r="J22" i="15"/>
  <c r="J20" i="15"/>
  <c r="E20" i="15"/>
  <c r="F56" i="15" s="1"/>
  <c r="J19" i="15"/>
  <c r="J17" i="15"/>
  <c r="E17" i="15"/>
  <c r="F84" i="15" s="1"/>
  <c r="J16" i="15"/>
  <c r="J14" i="15"/>
  <c r="J82" i="15" s="1"/>
  <c r="E7" i="15"/>
  <c r="E47" i="15" s="1"/>
  <c r="BK294" i="14"/>
  <c r="J294" i="14" s="1"/>
  <c r="J78" i="14" s="1"/>
  <c r="T244" i="14"/>
  <c r="AY71" i="1"/>
  <c r="AX71" i="1"/>
  <c r="BI295" i="14"/>
  <c r="BH295" i="14"/>
  <c r="BG295" i="14"/>
  <c r="BF295" i="14"/>
  <c r="T295" i="14"/>
  <c r="T294" i="14" s="1"/>
  <c r="R295" i="14"/>
  <c r="R294" i="14" s="1"/>
  <c r="P295" i="14"/>
  <c r="P294" i="14" s="1"/>
  <c r="BK295" i="14"/>
  <c r="J295" i="14"/>
  <c r="BE295" i="14" s="1"/>
  <c r="BI292" i="14"/>
  <c r="BH292" i="14"/>
  <c r="BG292" i="14"/>
  <c r="BF292" i="14"/>
  <c r="T292" i="14"/>
  <c r="R292" i="14"/>
  <c r="P292" i="14"/>
  <c r="BK292" i="14"/>
  <c r="J292" i="14"/>
  <c r="BE292" i="14" s="1"/>
  <c r="BI290" i="14"/>
  <c r="BH290" i="14"/>
  <c r="BG290" i="14"/>
  <c r="BF290" i="14"/>
  <c r="BE290" i="14"/>
  <c r="T290" i="14"/>
  <c r="R290" i="14"/>
  <c r="P290" i="14"/>
  <c r="BK290" i="14"/>
  <c r="J290" i="14"/>
  <c r="BI287" i="14"/>
  <c r="BH287" i="14"/>
  <c r="BG287" i="14"/>
  <c r="BF287" i="14"/>
  <c r="T287" i="14"/>
  <c r="R287" i="14"/>
  <c r="P287" i="14"/>
  <c r="BK287" i="14"/>
  <c r="J287" i="14"/>
  <c r="BE287" i="14" s="1"/>
  <c r="BI284" i="14"/>
  <c r="BH284" i="14"/>
  <c r="BG284" i="14"/>
  <c r="BF284" i="14"/>
  <c r="T284" i="14"/>
  <c r="R284" i="14"/>
  <c r="P284" i="14"/>
  <c r="BK284" i="14"/>
  <c r="J284" i="14"/>
  <c r="BE284" i="14" s="1"/>
  <c r="BI281" i="14"/>
  <c r="BH281" i="14"/>
  <c r="BG281" i="14"/>
  <c r="BF281" i="14"/>
  <c r="T281" i="14"/>
  <c r="R281" i="14"/>
  <c r="P281" i="14"/>
  <c r="BK281" i="14"/>
  <c r="J281" i="14"/>
  <c r="BE281" i="14" s="1"/>
  <c r="BI277" i="14"/>
  <c r="BH277" i="14"/>
  <c r="BG277" i="14"/>
  <c r="BF277" i="14"/>
  <c r="T277" i="14"/>
  <c r="R277" i="14"/>
  <c r="P277" i="14"/>
  <c r="BK277" i="14"/>
  <c r="J277" i="14"/>
  <c r="BE277" i="14" s="1"/>
  <c r="BI274" i="14"/>
  <c r="BH274" i="14"/>
  <c r="BG274" i="14"/>
  <c r="BF274" i="14"/>
  <c r="T274" i="14"/>
  <c r="R274" i="14"/>
  <c r="P274" i="14"/>
  <c r="BK274" i="14"/>
  <c r="J274" i="14"/>
  <c r="BE274" i="14" s="1"/>
  <c r="BI271" i="14"/>
  <c r="BH271" i="14"/>
  <c r="BG271" i="14"/>
  <c r="BF271" i="14"/>
  <c r="T271" i="14"/>
  <c r="R271" i="14"/>
  <c r="P271" i="14"/>
  <c r="BK271" i="14"/>
  <c r="J271" i="14"/>
  <c r="BE271" i="14" s="1"/>
  <c r="BI268" i="14"/>
  <c r="BH268" i="14"/>
  <c r="BG268" i="14"/>
  <c r="BF268" i="14"/>
  <c r="T268" i="14"/>
  <c r="R268" i="14"/>
  <c r="P268" i="14"/>
  <c r="BK268" i="14"/>
  <c r="BK267" i="14" s="1"/>
  <c r="J267" i="14" s="1"/>
  <c r="J76" i="14" s="1"/>
  <c r="J268" i="14"/>
  <c r="BE268" i="14" s="1"/>
  <c r="BI265" i="14"/>
  <c r="BH265" i="14"/>
  <c r="BG265" i="14"/>
  <c r="BF265" i="14"/>
  <c r="T265" i="14"/>
  <c r="R265" i="14"/>
  <c r="P265" i="14"/>
  <c r="BK265" i="14"/>
  <c r="J265" i="14"/>
  <c r="BE265" i="14" s="1"/>
  <c r="BI263" i="14"/>
  <c r="BH263" i="14"/>
  <c r="BG263" i="14"/>
  <c r="BF263" i="14"/>
  <c r="BE263" i="14"/>
  <c r="T263" i="14"/>
  <c r="R263" i="14"/>
  <c r="P263" i="14"/>
  <c r="BK263" i="14"/>
  <c r="J263" i="14"/>
  <c r="BI259" i="14"/>
  <c r="BH259" i="14"/>
  <c r="BG259" i="14"/>
  <c r="BF259" i="14"/>
  <c r="T259" i="14"/>
  <c r="R259" i="14"/>
  <c r="P259" i="14"/>
  <c r="BK259" i="14"/>
  <c r="J259" i="14"/>
  <c r="BE259" i="14" s="1"/>
  <c r="BI256" i="14"/>
  <c r="BH256" i="14"/>
  <c r="BG256" i="14"/>
  <c r="BF256" i="14"/>
  <c r="T256" i="14"/>
  <c r="T255" i="14" s="1"/>
  <c r="R256" i="14"/>
  <c r="R255" i="14" s="1"/>
  <c r="P256" i="14"/>
  <c r="P255" i="14" s="1"/>
  <c r="BK256" i="14"/>
  <c r="BK255" i="14" s="1"/>
  <c r="J256" i="14"/>
  <c r="BE256" i="14" s="1"/>
  <c r="BI253" i="14"/>
  <c r="BH253" i="14"/>
  <c r="BG253" i="14"/>
  <c r="BF253" i="14"/>
  <c r="T253" i="14"/>
  <c r="T252" i="14" s="1"/>
  <c r="R253" i="14"/>
  <c r="R252" i="14" s="1"/>
  <c r="P253" i="14"/>
  <c r="P252" i="14" s="1"/>
  <c r="BK253" i="14"/>
  <c r="BK252" i="14" s="1"/>
  <c r="J252" i="14" s="1"/>
  <c r="J72" i="14" s="1"/>
  <c r="J253" i="14"/>
  <c r="BE253" i="14" s="1"/>
  <c r="BI250" i="14"/>
  <c r="BH250" i="14"/>
  <c r="BG250" i="14"/>
  <c r="BF250" i="14"/>
  <c r="T250" i="14"/>
  <c r="R250" i="14"/>
  <c r="P250" i="14"/>
  <c r="BK250" i="14"/>
  <c r="J250" i="14"/>
  <c r="BE250" i="14" s="1"/>
  <c r="BI248" i="14"/>
  <c r="BH248" i="14"/>
  <c r="BG248" i="14"/>
  <c r="BF248" i="14"/>
  <c r="T248" i="14"/>
  <c r="R248" i="14"/>
  <c r="P248" i="14"/>
  <c r="BK248" i="14"/>
  <c r="J248" i="14"/>
  <c r="BE248" i="14" s="1"/>
  <c r="BI246" i="14"/>
  <c r="BH246" i="14"/>
  <c r="BG246" i="14"/>
  <c r="BF246" i="14"/>
  <c r="BE246" i="14"/>
  <c r="T246" i="14"/>
  <c r="R246" i="14"/>
  <c r="P246" i="14"/>
  <c r="BK246" i="14"/>
  <c r="J246" i="14"/>
  <c r="BI245" i="14"/>
  <c r="BH245" i="14"/>
  <c r="BG245" i="14"/>
  <c r="BF245" i="14"/>
  <c r="T245" i="14"/>
  <c r="R245" i="14"/>
  <c r="P245" i="14"/>
  <c r="BK245" i="14"/>
  <c r="J245" i="14"/>
  <c r="BE245" i="14" s="1"/>
  <c r="BI242" i="14"/>
  <c r="BH242" i="14"/>
  <c r="BG242" i="14"/>
  <c r="BF242" i="14"/>
  <c r="T242" i="14"/>
  <c r="R242" i="14"/>
  <c r="P242" i="14"/>
  <c r="BK242" i="14"/>
  <c r="J242" i="14"/>
  <c r="BE242" i="14" s="1"/>
  <c r="BI240" i="14"/>
  <c r="BH240" i="14"/>
  <c r="BG240" i="14"/>
  <c r="BF240" i="14"/>
  <c r="BE240" i="14"/>
  <c r="T240" i="14"/>
  <c r="R240" i="14"/>
  <c r="P240" i="14"/>
  <c r="BK240" i="14"/>
  <c r="J240" i="14"/>
  <c r="BI239" i="14"/>
  <c r="BH239" i="14"/>
  <c r="BG239" i="14"/>
  <c r="BF239" i="14"/>
  <c r="T239" i="14"/>
  <c r="R239" i="14"/>
  <c r="P239" i="14"/>
  <c r="BK239" i="14"/>
  <c r="J239" i="14"/>
  <c r="BE239" i="14" s="1"/>
  <c r="BI237" i="14"/>
  <c r="BH237" i="14"/>
  <c r="BG237" i="14"/>
  <c r="BF237" i="14"/>
  <c r="T237" i="14"/>
  <c r="T234" i="14" s="1"/>
  <c r="R237" i="14"/>
  <c r="P237" i="14"/>
  <c r="BK237" i="14"/>
  <c r="BK234" i="14" s="1"/>
  <c r="J234" i="14" s="1"/>
  <c r="J70" i="14" s="1"/>
  <c r="J237" i="14"/>
  <c r="BE237" i="14" s="1"/>
  <c r="BI235" i="14"/>
  <c r="BH235" i="14"/>
  <c r="BG235" i="14"/>
  <c r="BF235" i="14"/>
  <c r="T235" i="14"/>
  <c r="R235" i="14"/>
  <c r="P235" i="14"/>
  <c r="BK235" i="14"/>
  <c r="J235" i="14"/>
  <c r="BE235" i="14" s="1"/>
  <c r="BI231" i="14"/>
  <c r="BH231" i="14"/>
  <c r="BG231" i="14"/>
  <c r="BF231" i="14"/>
  <c r="T231" i="14"/>
  <c r="R231" i="14"/>
  <c r="P231" i="14"/>
  <c r="BK231" i="14"/>
  <c r="J231" i="14"/>
  <c r="BE231" i="14" s="1"/>
  <c r="BI228" i="14"/>
  <c r="BH228" i="14"/>
  <c r="BG228" i="14"/>
  <c r="BF228" i="14"/>
  <c r="T228" i="14"/>
  <c r="R228" i="14"/>
  <c r="P228" i="14"/>
  <c r="BK228" i="14"/>
  <c r="J228" i="14"/>
  <c r="BE228" i="14" s="1"/>
  <c r="BI226" i="14"/>
  <c r="BH226" i="14"/>
  <c r="BG226" i="14"/>
  <c r="BF226" i="14"/>
  <c r="BE226" i="14"/>
  <c r="T226" i="14"/>
  <c r="R226" i="14"/>
  <c r="P226" i="14"/>
  <c r="BK226" i="14"/>
  <c r="J226" i="14"/>
  <c r="BI224" i="14"/>
  <c r="BH224" i="14"/>
  <c r="BG224" i="14"/>
  <c r="BF224" i="14"/>
  <c r="T224" i="14"/>
  <c r="R224" i="14"/>
  <c r="P224" i="14"/>
  <c r="BK224" i="14"/>
  <c r="J224" i="14"/>
  <c r="BE224" i="14" s="1"/>
  <c r="BI222" i="14"/>
  <c r="BH222" i="14"/>
  <c r="BG222" i="14"/>
  <c r="BF222" i="14"/>
  <c r="BE222" i="14"/>
  <c r="T222" i="14"/>
  <c r="R222" i="14"/>
  <c r="P222" i="14"/>
  <c r="BK222" i="14"/>
  <c r="J222" i="14"/>
  <c r="BI220" i="14"/>
  <c r="BH220" i="14"/>
  <c r="BG220" i="14"/>
  <c r="BF220" i="14"/>
  <c r="T220" i="14"/>
  <c r="R220" i="14"/>
  <c r="P220" i="14"/>
  <c r="BK220" i="14"/>
  <c r="J220" i="14"/>
  <c r="BE220" i="14" s="1"/>
  <c r="BI218" i="14"/>
  <c r="BH218" i="14"/>
  <c r="BG218" i="14"/>
  <c r="BF218" i="14"/>
  <c r="T218" i="14"/>
  <c r="R218" i="14"/>
  <c r="P218" i="14"/>
  <c r="BK218" i="14"/>
  <c r="J218" i="14"/>
  <c r="BE218" i="14" s="1"/>
  <c r="BI216" i="14"/>
  <c r="BH216" i="14"/>
  <c r="BG216" i="14"/>
  <c r="BF216" i="14"/>
  <c r="T216" i="14"/>
  <c r="R216" i="14"/>
  <c r="P216" i="14"/>
  <c r="BK216" i="14"/>
  <c r="J216" i="14"/>
  <c r="BE216" i="14" s="1"/>
  <c r="BI211" i="14"/>
  <c r="BH211" i="14"/>
  <c r="BG211" i="14"/>
  <c r="BF211" i="14"/>
  <c r="T211" i="14"/>
  <c r="T210" i="14" s="1"/>
  <c r="R211" i="14"/>
  <c r="R210" i="14" s="1"/>
  <c r="P211" i="14"/>
  <c r="P210" i="14" s="1"/>
  <c r="BK211" i="14"/>
  <c r="BK210" i="14" s="1"/>
  <c r="J210" i="14" s="1"/>
  <c r="J68" i="14" s="1"/>
  <c r="J211" i="14"/>
  <c r="BE211" i="14" s="1"/>
  <c r="BI206" i="14"/>
  <c r="BH206" i="14"/>
  <c r="BG206" i="14"/>
  <c r="BF206" i="14"/>
  <c r="BE206" i="14"/>
  <c r="T206" i="14"/>
  <c r="R206" i="14"/>
  <c r="P206" i="14"/>
  <c r="BK206" i="14"/>
  <c r="J206" i="14"/>
  <c r="BI203" i="14"/>
  <c r="BH203" i="14"/>
  <c r="BG203" i="14"/>
  <c r="BF203" i="14"/>
  <c r="T203" i="14"/>
  <c r="R203" i="14"/>
  <c r="P203" i="14"/>
  <c r="BK203" i="14"/>
  <c r="J203" i="14"/>
  <c r="BE203" i="14" s="1"/>
  <c r="BI200" i="14"/>
  <c r="BH200" i="14"/>
  <c r="BG200" i="14"/>
  <c r="BF200" i="14"/>
  <c r="BE200" i="14"/>
  <c r="T200" i="14"/>
  <c r="R200" i="14"/>
  <c r="P200" i="14"/>
  <c r="BK200" i="14"/>
  <c r="J200" i="14"/>
  <c r="BI197" i="14"/>
  <c r="BH197" i="14"/>
  <c r="BG197" i="14"/>
  <c r="BF197" i="14"/>
  <c r="BE197" i="14"/>
  <c r="T197" i="14"/>
  <c r="R197" i="14"/>
  <c r="P197" i="14"/>
  <c r="P196" i="14" s="1"/>
  <c r="BK197" i="14"/>
  <c r="J197" i="14"/>
  <c r="BI193" i="14"/>
  <c r="BH193" i="14"/>
  <c r="BG193" i="14"/>
  <c r="BF193" i="14"/>
  <c r="T193" i="14"/>
  <c r="R193" i="14"/>
  <c r="P193" i="14"/>
  <c r="BK193" i="14"/>
  <c r="J193" i="14"/>
  <c r="BE193" i="14" s="1"/>
  <c r="BI191" i="14"/>
  <c r="BH191" i="14"/>
  <c r="BG191" i="14"/>
  <c r="BF191" i="14"/>
  <c r="BE191" i="14"/>
  <c r="T191" i="14"/>
  <c r="R191" i="14"/>
  <c r="P191" i="14"/>
  <c r="BK191" i="14"/>
  <c r="J191" i="14"/>
  <c r="BI185" i="14"/>
  <c r="BH185" i="14"/>
  <c r="BG185" i="14"/>
  <c r="BF185" i="14"/>
  <c r="T185" i="14"/>
  <c r="R185" i="14"/>
  <c r="P185" i="14"/>
  <c r="BK185" i="14"/>
  <c r="J185" i="14"/>
  <c r="BE185" i="14" s="1"/>
  <c r="BI182" i="14"/>
  <c r="BH182" i="14"/>
  <c r="BG182" i="14"/>
  <c r="BF182" i="14"/>
  <c r="T182" i="14"/>
  <c r="R182" i="14"/>
  <c r="P182" i="14"/>
  <c r="BK182" i="14"/>
  <c r="J182" i="14"/>
  <c r="BE182" i="14" s="1"/>
  <c r="BI180" i="14"/>
  <c r="BH180" i="14"/>
  <c r="BG180" i="14"/>
  <c r="BF180" i="14"/>
  <c r="T180" i="14"/>
  <c r="R180" i="14"/>
  <c r="P180" i="14"/>
  <c r="BK180" i="14"/>
  <c r="J180" i="14"/>
  <c r="BE180" i="14" s="1"/>
  <c r="BI178" i="14"/>
  <c r="BH178" i="14"/>
  <c r="BG178" i="14"/>
  <c r="BF178" i="14"/>
  <c r="T178" i="14"/>
  <c r="R178" i="14"/>
  <c r="P178" i="14"/>
  <c r="BK178" i="14"/>
  <c r="J178" i="14"/>
  <c r="BE178" i="14" s="1"/>
  <c r="BI176" i="14"/>
  <c r="BH176" i="14"/>
  <c r="BG176" i="14"/>
  <c r="BF176" i="14"/>
  <c r="T176" i="14"/>
  <c r="R176" i="14"/>
  <c r="P176" i="14"/>
  <c r="P175" i="14" s="1"/>
  <c r="BK176" i="14"/>
  <c r="J176" i="14"/>
  <c r="BE176" i="14" s="1"/>
  <c r="BI172" i="14"/>
  <c r="BH172" i="14"/>
  <c r="BG172" i="14"/>
  <c r="BF172" i="14"/>
  <c r="T172" i="14"/>
  <c r="R172" i="14"/>
  <c r="P172" i="14"/>
  <c r="BK172" i="14"/>
  <c r="J172" i="14"/>
  <c r="BE172" i="14" s="1"/>
  <c r="BI162" i="14"/>
  <c r="BH162" i="14"/>
  <c r="BG162" i="14"/>
  <c r="BF162" i="14"/>
  <c r="BE162" i="14"/>
  <c r="T162" i="14"/>
  <c r="R162" i="14"/>
  <c r="P162" i="14"/>
  <c r="BK162" i="14"/>
  <c r="J162" i="14"/>
  <c r="BI159" i="14"/>
  <c r="BH159" i="14"/>
  <c r="BG159" i="14"/>
  <c r="BF159" i="14"/>
  <c r="T159" i="14"/>
  <c r="R159" i="14"/>
  <c r="P159" i="14"/>
  <c r="BK159" i="14"/>
  <c r="J159" i="14"/>
  <c r="BE159" i="14" s="1"/>
  <c r="BI156" i="14"/>
  <c r="BH156" i="14"/>
  <c r="BG156" i="14"/>
  <c r="BF156" i="14"/>
  <c r="BE156" i="14"/>
  <c r="T156" i="14"/>
  <c r="R156" i="14"/>
  <c r="P156" i="14"/>
  <c r="BK156" i="14"/>
  <c r="J156" i="14"/>
  <c r="BI150" i="14"/>
  <c r="BH150" i="14"/>
  <c r="BG150" i="14"/>
  <c r="BF150" i="14"/>
  <c r="T150" i="14"/>
  <c r="R150" i="14"/>
  <c r="P150" i="14"/>
  <c r="BK150" i="14"/>
  <c r="J150" i="14"/>
  <c r="BE150" i="14" s="1"/>
  <c r="BI148" i="14"/>
  <c r="BH148" i="14"/>
  <c r="BG148" i="14"/>
  <c r="BF148" i="14"/>
  <c r="T148" i="14"/>
  <c r="R148" i="14"/>
  <c r="R147" i="14" s="1"/>
  <c r="P148" i="14"/>
  <c r="P147" i="14" s="1"/>
  <c r="BK148" i="14"/>
  <c r="J148" i="14"/>
  <c r="BE148" i="14" s="1"/>
  <c r="BI144" i="14"/>
  <c r="BH144" i="14"/>
  <c r="BG144" i="14"/>
  <c r="BF144" i="14"/>
  <c r="BE144" i="14"/>
  <c r="T144" i="14"/>
  <c r="R144" i="14"/>
  <c r="P144" i="14"/>
  <c r="BK144" i="14"/>
  <c r="J144" i="14"/>
  <c r="BI141" i="14"/>
  <c r="BH141" i="14"/>
  <c r="BG141" i="14"/>
  <c r="BF141" i="14"/>
  <c r="T141" i="14"/>
  <c r="R141" i="14"/>
  <c r="P141" i="14"/>
  <c r="BK141" i="14"/>
  <c r="J141" i="14"/>
  <c r="BE141" i="14" s="1"/>
  <c r="BI138" i="14"/>
  <c r="BH138" i="14"/>
  <c r="BG138" i="14"/>
  <c r="BF138" i="14"/>
  <c r="T138" i="14"/>
  <c r="R138" i="14"/>
  <c r="P138" i="14"/>
  <c r="BK138" i="14"/>
  <c r="J138" i="14"/>
  <c r="BE138" i="14" s="1"/>
  <c r="BI135" i="14"/>
  <c r="BH135" i="14"/>
  <c r="BG135" i="14"/>
  <c r="BF135" i="14"/>
  <c r="T135" i="14"/>
  <c r="R135" i="14"/>
  <c r="P135" i="14"/>
  <c r="BK135" i="14"/>
  <c r="J135" i="14"/>
  <c r="BE135" i="14" s="1"/>
  <c r="BI131" i="14"/>
  <c r="BH131" i="14"/>
  <c r="BG131" i="14"/>
  <c r="BF131" i="14"/>
  <c r="T131" i="14"/>
  <c r="R131" i="14"/>
  <c r="P131" i="14"/>
  <c r="BK131" i="14"/>
  <c r="J131" i="14"/>
  <c r="BE131" i="14" s="1"/>
  <c r="BI128" i="14"/>
  <c r="BH128" i="14"/>
  <c r="BG128" i="14"/>
  <c r="BF128" i="14"/>
  <c r="T128" i="14"/>
  <c r="T127" i="14" s="1"/>
  <c r="R128" i="14"/>
  <c r="P128" i="14"/>
  <c r="BK128" i="14"/>
  <c r="J128" i="14"/>
  <c r="BE128" i="14" s="1"/>
  <c r="BI125" i="14"/>
  <c r="BH125" i="14"/>
  <c r="BG125" i="14"/>
  <c r="BF125" i="14"/>
  <c r="T125" i="14"/>
  <c r="T124" i="14" s="1"/>
  <c r="R125" i="14"/>
  <c r="R124" i="14" s="1"/>
  <c r="P125" i="14"/>
  <c r="P124" i="14" s="1"/>
  <c r="BK125" i="14"/>
  <c r="BK124" i="14" s="1"/>
  <c r="J124" i="14" s="1"/>
  <c r="J60" i="14" s="1"/>
  <c r="J125" i="14"/>
  <c r="BE125" i="14" s="1"/>
  <c r="BI122" i="14"/>
  <c r="BH122" i="14"/>
  <c r="BG122" i="14"/>
  <c r="BF122" i="14"/>
  <c r="T122" i="14"/>
  <c r="R122" i="14"/>
  <c r="P122" i="14"/>
  <c r="BK122" i="14"/>
  <c r="J122" i="14"/>
  <c r="BE122" i="14" s="1"/>
  <c r="BI120" i="14"/>
  <c r="BH120" i="14"/>
  <c r="BG120" i="14"/>
  <c r="BF120" i="14"/>
  <c r="T120" i="14"/>
  <c r="R120" i="14"/>
  <c r="P120" i="14"/>
  <c r="BK120" i="14"/>
  <c r="J120" i="14"/>
  <c r="BE120" i="14" s="1"/>
  <c r="BI118" i="14"/>
  <c r="BH118" i="14"/>
  <c r="BG118" i="14"/>
  <c r="BF118" i="14"/>
  <c r="T118" i="14"/>
  <c r="R118" i="14"/>
  <c r="P118" i="14"/>
  <c r="BK118" i="14"/>
  <c r="J118" i="14"/>
  <c r="BE118" i="14" s="1"/>
  <c r="BI116" i="14"/>
  <c r="BH116" i="14"/>
  <c r="BG116" i="14"/>
  <c r="BF116" i="14"/>
  <c r="T116" i="14"/>
  <c r="R116" i="14"/>
  <c r="P116" i="14"/>
  <c r="BK116" i="14"/>
  <c r="J116" i="14"/>
  <c r="BE116" i="14" s="1"/>
  <c r="BI113" i="14"/>
  <c r="BH113" i="14"/>
  <c r="BG113" i="14"/>
  <c r="BF113" i="14"/>
  <c r="T113" i="14"/>
  <c r="R113" i="14"/>
  <c r="P113" i="14"/>
  <c r="BK113" i="14"/>
  <c r="J113" i="14"/>
  <c r="BE113" i="14" s="1"/>
  <c r="BI110" i="14"/>
  <c r="BH110" i="14"/>
  <c r="BG110" i="14"/>
  <c r="BF110" i="14"/>
  <c r="T110" i="14"/>
  <c r="R110" i="14"/>
  <c r="P110" i="14"/>
  <c r="BK110" i="14"/>
  <c r="J110" i="14"/>
  <c r="BE110" i="14" s="1"/>
  <c r="BI108" i="14"/>
  <c r="BH108" i="14"/>
  <c r="BG108" i="14"/>
  <c r="BF108" i="14"/>
  <c r="T108" i="14"/>
  <c r="R108" i="14"/>
  <c r="P108" i="14"/>
  <c r="BK108" i="14"/>
  <c r="J108" i="14"/>
  <c r="BE108" i="14" s="1"/>
  <c r="BI106" i="14"/>
  <c r="BH106" i="14"/>
  <c r="BG106" i="14"/>
  <c r="BF106" i="14"/>
  <c r="T106" i="14"/>
  <c r="R106" i="14"/>
  <c r="P106" i="14"/>
  <c r="BK106" i="14"/>
  <c r="J106" i="14"/>
  <c r="BE106" i="14" s="1"/>
  <c r="BI104" i="14"/>
  <c r="BH104" i="14"/>
  <c r="BG104" i="14"/>
  <c r="BF104" i="14"/>
  <c r="T104" i="14"/>
  <c r="R104" i="14"/>
  <c r="P104" i="14"/>
  <c r="BK104" i="14"/>
  <c r="J104" i="14"/>
  <c r="BE104" i="14" s="1"/>
  <c r="BI102" i="14"/>
  <c r="BH102" i="14"/>
  <c r="BG102" i="14"/>
  <c r="BF102" i="14"/>
  <c r="T102" i="14"/>
  <c r="R102" i="14"/>
  <c r="P102" i="14"/>
  <c r="BK102" i="14"/>
  <c r="BK101" i="14" s="1"/>
  <c r="J102" i="14"/>
  <c r="BE102" i="14" s="1"/>
  <c r="F95" i="14"/>
  <c r="F92" i="14"/>
  <c r="E90" i="14"/>
  <c r="F49" i="14"/>
  <c r="E47" i="14"/>
  <c r="J21" i="14"/>
  <c r="E21" i="14"/>
  <c r="J94" i="14" s="1"/>
  <c r="J20" i="14"/>
  <c r="J18" i="14"/>
  <c r="E18" i="14"/>
  <c r="F52" i="14" s="1"/>
  <c r="J17" i="14"/>
  <c r="J15" i="14"/>
  <c r="E15" i="14"/>
  <c r="F51" i="14" s="1"/>
  <c r="J14" i="14"/>
  <c r="J12" i="14"/>
  <c r="E7" i="14"/>
  <c r="R99" i="13"/>
  <c r="BK96" i="13"/>
  <c r="J96" i="13" s="1"/>
  <c r="J64" i="13" s="1"/>
  <c r="P93" i="13"/>
  <c r="BK90" i="13"/>
  <c r="J90" i="13" s="1"/>
  <c r="J62" i="13" s="1"/>
  <c r="AY69" i="1"/>
  <c r="AX69" i="1"/>
  <c r="BI103" i="13"/>
  <c r="BH103" i="13"/>
  <c r="BG103" i="13"/>
  <c r="BF103" i="13"/>
  <c r="T103" i="13"/>
  <c r="T102" i="13" s="1"/>
  <c r="R103" i="13"/>
  <c r="R102" i="13" s="1"/>
  <c r="P103" i="13"/>
  <c r="P102" i="13" s="1"/>
  <c r="BK103" i="13"/>
  <c r="BK102" i="13" s="1"/>
  <c r="J102" i="13" s="1"/>
  <c r="J66" i="13" s="1"/>
  <c r="J103" i="13"/>
  <c r="BE103" i="13" s="1"/>
  <c r="BI100" i="13"/>
  <c r="BH100" i="13"/>
  <c r="BG100" i="13"/>
  <c r="BF100" i="13"/>
  <c r="BE100" i="13"/>
  <c r="T100" i="13"/>
  <c r="T99" i="13" s="1"/>
  <c r="R100" i="13"/>
  <c r="P100" i="13"/>
  <c r="P99" i="13" s="1"/>
  <c r="BK100" i="13"/>
  <c r="BK99" i="13" s="1"/>
  <c r="J99" i="13" s="1"/>
  <c r="J65" i="13" s="1"/>
  <c r="J100" i="13"/>
  <c r="BI97" i="13"/>
  <c r="BH97" i="13"/>
  <c r="BG97" i="13"/>
  <c r="BF97" i="13"/>
  <c r="T97" i="13"/>
  <c r="T96" i="13" s="1"/>
  <c r="R97" i="13"/>
  <c r="R96" i="13" s="1"/>
  <c r="P97" i="13"/>
  <c r="P96" i="13" s="1"/>
  <c r="BK97" i="13"/>
  <c r="J97" i="13"/>
  <c r="BE97" i="13" s="1"/>
  <c r="BI94" i="13"/>
  <c r="BH94" i="13"/>
  <c r="BG94" i="13"/>
  <c r="BF94" i="13"/>
  <c r="T94" i="13"/>
  <c r="T93" i="13" s="1"/>
  <c r="R94" i="13"/>
  <c r="R93" i="13" s="1"/>
  <c r="P94" i="13"/>
  <c r="BK94" i="13"/>
  <c r="BK93" i="13" s="1"/>
  <c r="J94" i="13"/>
  <c r="BE94" i="13" s="1"/>
  <c r="BI91" i="13"/>
  <c r="BH91" i="13"/>
  <c r="BG91" i="13"/>
  <c r="BF91" i="13"/>
  <c r="T91" i="13"/>
  <c r="T90" i="13" s="1"/>
  <c r="R91" i="13"/>
  <c r="R90" i="13" s="1"/>
  <c r="P91" i="13"/>
  <c r="P90" i="13" s="1"/>
  <c r="BK91" i="13"/>
  <c r="J91" i="13"/>
  <c r="BE91" i="13" s="1"/>
  <c r="F32" i="13" s="1"/>
  <c r="AZ69" i="1" s="1"/>
  <c r="J84" i="13"/>
  <c r="F82" i="13"/>
  <c r="E80" i="13"/>
  <c r="J53" i="13"/>
  <c r="F53" i="13"/>
  <c r="E51" i="13"/>
  <c r="J23" i="13"/>
  <c r="E23" i="13"/>
  <c r="J55" i="13" s="1"/>
  <c r="J22" i="13"/>
  <c r="J20" i="13"/>
  <c r="E20" i="13"/>
  <c r="J19" i="13"/>
  <c r="J17" i="13"/>
  <c r="E17" i="13"/>
  <c r="J16" i="13"/>
  <c r="J14" i="13"/>
  <c r="J82" i="13" s="1"/>
  <c r="E7" i="13"/>
  <c r="BK258" i="12"/>
  <c r="J258" i="12" s="1"/>
  <c r="J73" i="12" s="1"/>
  <c r="J256" i="12"/>
  <c r="J72" i="12" s="1"/>
  <c r="P199" i="12"/>
  <c r="R142" i="12"/>
  <c r="AY68" i="1"/>
  <c r="AX68" i="1"/>
  <c r="BI263" i="12"/>
  <c r="BH263" i="12"/>
  <c r="BG263" i="12"/>
  <c r="BF263" i="12"/>
  <c r="BE263" i="12"/>
  <c r="T263" i="12"/>
  <c r="T262" i="12" s="1"/>
  <c r="R263" i="12"/>
  <c r="R262" i="12" s="1"/>
  <c r="P263" i="12"/>
  <c r="P262" i="12" s="1"/>
  <c r="BK263" i="12"/>
  <c r="BK262" i="12" s="1"/>
  <c r="J262" i="12" s="1"/>
  <c r="J74" i="12" s="1"/>
  <c r="J263" i="12"/>
  <c r="BI259" i="12"/>
  <c r="BH259" i="12"/>
  <c r="BG259" i="12"/>
  <c r="BF259" i="12"/>
  <c r="T259" i="12"/>
  <c r="T258" i="12" s="1"/>
  <c r="R259" i="12"/>
  <c r="R258" i="12" s="1"/>
  <c r="P259" i="12"/>
  <c r="P258" i="12" s="1"/>
  <c r="BK259" i="12"/>
  <c r="J259" i="12"/>
  <c r="BE259" i="12" s="1"/>
  <c r="BI257" i="12"/>
  <c r="BH257" i="12"/>
  <c r="BG257" i="12"/>
  <c r="BF257" i="12"/>
  <c r="BE257" i="12"/>
  <c r="T257" i="12"/>
  <c r="T256" i="12" s="1"/>
  <c r="R257" i="12"/>
  <c r="R256" i="12" s="1"/>
  <c r="P257" i="12"/>
  <c r="P256" i="12" s="1"/>
  <c r="BK257" i="12"/>
  <c r="BK256" i="12" s="1"/>
  <c r="J257" i="12"/>
  <c r="BI254" i="12"/>
  <c r="BH254" i="12"/>
  <c r="BG254" i="12"/>
  <c r="BF254" i="12"/>
  <c r="T254" i="12"/>
  <c r="R254" i="12"/>
  <c r="P254" i="12"/>
  <c r="BK254" i="12"/>
  <c r="J254" i="12"/>
  <c r="BE254" i="12" s="1"/>
  <c r="BI252" i="12"/>
  <c r="BH252" i="12"/>
  <c r="BG252" i="12"/>
  <c r="BF252" i="12"/>
  <c r="T252" i="12"/>
  <c r="R252" i="12"/>
  <c r="P252" i="12"/>
  <c r="BK252" i="12"/>
  <c r="J252" i="12"/>
  <c r="BE252" i="12" s="1"/>
  <c r="BI250" i="12"/>
  <c r="BH250" i="12"/>
  <c r="BG250" i="12"/>
  <c r="BF250" i="12"/>
  <c r="T250" i="12"/>
  <c r="R250" i="12"/>
  <c r="P250" i="12"/>
  <c r="BK250" i="12"/>
  <c r="J250" i="12"/>
  <c r="BE250" i="12" s="1"/>
  <c r="BI248" i="12"/>
  <c r="BH248" i="12"/>
  <c r="BG248" i="12"/>
  <c r="BF248" i="12"/>
  <c r="T248" i="12"/>
  <c r="R248" i="12"/>
  <c r="R246" i="12" s="1"/>
  <c r="P248" i="12"/>
  <c r="BK248" i="12"/>
  <c r="J248" i="12"/>
  <c r="BE248" i="12" s="1"/>
  <c r="BI247" i="12"/>
  <c r="BH247" i="12"/>
  <c r="BG247" i="12"/>
  <c r="BF247" i="12"/>
  <c r="BE247" i="12"/>
  <c r="T247" i="12"/>
  <c r="R247" i="12"/>
  <c r="P247" i="12"/>
  <c r="BK247" i="12"/>
  <c r="J247" i="12"/>
  <c r="BI244" i="12"/>
  <c r="BH244" i="12"/>
  <c r="BG244" i="12"/>
  <c r="BF244" i="12"/>
  <c r="BE244" i="12"/>
  <c r="T244" i="12"/>
  <c r="R244" i="12"/>
  <c r="P244" i="12"/>
  <c r="BK244" i="12"/>
  <c r="J244" i="12"/>
  <c r="BI242" i="12"/>
  <c r="BH242" i="12"/>
  <c r="BG242" i="12"/>
  <c r="BF242" i="12"/>
  <c r="BE242" i="12"/>
  <c r="T242" i="12"/>
  <c r="R242" i="12"/>
  <c r="P242" i="12"/>
  <c r="BK242" i="12"/>
  <c r="J242" i="12"/>
  <c r="BI240" i="12"/>
  <c r="BH240" i="12"/>
  <c r="BG240" i="12"/>
  <c r="BF240" i="12"/>
  <c r="BE240" i="12"/>
  <c r="T240" i="12"/>
  <c r="R240" i="12"/>
  <c r="P240" i="12"/>
  <c r="BK240" i="12"/>
  <c r="J240" i="12"/>
  <c r="BI238" i="12"/>
  <c r="BH238" i="12"/>
  <c r="BG238" i="12"/>
  <c r="BF238" i="12"/>
  <c r="BE238" i="12"/>
  <c r="T238" i="12"/>
  <c r="R238" i="12"/>
  <c r="P238" i="12"/>
  <c r="BK238" i="12"/>
  <c r="J238" i="12"/>
  <c r="BI236" i="12"/>
  <c r="BH236" i="12"/>
  <c r="BG236" i="12"/>
  <c r="BF236" i="12"/>
  <c r="BE236" i="12"/>
  <c r="T236" i="12"/>
  <c r="R236" i="12"/>
  <c r="R235" i="12" s="1"/>
  <c r="P236" i="12"/>
  <c r="BK236" i="12"/>
  <c r="J236" i="12"/>
  <c r="BI232" i="12"/>
  <c r="BH232" i="12"/>
  <c r="BG232" i="12"/>
  <c r="BF232" i="12"/>
  <c r="T232" i="12"/>
  <c r="R232" i="12"/>
  <c r="P232" i="12"/>
  <c r="BK232" i="12"/>
  <c r="J232" i="12"/>
  <c r="BE232" i="12" s="1"/>
  <c r="BI229" i="12"/>
  <c r="BH229" i="12"/>
  <c r="BG229" i="12"/>
  <c r="BF229" i="12"/>
  <c r="T229" i="12"/>
  <c r="R229" i="12"/>
  <c r="P229" i="12"/>
  <c r="BK229" i="12"/>
  <c r="J229" i="12"/>
  <c r="BE229" i="12" s="1"/>
  <c r="BI226" i="12"/>
  <c r="BH226" i="12"/>
  <c r="BG226" i="12"/>
  <c r="BF226" i="12"/>
  <c r="T226" i="12"/>
  <c r="R226" i="12"/>
  <c r="P226" i="12"/>
  <c r="BK226" i="12"/>
  <c r="J226" i="12"/>
  <c r="BE226" i="12" s="1"/>
  <c r="BI223" i="12"/>
  <c r="BH223" i="12"/>
  <c r="BG223" i="12"/>
  <c r="BF223" i="12"/>
  <c r="T223" i="12"/>
  <c r="R223" i="12"/>
  <c r="P223" i="12"/>
  <c r="BK223" i="12"/>
  <c r="J223" i="12"/>
  <c r="BE223" i="12" s="1"/>
  <c r="BI221" i="12"/>
  <c r="BH221" i="12"/>
  <c r="BG221" i="12"/>
  <c r="BF221" i="12"/>
  <c r="T221" i="12"/>
  <c r="R221" i="12"/>
  <c r="P221" i="12"/>
  <c r="BK221" i="12"/>
  <c r="J221" i="12"/>
  <c r="BE221" i="12" s="1"/>
  <c r="BI219" i="12"/>
  <c r="BH219" i="12"/>
  <c r="BG219" i="12"/>
  <c r="BF219" i="12"/>
  <c r="BE219" i="12"/>
  <c r="T219" i="12"/>
  <c r="R219" i="12"/>
  <c r="P219" i="12"/>
  <c r="BK219" i="12"/>
  <c r="J219" i="12"/>
  <c r="BI217" i="12"/>
  <c r="BH217" i="12"/>
  <c r="BG217" i="12"/>
  <c r="BF217" i="12"/>
  <c r="T217" i="12"/>
  <c r="R217" i="12"/>
  <c r="P217" i="12"/>
  <c r="BK217" i="12"/>
  <c r="J217" i="12"/>
  <c r="BE217" i="12" s="1"/>
  <c r="BI215" i="12"/>
  <c r="BH215" i="12"/>
  <c r="BG215" i="12"/>
  <c r="BF215" i="12"/>
  <c r="T215" i="12"/>
  <c r="R215" i="12"/>
  <c r="P215" i="12"/>
  <c r="BK215" i="12"/>
  <c r="J215" i="12"/>
  <c r="BE215" i="12" s="1"/>
  <c r="BI213" i="12"/>
  <c r="BH213" i="12"/>
  <c r="BG213" i="12"/>
  <c r="BF213" i="12"/>
  <c r="T213" i="12"/>
  <c r="R213" i="12"/>
  <c r="P213" i="12"/>
  <c r="BK213" i="12"/>
  <c r="J213" i="12"/>
  <c r="BE213" i="12" s="1"/>
  <c r="BI211" i="12"/>
  <c r="BH211" i="12"/>
  <c r="BG211" i="12"/>
  <c r="BF211" i="12"/>
  <c r="T211" i="12"/>
  <c r="R211" i="12"/>
  <c r="P211" i="12"/>
  <c r="BK211" i="12"/>
  <c r="J211" i="12"/>
  <c r="BE211" i="12" s="1"/>
  <c r="BI207" i="12"/>
  <c r="BH207" i="12"/>
  <c r="BG207" i="12"/>
  <c r="BF207" i="12"/>
  <c r="T207" i="12"/>
  <c r="R207" i="12"/>
  <c r="P207" i="12"/>
  <c r="BK207" i="12"/>
  <c r="J207" i="12"/>
  <c r="BE207" i="12" s="1"/>
  <c r="BI205" i="12"/>
  <c r="BH205" i="12"/>
  <c r="BG205" i="12"/>
  <c r="BF205" i="12"/>
  <c r="T205" i="12"/>
  <c r="R205" i="12"/>
  <c r="P205" i="12"/>
  <c r="BK205" i="12"/>
  <c r="J205" i="12"/>
  <c r="BE205" i="12" s="1"/>
  <c r="BI200" i="12"/>
  <c r="BH200" i="12"/>
  <c r="BG200" i="12"/>
  <c r="BF200" i="12"/>
  <c r="T200" i="12"/>
  <c r="T199" i="12" s="1"/>
  <c r="R200" i="12"/>
  <c r="R199" i="12" s="1"/>
  <c r="P200" i="12"/>
  <c r="BK200" i="12"/>
  <c r="BK199" i="12" s="1"/>
  <c r="J199" i="12" s="1"/>
  <c r="J68" i="12" s="1"/>
  <c r="J200" i="12"/>
  <c r="BE200" i="12" s="1"/>
  <c r="BI195" i="12"/>
  <c r="BH195" i="12"/>
  <c r="BG195" i="12"/>
  <c r="BF195" i="12"/>
  <c r="T195" i="12"/>
  <c r="R195" i="12"/>
  <c r="P195" i="12"/>
  <c r="BK195" i="12"/>
  <c r="J195" i="12"/>
  <c r="BE195" i="12" s="1"/>
  <c r="BI192" i="12"/>
  <c r="BH192" i="12"/>
  <c r="BG192" i="12"/>
  <c r="BF192" i="12"/>
  <c r="T192" i="12"/>
  <c r="R192" i="12"/>
  <c r="P192" i="12"/>
  <c r="BK192" i="12"/>
  <c r="J192" i="12"/>
  <c r="BE192" i="12" s="1"/>
  <c r="BI189" i="12"/>
  <c r="BH189" i="12"/>
  <c r="BG189" i="12"/>
  <c r="BF189" i="12"/>
  <c r="T189" i="12"/>
  <c r="R189" i="12"/>
  <c r="P189" i="12"/>
  <c r="P185" i="12" s="1"/>
  <c r="BK189" i="12"/>
  <c r="J189" i="12"/>
  <c r="BE189" i="12" s="1"/>
  <c r="BI186" i="12"/>
  <c r="BH186" i="12"/>
  <c r="BG186" i="12"/>
  <c r="BF186" i="12"/>
  <c r="T186" i="12"/>
  <c r="R186" i="12"/>
  <c r="P186" i="12"/>
  <c r="BK186" i="12"/>
  <c r="J186" i="12"/>
  <c r="BE186" i="12" s="1"/>
  <c r="BI183" i="12"/>
  <c r="BH183" i="12"/>
  <c r="BG183" i="12"/>
  <c r="BF183" i="12"/>
  <c r="BE183" i="12"/>
  <c r="T183" i="12"/>
  <c r="R183" i="12"/>
  <c r="P183" i="12"/>
  <c r="BK183" i="12"/>
  <c r="J183" i="12"/>
  <c r="BI181" i="12"/>
  <c r="BH181" i="12"/>
  <c r="BG181" i="12"/>
  <c r="BF181" i="12"/>
  <c r="T181" i="12"/>
  <c r="R181" i="12"/>
  <c r="P181" i="12"/>
  <c r="BK181" i="12"/>
  <c r="J181" i="12"/>
  <c r="BE181" i="12" s="1"/>
  <c r="BI174" i="12"/>
  <c r="BH174" i="12"/>
  <c r="BG174" i="12"/>
  <c r="BF174" i="12"/>
  <c r="T174" i="12"/>
  <c r="R174" i="12"/>
  <c r="P174" i="12"/>
  <c r="BK174" i="12"/>
  <c r="J174" i="12"/>
  <c r="BE174" i="12" s="1"/>
  <c r="BI171" i="12"/>
  <c r="BH171" i="12"/>
  <c r="BG171" i="12"/>
  <c r="BF171" i="12"/>
  <c r="T171" i="12"/>
  <c r="R171" i="12"/>
  <c r="P171" i="12"/>
  <c r="BK171" i="12"/>
  <c r="J171" i="12"/>
  <c r="BE171" i="12" s="1"/>
  <c r="BI169" i="12"/>
  <c r="BH169" i="12"/>
  <c r="BG169" i="12"/>
  <c r="BF169" i="12"/>
  <c r="T169" i="12"/>
  <c r="R169" i="12"/>
  <c r="P169" i="12"/>
  <c r="BK169" i="12"/>
  <c r="J169" i="12"/>
  <c r="BE169" i="12" s="1"/>
  <c r="BI167" i="12"/>
  <c r="BH167" i="12"/>
  <c r="BG167" i="12"/>
  <c r="BF167" i="12"/>
  <c r="T167" i="12"/>
  <c r="R167" i="12"/>
  <c r="P167" i="12"/>
  <c r="BK167" i="12"/>
  <c r="J167" i="12"/>
  <c r="BE167" i="12" s="1"/>
  <c r="BI165" i="12"/>
  <c r="BH165" i="12"/>
  <c r="BG165" i="12"/>
  <c r="BF165" i="12"/>
  <c r="T165" i="12"/>
  <c r="R165" i="12"/>
  <c r="P165" i="12"/>
  <c r="BK165" i="12"/>
  <c r="J165" i="12"/>
  <c r="BE165" i="12" s="1"/>
  <c r="BI161" i="12"/>
  <c r="BH161" i="12"/>
  <c r="BG161" i="12"/>
  <c r="BF161" i="12"/>
  <c r="T161" i="12"/>
  <c r="R161" i="12"/>
  <c r="P161" i="12"/>
  <c r="BK161" i="12"/>
  <c r="J161" i="12"/>
  <c r="BE161" i="12" s="1"/>
  <c r="BI154" i="12"/>
  <c r="BH154" i="12"/>
  <c r="BG154" i="12"/>
  <c r="BF154" i="12"/>
  <c r="T154" i="12"/>
  <c r="R154" i="12"/>
  <c r="P154" i="12"/>
  <c r="BK154" i="12"/>
  <c r="J154" i="12"/>
  <c r="BE154" i="12" s="1"/>
  <c r="BI151" i="12"/>
  <c r="BH151" i="12"/>
  <c r="BG151" i="12"/>
  <c r="BF151" i="12"/>
  <c r="T151" i="12"/>
  <c r="R151" i="12"/>
  <c r="P151" i="12"/>
  <c r="BK151" i="12"/>
  <c r="J151" i="12"/>
  <c r="BE151" i="12" s="1"/>
  <c r="BI148" i="12"/>
  <c r="BH148" i="12"/>
  <c r="BG148" i="12"/>
  <c r="BF148" i="12"/>
  <c r="T148" i="12"/>
  <c r="R148" i="12"/>
  <c r="P148" i="12"/>
  <c r="BK148" i="12"/>
  <c r="J148" i="12"/>
  <c r="BE148" i="12" s="1"/>
  <c r="BI143" i="12"/>
  <c r="BH143" i="12"/>
  <c r="BG143" i="12"/>
  <c r="BF143" i="12"/>
  <c r="BE143" i="12"/>
  <c r="T143" i="12"/>
  <c r="T142" i="12" s="1"/>
  <c r="R143" i="12"/>
  <c r="P143" i="12"/>
  <c r="P142" i="12" s="1"/>
  <c r="BK143" i="12"/>
  <c r="BK142" i="12" s="1"/>
  <c r="J142" i="12" s="1"/>
  <c r="J63" i="12" s="1"/>
  <c r="J143" i="12"/>
  <c r="BI139" i="12"/>
  <c r="BH139" i="12"/>
  <c r="BG139" i="12"/>
  <c r="BF139" i="12"/>
  <c r="T139" i="12"/>
  <c r="R139" i="12"/>
  <c r="P139" i="12"/>
  <c r="BK139" i="12"/>
  <c r="J139" i="12"/>
  <c r="BE139" i="12" s="1"/>
  <c r="BI136" i="12"/>
  <c r="BH136" i="12"/>
  <c r="BG136" i="12"/>
  <c r="BF136" i="12"/>
  <c r="T136" i="12"/>
  <c r="R136" i="12"/>
  <c r="P136" i="12"/>
  <c r="BK136" i="12"/>
  <c r="J136" i="12"/>
  <c r="BE136" i="12" s="1"/>
  <c r="BI133" i="12"/>
  <c r="BH133" i="12"/>
  <c r="BG133" i="12"/>
  <c r="BF133" i="12"/>
  <c r="T133" i="12"/>
  <c r="R133" i="12"/>
  <c r="P133" i="12"/>
  <c r="BK133" i="12"/>
  <c r="J133" i="12"/>
  <c r="BE133" i="12" s="1"/>
  <c r="BI130" i="12"/>
  <c r="BH130" i="12"/>
  <c r="BG130" i="12"/>
  <c r="BF130" i="12"/>
  <c r="BE130" i="12"/>
  <c r="T130" i="12"/>
  <c r="R130" i="12"/>
  <c r="P130" i="12"/>
  <c r="BK130" i="12"/>
  <c r="J130" i="12"/>
  <c r="BI126" i="12"/>
  <c r="BH126" i="12"/>
  <c r="BG126" i="12"/>
  <c r="BF126" i="12"/>
  <c r="T126" i="12"/>
  <c r="R126" i="12"/>
  <c r="P126" i="12"/>
  <c r="BK126" i="12"/>
  <c r="J126" i="12"/>
  <c r="BE126" i="12" s="1"/>
  <c r="BI124" i="12"/>
  <c r="BH124" i="12"/>
  <c r="BG124" i="12"/>
  <c r="BF124" i="12"/>
  <c r="T124" i="12"/>
  <c r="R124" i="12"/>
  <c r="P124" i="12"/>
  <c r="BK124" i="12"/>
  <c r="BK123" i="12" s="1"/>
  <c r="J123" i="12" s="1"/>
  <c r="J61" i="12" s="1"/>
  <c r="J124" i="12"/>
  <c r="BE124" i="12" s="1"/>
  <c r="BI121" i="12"/>
  <c r="BH121" i="12"/>
  <c r="BG121" i="12"/>
  <c r="BF121" i="12"/>
  <c r="T121" i="12"/>
  <c r="T120" i="12" s="1"/>
  <c r="R121" i="12"/>
  <c r="R120" i="12" s="1"/>
  <c r="P121" i="12"/>
  <c r="P120" i="12" s="1"/>
  <c r="BK121" i="12"/>
  <c r="BK120" i="12" s="1"/>
  <c r="J120" i="12" s="1"/>
  <c r="J60" i="12" s="1"/>
  <c r="J121" i="12"/>
  <c r="BE121" i="12" s="1"/>
  <c r="BI118" i="12"/>
  <c r="BH118" i="12"/>
  <c r="BG118" i="12"/>
  <c r="BF118" i="12"/>
  <c r="T118" i="12"/>
  <c r="R118" i="12"/>
  <c r="P118" i="12"/>
  <c r="BK118" i="12"/>
  <c r="J118" i="12"/>
  <c r="BE118" i="12" s="1"/>
  <c r="BI116" i="12"/>
  <c r="BH116" i="12"/>
  <c r="BG116" i="12"/>
  <c r="BF116" i="12"/>
  <c r="T116" i="12"/>
  <c r="R116" i="12"/>
  <c r="P116" i="12"/>
  <c r="BK116" i="12"/>
  <c r="J116" i="12"/>
  <c r="BE116" i="12" s="1"/>
  <c r="BI114" i="12"/>
  <c r="BH114" i="12"/>
  <c r="BG114" i="12"/>
  <c r="BF114" i="12"/>
  <c r="T114" i="12"/>
  <c r="R114" i="12"/>
  <c r="P114" i="12"/>
  <c r="BK114" i="12"/>
  <c r="J114" i="12"/>
  <c r="BE114" i="12" s="1"/>
  <c r="BI112" i="12"/>
  <c r="BH112" i="12"/>
  <c r="BG112" i="12"/>
  <c r="BF112" i="12"/>
  <c r="T112" i="12"/>
  <c r="R112" i="12"/>
  <c r="P112" i="12"/>
  <c r="BK112" i="12"/>
  <c r="J112" i="12"/>
  <c r="BE112" i="12" s="1"/>
  <c r="BI109" i="12"/>
  <c r="BH109" i="12"/>
  <c r="BG109" i="12"/>
  <c r="BF109" i="12"/>
  <c r="T109" i="12"/>
  <c r="R109" i="12"/>
  <c r="P109" i="12"/>
  <c r="BK109" i="12"/>
  <c r="J109" i="12"/>
  <c r="BE109" i="12" s="1"/>
  <c r="BI106" i="12"/>
  <c r="BH106" i="12"/>
  <c r="BG106" i="12"/>
  <c r="BF106" i="12"/>
  <c r="T106" i="12"/>
  <c r="R106" i="12"/>
  <c r="P106" i="12"/>
  <c r="BK106" i="12"/>
  <c r="J106" i="12"/>
  <c r="BE106" i="12" s="1"/>
  <c r="BI104" i="12"/>
  <c r="BH104" i="12"/>
  <c r="BG104" i="12"/>
  <c r="BF104" i="12"/>
  <c r="T104" i="12"/>
  <c r="R104" i="12"/>
  <c r="P104" i="12"/>
  <c r="BK104" i="12"/>
  <c r="J104" i="12"/>
  <c r="BE104" i="12" s="1"/>
  <c r="BI102" i="12"/>
  <c r="BH102" i="12"/>
  <c r="BG102" i="12"/>
  <c r="BF102" i="12"/>
  <c r="T102" i="12"/>
  <c r="R102" i="12"/>
  <c r="P102" i="12"/>
  <c r="BK102" i="12"/>
  <c r="J102" i="12"/>
  <c r="BE102" i="12" s="1"/>
  <c r="BI100" i="12"/>
  <c r="BH100" i="12"/>
  <c r="BG100" i="12"/>
  <c r="BF100" i="12"/>
  <c r="T100" i="12"/>
  <c r="R100" i="12"/>
  <c r="P100" i="12"/>
  <c r="BK100" i="12"/>
  <c r="J100" i="12"/>
  <c r="BE100" i="12" s="1"/>
  <c r="BI98" i="12"/>
  <c r="BH98" i="12"/>
  <c r="BG98" i="12"/>
  <c r="BF98" i="12"/>
  <c r="T98" i="12"/>
  <c r="R98" i="12"/>
  <c r="P98" i="12"/>
  <c r="BK98" i="12"/>
  <c r="J98" i="12"/>
  <c r="BE98" i="12" s="1"/>
  <c r="F88" i="12"/>
  <c r="E86" i="12"/>
  <c r="E84" i="12"/>
  <c r="F49" i="12"/>
  <c r="E47" i="12"/>
  <c r="J21" i="12"/>
  <c r="E21" i="12"/>
  <c r="J90" i="12" s="1"/>
  <c r="J20" i="12"/>
  <c r="J18" i="12"/>
  <c r="E18" i="12"/>
  <c r="J17" i="12"/>
  <c r="J15" i="12"/>
  <c r="E15" i="12"/>
  <c r="F51" i="12" s="1"/>
  <c r="J14" i="12"/>
  <c r="J12" i="12"/>
  <c r="E7" i="12"/>
  <c r="E45" i="12" s="1"/>
  <c r="BK102" i="11"/>
  <c r="J102" i="11" s="1"/>
  <c r="J66" i="11" s="1"/>
  <c r="R99" i="11"/>
  <c r="P99" i="11"/>
  <c r="T96" i="11"/>
  <c r="AY66" i="1"/>
  <c r="AX66" i="1"/>
  <c r="BI103" i="11"/>
  <c r="BH103" i="11"/>
  <c r="BG103" i="11"/>
  <c r="BF103" i="11"/>
  <c r="T103" i="11"/>
  <c r="T102" i="11" s="1"/>
  <c r="R103" i="11"/>
  <c r="R102" i="11" s="1"/>
  <c r="P103" i="11"/>
  <c r="P102" i="11" s="1"/>
  <c r="BK103" i="11"/>
  <c r="J103" i="11"/>
  <c r="BE103" i="11" s="1"/>
  <c r="BI100" i="11"/>
  <c r="BH100" i="11"/>
  <c r="BG100" i="11"/>
  <c r="BF100" i="11"/>
  <c r="T100" i="11"/>
  <c r="T99" i="11" s="1"/>
  <c r="R100" i="11"/>
  <c r="P100" i="11"/>
  <c r="BK100" i="11"/>
  <c r="BK99" i="11" s="1"/>
  <c r="J99" i="11" s="1"/>
  <c r="J65" i="11" s="1"/>
  <c r="J100" i="11"/>
  <c r="BE100" i="11" s="1"/>
  <c r="BI97" i="11"/>
  <c r="BH97" i="11"/>
  <c r="BG97" i="11"/>
  <c r="BF97" i="11"/>
  <c r="T97" i="11"/>
  <c r="R97" i="11"/>
  <c r="R96" i="11" s="1"/>
  <c r="P97" i="11"/>
  <c r="P96" i="11" s="1"/>
  <c r="BK97" i="11"/>
  <c r="BK96" i="11" s="1"/>
  <c r="J96" i="11" s="1"/>
  <c r="J64" i="11" s="1"/>
  <c r="J97" i="11"/>
  <c r="BE97" i="11" s="1"/>
  <c r="BI94" i="11"/>
  <c r="BH94" i="11"/>
  <c r="BG94" i="11"/>
  <c r="BF94" i="11"/>
  <c r="T94" i="11"/>
  <c r="T93" i="11" s="1"/>
  <c r="R94" i="11"/>
  <c r="R93" i="11" s="1"/>
  <c r="P94" i="11"/>
  <c r="P93" i="11" s="1"/>
  <c r="BK94" i="11"/>
  <c r="BK93" i="11" s="1"/>
  <c r="J93" i="11" s="1"/>
  <c r="J63" i="11" s="1"/>
  <c r="J94" i="11"/>
  <c r="BE94" i="11" s="1"/>
  <c r="BI91" i="11"/>
  <c r="BH91" i="11"/>
  <c r="BG91" i="11"/>
  <c r="BF91" i="11"/>
  <c r="T91" i="11"/>
  <c r="T90" i="11" s="1"/>
  <c r="R91" i="11"/>
  <c r="R90" i="11" s="1"/>
  <c r="P91" i="11"/>
  <c r="P90" i="11" s="1"/>
  <c r="BK91" i="11"/>
  <c r="BK90" i="11" s="1"/>
  <c r="J91" i="11"/>
  <c r="BE91" i="11" s="1"/>
  <c r="J82" i="11"/>
  <c r="F82" i="11"/>
  <c r="E80" i="11"/>
  <c r="F55" i="11"/>
  <c r="F53" i="11"/>
  <c r="E51" i="11"/>
  <c r="J23" i="11"/>
  <c r="E23" i="11"/>
  <c r="J55" i="11" s="1"/>
  <c r="J22" i="11"/>
  <c r="J20" i="11"/>
  <c r="E20" i="11"/>
  <c r="F85" i="11" s="1"/>
  <c r="J19" i="11"/>
  <c r="J17" i="11"/>
  <c r="E17" i="11"/>
  <c r="F84" i="11" s="1"/>
  <c r="J16" i="11"/>
  <c r="J14" i="11"/>
  <c r="J53" i="11" s="1"/>
  <c r="E7" i="11"/>
  <c r="E47" i="11" s="1"/>
  <c r="R262" i="10"/>
  <c r="BK258" i="10"/>
  <c r="J258" i="10" s="1"/>
  <c r="J73" i="10" s="1"/>
  <c r="BK142" i="10"/>
  <c r="J142" i="10" s="1"/>
  <c r="J63" i="10" s="1"/>
  <c r="R129" i="10"/>
  <c r="AY65" i="1"/>
  <c r="AX65" i="1"/>
  <c r="BI263" i="10"/>
  <c r="BH263" i="10"/>
  <c r="BG263" i="10"/>
  <c r="BF263" i="10"/>
  <c r="BE263" i="10"/>
  <c r="T263" i="10"/>
  <c r="T262" i="10" s="1"/>
  <c r="R263" i="10"/>
  <c r="P263" i="10"/>
  <c r="P262" i="10" s="1"/>
  <c r="BK263" i="10"/>
  <c r="BK262" i="10" s="1"/>
  <c r="J262" i="10" s="1"/>
  <c r="J74" i="10" s="1"/>
  <c r="J263" i="10"/>
  <c r="BI259" i="10"/>
  <c r="BH259" i="10"/>
  <c r="BG259" i="10"/>
  <c r="BF259" i="10"/>
  <c r="T259" i="10"/>
  <c r="T258" i="10" s="1"/>
  <c r="R259" i="10"/>
  <c r="R258" i="10" s="1"/>
  <c r="P259" i="10"/>
  <c r="P258" i="10" s="1"/>
  <c r="BK259" i="10"/>
  <c r="J259" i="10"/>
  <c r="BE259" i="10" s="1"/>
  <c r="BI257" i="10"/>
  <c r="BH257" i="10"/>
  <c r="BG257" i="10"/>
  <c r="BF257" i="10"/>
  <c r="T257" i="10"/>
  <c r="T256" i="10" s="1"/>
  <c r="R257" i="10"/>
  <c r="R256" i="10" s="1"/>
  <c r="P257" i="10"/>
  <c r="P256" i="10" s="1"/>
  <c r="BK257" i="10"/>
  <c r="BK256" i="10" s="1"/>
  <c r="J256" i="10" s="1"/>
  <c r="J72" i="10" s="1"/>
  <c r="J257" i="10"/>
  <c r="BE257" i="10" s="1"/>
  <c r="BI254" i="10"/>
  <c r="BH254" i="10"/>
  <c r="BG254" i="10"/>
  <c r="BF254" i="10"/>
  <c r="T254" i="10"/>
  <c r="R254" i="10"/>
  <c r="P254" i="10"/>
  <c r="BK254" i="10"/>
  <c r="J254" i="10"/>
  <c r="BE254" i="10" s="1"/>
  <c r="BI252" i="10"/>
  <c r="BH252" i="10"/>
  <c r="BG252" i="10"/>
  <c r="BF252" i="10"/>
  <c r="T252" i="10"/>
  <c r="R252" i="10"/>
  <c r="P252" i="10"/>
  <c r="BK252" i="10"/>
  <c r="J252" i="10"/>
  <c r="BE252" i="10" s="1"/>
  <c r="BI250" i="10"/>
  <c r="BH250" i="10"/>
  <c r="BG250" i="10"/>
  <c r="BF250" i="10"/>
  <c r="T250" i="10"/>
  <c r="R250" i="10"/>
  <c r="P250" i="10"/>
  <c r="BK250" i="10"/>
  <c r="J250" i="10"/>
  <c r="BE250" i="10" s="1"/>
  <c r="BI248" i="10"/>
  <c r="BH248" i="10"/>
  <c r="BG248" i="10"/>
  <c r="BF248" i="10"/>
  <c r="BE248" i="10"/>
  <c r="T248" i="10"/>
  <c r="R248" i="10"/>
  <c r="P248" i="10"/>
  <c r="BK248" i="10"/>
  <c r="J248" i="10"/>
  <c r="BI247" i="10"/>
  <c r="BH247" i="10"/>
  <c r="BG247" i="10"/>
  <c r="BF247" i="10"/>
  <c r="T247" i="10"/>
  <c r="R247" i="10"/>
  <c r="P247" i="10"/>
  <c r="BK247" i="10"/>
  <c r="J247" i="10"/>
  <c r="BE247" i="10" s="1"/>
  <c r="BI244" i="10"/>
  <c r="BH244" i="10"/>
  <c r="BG244" i="10"/>
  <c r="BF244" i="10"/>
  <c r="T244" i="10"/>
  <c r="R244" i="10"/>
  <c r="P244" i="10"/>
  <c r="BK244" i="10"/>
  <c r="J244" i="10"/>
  <c r="BE244" i="10" s="1"/>
  <c r="BI242" i="10"/>
  <c r="BH242" i="10"/>
  <c r="BG242" i="10"/>
  <c r="BF242" i="10"/>
  <c r="T242" i="10"/>
  <c r="R242" i="10"/>
  <c r="P242" i="10"/>
  <c r="BK242" i="10"/>
  <c r="J242" i="10"/>
  <c r="BE242" i="10" s="1"/>
  <c r="BI240" i="10"/>
  <c r="BH240" i="10"/>
  <c r="BG240" i="10"/>
  <c r="BF240" i="10"/>
  <c r="T240" i="10"/>
  <c r="R240" i="10"/>
  <c r="P240" i="10"/>
  <c r="BK240" i="10"/>
  <c r="J240" i="10"/>
  <c r="BE240" i="10" s="1"/>
  <c r="BI238" i="10"/>
  <c r="BH238" i="10"/>
  <c r="BG238" i="10"/>
  <c r="BF238" i="10"/>
  <c r="T238" i="10"/>
  <c r="R238" i="10"/>
  <c r="P238" i="10"/>
  <c r="BK238" i="10"/>
  <c r="J238" i="10"/>
  <c r="BE238" i="10" s="1"/>
  <c r="BI236" i="10"/>
  <c r="BH236" i="10"/>
  <c r="BG236" i="10"/>
  <c r="BF236" i="10"/>
  <c r="T236" i="10"/>
  <c r="R236" i="10"/>
  <c r="R235" i="10" s="1"/>
  <c r="P236" i="10"/>
  <c r="BK236" i="10"/>
  <c r="J236" i="10"/>
  <c r="BE236" i="10" s="1"/>
  <c r="BI232" i="10"/>
  <c r="BH232" i="10"/>
  <c r="BG232" i="10"/>
  <c r="BF232" i="10"/>
  <c r="T232" i="10"/>
  <c r="R232" i="10"/>
  <c r="P232" i="10"/>
  <c r="BK232" i="10"/>
  <c r="J232" i="10"/>
  <c r="BE232" i="10" s="1"/>
  <c r="BI229" i="10"/>
  <c r="BH229" i="10"/>
  <c r="BG229" i="10"/>
  <c r="BF229" i="10"/>
  <c r="T229" i="10"/>
  <c r="R229" i="10"/>
  <c r="P229" i="10"/>
  <c r="BK229" i="10"/>
  <c r="J229" i="10"/>
  <c r="BE229" i="10" s="1"/>
  <c r="BI226" i="10"/>
  <c r="BH226" i="10"/>
  <c r="BG226" i="10"/>
  <c r="BF226" i="10"/>
  <c r="T226" i="10"/>
  <c r="R226" i="10"/>
  <c r="P226" i="10"/>
  <c r="BK226" i="10"/>
  <c r="J226" i="10"/>
  <c r="BE226" i="10" s="1"/>
  <c r="BI223" i="10"/>
  <c r="BH223" i="10"/>
  <c r="BG223" i="10"/>
  <c r="BF223" i="10"/>
  <c r="T223" i="10"/>
  <c r="R223" i="10"/>
  <c r="P223" i="10"/>
  <c r="BK223" i="10"/>
  <c r="J223" i="10"/>
  <c r="BE223" i="10" s="1"/>
  <c r="BI221" i="10"/>
  <c r="BH221" i="10"/>
  <c r="BG221" i="10"/>
  <c r="BF221" i="10"/>
  <c r="BE221" i="10"/>
  <c r="T221" i="10"/>
  <c r="R221" i="10"/>
  <c r="P221" i="10"/>
  <c r="BK221" i="10"/>
  <c r="J221" i="10"/>
  <c r="BI219" i="10"/>
  <c r="BH219" i="10"/>
  <c r="BG219" i="10"/>
  <c r="BF219" i="10"/>
  <c r="T219" i="10"/>
  <c r="R219" i="10"/>
  <c r="P219" i="10"/>
  <c r="BK219" i="10"/>
  <c r="J219" i="10"/>
  <c r="BE219" i="10" s="1"/>
  <c r="BI217" i="10"/>
  <c r="BH217" i="10"/>
  <c r="BG217" i="10"/>
  <c r="BF217" i="10"/>
  <c r="T217" i="10"/>
  <c r="R217" i="10"/>
  <c r="P217" i="10"/>
  <c r="BK217" i="10"/>
  <c r="J217" i="10"/>
  <c r="BE217" i="10" s="1"/>
  <c r="BI215" i="10"/>
  <c r="BH215" i="10"/>
  <c r="BG215" i="10"/>
  <c r="BF215" i="10"/>
  <c r="T215" i="10"/>
  <c r="R215" i="10"/>
  <c r="P215" i="10"/>
  <c r="BK215" i="10"/>
  <c r="J215" i="10"/>
  <c r="BE215" i="10" s="1"/>
  <c r="BI213" i="10"/>
  <c r="BH213" i="10"/>
  <c r="BG213" i="10"/>
  <c r="BF213" i="10"/>
  <c r="T213" i="10"/>
  <c r="R213" i="10"/>
  <c r="P213" i="10"/>
  <c r="BK213" i="10"/>
  <c r="J213" i="10"/>
  <c r="BE213" i="10" s="1"/>
  <c r="BI211" i="10"/>
  <c r="BH211" i="10"/>
  <c r="BG211" i="10"/>
  <c r="BF211" i="10"/>
  <c r="T211" i="10"/>
  <c r="R211" i="10"/>
  <c r="P211" i="10"/>
  <c r="BK211" i="10"/>
  <c r="J211" i="10"/>
  <c r="BE211" i="10" s="1"/>
  <c r="BI207" i="10"/>
  <c r="BH207" i="10"/>
  <c r="BG207" i="10"/>
  <c r="BF207" i="10"/>
  <c r="T207" i="10"/>
  <c r="R207" i="10"/>
  <c r="P207" i="10"/>
  <c r="BK207" i="10"/>
  <c r="J207" i="10"/>
  <c r="BE207" i="10" s="1"/>
  <c r="BI205" i="10"/>
  <c r="BH205" i="10"/>
  <c r="BG205" i="10"/>
  <c r="BF205" i="10"/>
  <c r="T205" i="10"/>
  <c r="R205" i="10"/>
  <c r="P205" i="10"/>
  <c r="BK205" i="10"/>
  <c r="J205" i="10"/>
  <c r="BE205" i="10" s="1"/>
  <c r="BI200" i="10"/>
  <c r="BH200" i="10"/>
  <c r="BG200" i="10"/>
  <c r="BF200" i="10"/>
  <c r="T200" i="10"/>
  <c r="T199" i="10" s="1"/>
  <c r="R200" i="10"/>
  <c r="R199" i="10" s="1"/>
  <c r="P200" i="10"/>
  <c r="P199" i="10" s="1"/>
  <c r="BK200" i="10"/>
  <c r="BK199" i="10" s="1"/>
  <c r="J199" i="10" s="1"/>
  <c r="J68" i="10" s="1"/>
  <c r="J200" i="10"/>
  <c r="BE200" i="10" s="1"/>
  <c r="BI195" i="10"/>
  <c r="BH195" i="10"/>
  <c r="BG195" i="10"/>
  <c r="BF195" i="10"/>
  <c r="T195" i="10"/>
  <c r="R195" i="10"/>
  <c r="P195" i="10"/>
  <c r="BK195" i="10"/>
  <c r="J195" i="10"/>
  <c r="BE195" i="10" s="1"/>
  <c r="BI192" i="10"/>
  <c r="BH192" i="10"/>
  <c r="BG192" i="10"/>
  <c r="BF192" i="10"/>
  <c r="T192" i="10"/>
  <c r="R192" i="10"/>
  <c r="P192" i="10"/>
  <c r="BK192" i="10"/>
  <c r="J192" i="10"/>
  <c r="BE192" i="10" s="1"/>
  <c r="BI189" i="10"/>
  <c r="BH189" i="10"/>
  <c r="BG189" i="10"/>
  <c r="BF189" i="10"/>
  <c r="T189" i="10"/>
  <c r="R189" i="10"/>
  <c r="P189" i="10"/>
  <c r="BK189" i="10"/>
  <c r="J189" i="10"/>
  <c r="BE189" i="10" s="1"/>
  <c r="BI186" i="10"/>
  <c r="BH186" i="10"/>
  <c r="BG186" i="10"/>
  <c r="BF186" i="10"/>
  <c r="T186" i="10"/>
  <c r="R186" i="10"/>
  <c r="P186" i="10"/>
  <c r="BK186" i="10"/>
  <c r="J186" i="10"/>
  <c r="BE186" i="10" s="1"/>
  <c r="BI183" i="10"/>
  <c r="BH183" i="10"/>
  <c r="BG183" i="10"/>
  <c r="BF183" i="10"/>
  <c r="BE183" i="10"/>
  <c r="T183" i="10"/>
  <c r="R183" i="10"/>
  <c r="P183" i="10"/>
  <c r="BK183" i="10"/>
  <c r="J183" i="10"/>
  <c r="BI181" i="10"/>
  <c r="BH181" i="10"/>
  <c r="BG181" i="10"/>
  <c r="BF181" i="10"/>
  <c r="T181" i="10"/>
  <c r="R181" i="10"/>
  <c r="P181" i="10"/>
  <c r="BK181" i="10"/>
  <c r="J181" i="10"/>
  <c r="BE181" i="10" s="1"/>
  <c r="BI174" i="10"/>
  <c r="BH174" i="10"/>
  <c r="BG174" i="10"/>
  <c r="BF174" i="10"/>
  <c r="T174" i="10"/>
  <c r="R174" i="10"/>
  <c r="P174" i="10"/>
  <c r="BK174" i="10"/>
  <c r="J174" i="10"/>
  <c r="BE174" i="10" s="1"/>
  <c r="BI171" i="10"/>
  <c r="BH171" i="10"/>
  <c r="BG171" i="10"/>
  <c r="BF171" i="10"/>
  <c r="T171" i="10"/>
  <c r="R171" i="10"/>
  <c r="P171" i="10"/>
  <c r="BK171" i="10"/>
  <c r="J171" i="10"/>
  <c r="BE171" i="10" s="1"/>
  <c r="BI169" i="10"/>
  <c r="BH169" i="10"/>
  <c r="BG169" i="10"/>
  <c r="BF169" i="10"/>
  <c r="T169" i="10"/>
  <c r="R169" i="10"/>
  <c r="P169" i="10"/>
  <c r="BK169" i="10"/>
  <c r="J169" i="10"/>
  <c r="BE169" i="10" s="1"/>
  <c r="BI167" i="10"/>
  <c r="BH167" i="10"/>
  <c r="BG167" i="10"/>
  <c r="BF167" i="10"/>
  <c r="T167" i="10"/>
  <c r="R167" i="10"/>
  <c r="P167" i="10"/>
  <c r="BK167" i="10"/>
  <c r="J167" i="10"/>
  <c r="BE167" i="10" s="1"/>
  <c r="BI165" i="10"/>
  <c r="BH165" i="10"/>
  <c r="BG165" i="10"/>
  <c r="BF165" i="10"/>
  <c r="T165" i="10"/>
  <c r="T164" i="10" s="1"/>
  <c r="R165" i="10"/>
  <c r="P165" i="10"/>
  <c r="BK165" i="10"/>
  <c r="J165" i="10"/>
  <c r="BE165" i="10" s="1"/>
  <c r="BI161" i="10"/>
  <c r="BH161" i="10"/>
  <c r="BG161" i="10"/>
  <c r="BF161" i="10"/>
  <c r="T161" i="10"/>
  <c r="R161" i="10"/>
  <c r="P161" i="10"/>
  <c r="BK161" i="10"/>
  <c r="J161" i="10"/>
  <c r="BE161" i="10" s="1"/>
  <c r="BI154" i="10"/>
  <c r="BH154" i="10"/>
  <c r="BG154" i="10"/>
  <c r="BF154" i="10"/>
  <c r="T154" i="10"/>
  <c r="R154" i="10"/>
  <c r="P154" i="10"/>
  <c r="BK154" i="10"/>
  <c r="J154" i="10"/>
  <c r="BE154" i="10" s="1"/>
  <c r="BI151" i="10"/>
  <c r="BH151" i="10"/>
  <c r="BG151" i="10"/>
  <c r="BF151" i="10"/>
  <c r="T151" i="10"/>
  <c r="R151" i="10"/>
  <c r="P151" i="10"/>
  <c r="BK151" i="10"/>
  <c r="J151" i="10"/>
  <c r="BE151" i="10" s="1"/>
  <c r="BI148" i="10"/>
  <c r="BH148" i="10"/>
  <c r="BG148" i="10"/>
  <c r="BF148" i="10"/>
  <c r="T148" i="10"/>
  <c r="R148" i="10"/>
  <c r="P148" i="10"/>
  <c r="BK148" i="10"/>
  <c r="J148" i="10"/>
  <c r="BE148" i="10" s="1"/>
  <c r="BI143" i="10"/>
  <c r="BH143" i="10"/>
  <c r="BG143" i="10"/>
  <c r="BF143" i="10"/>
  <c r="T143" i="10"/>
  <c r="T142" i="10" s="1"/>
  <c r="R143" i="10"/>
  <c r="R142" i="10" s="1"/>
  <c r="P143" i="10"/>
  <c r="P142" i="10" s="1"/>
  <c r="BK143" i="10"/>
  <c r="J143" i="10"/>
  <c r="BE143" i="10" s="1"/>
  <c r="BI139" i="10"/>
  <c r="BH139" i="10"/>
  <c r="BG139" i="10"/>
  <c r="BF139" i="10"/>
  <c r="T139" i="10"/>
  <c r="R139" i="10"/>
  <c r="P139" i="10"/>
  <c r="BK139" i="10"/>
  <c r="J139" i="10"/>
  <c r="BE139" i="10" s="1"/>
  <c r="BI136" i="10"/>
  <c r="BH136" i="10"/>
  <c r="BG136" i="10"/>
  <c r="BF136" i="10"/>
  <c r="T136" i="10"/>
  <c r="R136" i="10"/>
  <c r="P136" i="10"/>
  <c r="BK136" i="10"/>
  <c r="J136" i="10"/>
  <c r="BE136" i="10" s="1"/>
  <c r="BI133" i="10"/>
  <c r="BH133" i="10"/>
  <c r="BG133" i="10"/>
  <c r="BF133" i="10"/>
  <c r="T133" i="10"/>
  <c r="R133" i="10"/>
  <c r="P133" i="10"/>
  <c r="BK133" i="10"/>
  <c r="J133" i="10"/>
  <c r="BE133" i="10" s="1"/>
  <c r="BI130" i="10"/>
  <c r="BH130" i="10"/>
  <c r="BG130" i="10"/>
  <c r="BF130" i="10"/>
  <c r="T130" i="10"/>
  <c r="R130" i="10"/>
  <c r="P130" i="10"/>
  <c r="BK130" i="10"/>
  <c r="J130" i="10"/>
  <c r="BE130" i="10" s="1"/>
  <c r="BI126" i="10"/>
  <c r="BH126" i="10"/>
  <c r="BG126" i="10"/>
  <c r="BF126" i="10"/>
  <c r="T126" i="10"/>
  <c r="R126" i="10"/>
  <c r="R123" i="10" s="1"/>
  <c r="P126" i="10"/>
  <c r="BK126" i="10"/>
  <c r="J126" i="10"/>
  <c r="BE126" i="10" s="1"/>
  <c r="BI124" i="10"/>
  <c r="BH124" i="10"/>
  <c r="BG124" i="10"/>
  <c r="BF124" i="10"/>
  <c r="T124" i="10"/>
  <c r="R124" i="10"/>
  <c r="P124" i="10"/>
  <c r="BK124" i="10"/>
  <c r="BK123" i="10" s="1"/>
  <c r="J123" i="10" s="1"/>
  <c r="J61" i="10" s="1"/>
  <c r="J124" i="10"/>
  <c r="BE124" i="10" s="1"/>
  <c r="BI121" i="10"/>
  <c r="BH121" i="10"/>
  <c r="BG121" i="10"/>
  <c r="BF121" i="10"/>
  <c r="T121" i="10"/>
  <c r="T120" i="10" s="1"/>
  <c r="R121" i="10"/>
  <c r="R120" i="10" s="1"/>
  <c r="P121" i="10"/>
  <c r="P120" i="10" s="1"/>
  <c r="BK121" i="10"/>
  <c r="BK120" i="10" s="1"/>
  <c r="J120" i="10" s="1"/>
  <c r="J60" i="10" s="1"/>
  <c r="J121" i="10"/>
  <c r="BE121" i="10" s="1"/>
  <c r="BI118" i="10"/>
  <c r="BH118" i="10"/>
  <c r="BG118" i="10"/>
  <c r="BF118" i="10"/>
  <c r="T118" i="10"/>
  <c r="R118" i="10"/>
  <c r="P118" i="10"/>
  <c r="BK118" i="10"/>
  <c r="J118" i="10"/>
  <c r="BE118" i="10" s="1"/>
  <c r="BI116" i="10"/>
  <c r="BH116" i="10"/>
  <c r="BG116" i="10"/>
  <c r="BF116" i="10"/>
  <c r="T116" i="10"/>
  <c r="R116" i="10"/>
  <c r="P116" i="10"/>
  <c r="BK116" i="10"/>
  <c r="J116" i="10"/>
  <c r="BE116" i="10" s="1"/>
  <c r="BI114" i="10"/>
  <c r="BH114" i="10"/>
  <c r="BG114" i="10"/>
  <c r="BF114" i="10"/>
  <c r="T114" i="10"/>
  <c r="R114" i="10"/>
  <c r="P114" i="10"/>
  <c r="BK114" i="10"/>
  <c r="J114" i="10"/>
  <c r="BE114" i="10" s="1"/>
  <c r="BI112" i="10"/>
  <c r="BH112" i="10"/>
  <c r="BG112" i="10"/>
  <c r="BF112" i="10"/>
  <c r="T112" i="10"/>
  <c r="R112" i="10"/>
  <c r="P112" i="10"/>
  <c r="BK112" i="10"/>
  <c r="J112" i="10"/>
  <c r="BE112" i="10" s="1"/>
  <c r="BI109" i="10"/>
  <c r="BH109" i="10"/>
  <c r="BG109" i="10"/>
  <c r="BF109" i="10"/>
  <c r="T109" i="10"/>
  <c r="R109" i="10"/>
  <c r="P109" i="10"/>
  <c r="BK109" i="10"/>
  <c r="J109" i="10"/>
  <c r="BE109" i="10" s="1"/>
  <c r="BI106" i="10"/>
  <c r="BH106" i="10"/>
  <c r="BG106" i="10"/>
  <c r="BF106" i="10"/>
  <c r="T106" i="10"/>
  <c r="R106" i="10"/>
  <c r="P106" i="10"/>
  <c r="BK106" i="10"/>
  <c r="J106" i="10"/>
  <c r="BE106" i="10" s="1"/>
  <c r="BI104" i="10"/>
  <c r="BH104" i="10"/>
  <c r="BG104" i="10"/>
  <c r="BF104" i="10"/>
  <c r="T104" i="10"/>
  <c r="R104" i="10"/>
  <c r="P104" i="10"/>
  <c r="BK104" i="10"/>
  <c r="J104" i="10"/>
  <c r="BE104" i="10" s="1"/>
  <c r="BI102" i="10"/>
  <c r="BH102" i="10"/>
  <c r="BG102" i="10"/>
  <c r="BF102" i="10"/>
  <c r="T102" i="10"/>
  <c r="R102" i="10"/>
  <c r="P102" i="10"/>
  <c r="BK102" i="10"/>
  <c r="J102" i="10"/>
  <c r="BE102" i="10" s="1"/>
  <c r="BI100" i="10"/>
  <c r="BH100" i="10"/>
  <c r="BG100" i="10"/>
  <c r="BF100" i="10"/>
  <c r="T100" i="10"/>
  <c r="R100" i="10"/>
  <c r="P100" i="10"/>
  <c r="BK100" i="10"/>
  <c r="J100" i="10"/>
  <c r="BE100" i="10" s="1"/>
  <c r="BI98" i="10"/>
  <c r="BH98" i="10"/>
  <c r="BG98" i="10"/>
  <c r="BF98" i="10"/>
  <c r="T98" i="10"/>
  <c r="R98" i="10"/>
  <c r="P98" i="10"/>
  <c r="BK98" i="10"/>
  <c r="J98" i="10"/>
  <c r="BE98" i="10" s="1"/>
  <c r="F88" i="10"/>
  <c r="E86" i="10"/>
  <c r="F49" i="10"/>
  <c r="E47" i="10"/>
  <c r="J21" i="10"/>
  <c r="E21" i="10"/>
  <c r="J20" i="10"/>
  <c r="J18" i="10"/>
  <c r="E18" i="10"/>
  <c r="F52" i="10" s="1"/>
  <c r="J17" i="10"/>
  <c r="J15" i="10"/>
  <c r="E15" i="10"/>
  <c r="F51" i="10" s="1"/>
  <c r="J14" i="10"/>
  <c r="J12" i="10"/>
  <c r="E7" i="10"/>
  <c r="E45" i="10" s="1"/>
  <c r="P102" i="9"/>
  <c r="J96" i="9"/>
  <c r="J64" i="9" s="1"/>
  <c r="R93" i="9"/>
  <c r="P93" i="9"/>
  <c r="BK90" i="9"/>
  <c r="AY63" i="1"/>
  <c r="AX63" i="1"/>
  <c r="BI103" i="9"/>
  <c r="BH103" i="9"/>
  <c r="BG103" i="9"/>
  <c r="BF103" i="9"/>
  <c r="T103" i="9"/>
  <c r="T102" i="9" s="1"/>
  <c r="R103" i="9"/>
  <c r="R102" i="9" s="1"/>
  <c r="P103" i="9"/>
  <c r="BK103" i="9"/>
  <c r="BK102" i="9" s="1"/>
  <c r="J102" i="9" s="1"/>
  <c r="J66" i="9" s="1"/>
  <c r="J103" i="9"/>
  <c r="BE103" i="9" s="1"/>
  <c r="BI100" i="9"/>
  <c r="BH100" i="9"/>
  <c r="BG100" i="9"/>
  <c r="BF100" i="9"/>
  <c r="T100" i="9"/>
  <c r="T99" i="9" s="1"/>
  <c r="R100" i="9"/>
  <c r="R99" i="9" s="1"/>
  <c r="P100" i="9"/>
  <c r="P99" i="9" s="1"/>
  <c r="BK100" i="9"/>
  <c r="BK99" i="9" s="1"/>
  <c r="J99" i="9" s="1"/>
  <c r="J65" i="9" s="1"/>
  <c r="J100" i="9"/>
  <c r="BE100" i="9" s="1"/>
  <c r="BI97" i="9"/>
  <c r="BH97" i="9"/>
  <c r="BG97" i="9"/>
  <c r="BF97" i="9"/>
  <c r="T97" i="9"/>
  <c r="T96" i="9" s="1"/>
  <c r="R97" i="9"/>
  <c r="R96" i="9" s="1"/>
  <c r="P97" i="9"/>
  <c r="P96" i="9" s="1"/>
  <c r="BK97" i="9"/>
  <c r="BK96" i="9" s="1"/>
  <c r="J97" i="9"/>
  <c r="BE97" i="9" s="1"/>
  <c r="BI94" i="9"/>
  <c r="BH94" i="9"/>
  <c r="BG94" i="9"/>
  <c r="BF94" i="9"/>
  <c r="T94" i="9"/>
  <c r="T93" i="9" s="1"/>
  <c r="R94" i="9"/>
  <c r="P94" i="9"/>
  <c r="BK94" i="9"/>
  <c r="BK93" i="9" s="1"/>
  <c r="J93" i="9" s="1"/>
  <c r="J63" i="9" s="1"/>
  <c r="J94" i="9"/>
  <c r="BE94" i="9" s="1"/>
  <c r="BI91" i="9"/>
  <c r="BH91" i="9"/>
  <c r="BG91" i="9"/>
  <c r="F34" i="9" s="1"/>
  <c r="BB63" i="1" s="1"/>
  <c r="BF91" i="9"/>
  <c r="T91" i="9"/>
  <c r="T90" i="9" s="1"/>
  <c r="R91" i="9"/>
  <c r="R90" i="9" s="1"/>
  <c r="P91" i="9"/>
  <c r="P90" i="9" s="1"/>
  <c r="BK91" i="9"/>
  <c r="J91" i="9"/>
  <c r="BE91" i="9" s="1"/>
  <c r="F84" i="9"/>
  <c r="J82" i="9"/>
  <c r="F82" i="9"/>
  <c r="E80" i="9"/>
  <c r="F55" i="9"/>
  <c r="F53" i="9"/>
  <c r="E51" i="9"/>
  <c r="J23" i="9"/>
  <c r="E23" i="9"/>
  <c r="J22" i="9"/>
  <c r="J20" i="9"/>
  <c r="E20" i="9"/>
  <c r="F85" i="9" s="1"/>
  <c r="J19" i="9"/>
  <c r="J17" i="9"/>
  <c r="E17" i="9"/>
  <c r="J16" i="9"/>
  <c r="J14" i="9"/>
  <c r="J53" i="9" s="1"/>
  <c r="E7" i="9"/>
  <c r="BK256" i="8"/>
  <c r="J256" i="8" s="1"/>
  <c r="J73" i="8" s="1"/>
  <c r="T198" i="8"/>
  <c r="AY62" i="1"/>
  <c r="AX62" i="1"/>
  <c r="BI257" i="8"/>
  <c r="BH257" i="8"/>
  <c r="BG257" i="8"/>
  <c r="BF257" i="8"/>
  <c r="T257" i="8"/>
  <c r="T256" i="8" s="1"/>
  <c r="R257" i="8"/>
  <c r="R256" i="8" s="1"/>
  <c r="P257" i="8"/>
  <c r="P256" i="8" s="1"/>
  <c r="BK257" i="8"/>
  <c r="J257" i="8"/>
  <c r="BE257" i="8" s="1"/>
  <c r="BI255" i="8"/>
  <c r="BH255" i="8"/>
  <c r="BG255" i="8"/>
  <c r="BF255" i="8"/>
  <c r="T255" i="8"/>
  <c r="T254" i="8" s="1"/>
  <c r="R255" i="8"/>
  <c r="R254" i="8" s="1"/>
  <c r="P255" i="8"/>
  <c r="P254" i="8" s="1"/>
  <c r="BK255" i="8"/>
  <c r="BK254" i="8" s="1"/>
  <c r="J254" i="8" s="1"/>
  <c r="J72" i="8" s="1"/>
  <c r="J255" i="8"/>
  <c r="BE255" i="8" s="1"/>
  <c r="BI252" i="8"/>
  <c r="BH252" i="8"/>
  <c r="BG252" i="8"/>
  <c r="BF252" i="8"/>
  <c r="T252" i="8"/>
  <c r="R252" i="8"/>
  <c r="P252" i="8"/>
  <c r="BK252" i="8"/>
  <c r="J252" i="8"/>
  <c r="BE252" i="8" s="1"/>
  <c r="BI250" i="8"/>
  <c r="BH250" i="8"/>
  <c r="BG250" i="8"/>
  <c r="BF250" i="8"/>
  <c r="T250" i="8"/>
  <c r="R250" i="8"/>
  <c r="P250" i="8"/>
  <c r="BK250" i="8"/>
  <c r="J250" i="8"/>
  <c r="BE250" i="8" s="1"/>
  <c r="BI248" i="8"/>
  <c r="BH248" i="8"/>
  <c r="BG248" i="8"/>
  <c r="BF248" i="8"/>
  <c r="T248" i="8"/>
  <c r="R248" i="8"/>
  <c r="P248" i="8"/>
  <c r="BK248" i="8"/>
  <c r="J248" i="8"/>
  <c r="BE248" i="8" s="1"/>
  <c r="BI246" i="8"/>
  <c r="BH246" i="8"/>
  <c r="BG246" i="8"/>
  <c r="BF246" i="8"/>
  <c r="T246" i="8"/>
  <c r="R246" i="8"/>
  <c r="P246" i="8"/>
  <c r="BK246" i="8"/>
  <c r="J246" i="8"/>
  <c r="BE246" i="8" s="1"/>
  <c r="BI245" i="8"/>
  <c r="BH245" i="8"/>
  <c r="BG245" i="8"/>
  <c r="BF245" i="8"/>
  <c r="T245" i="8"/>
  <c r="R245" i="8"/>
  <c r="P245" i="8"/>
  <c r="BK245" i="8"/>
  <c r="J245" i="8"/>
  <c r="BE245" i="8" s="1"/>
  <c r="BI242" i="8"/>
  <c r="BH242" i="8"/>
  <c r="BG242" i="8"/>
  <c r="BF242" i="8"/>
  <c r="T242" i="8"/>
  <c r="R242" i="8"/>
  <c r="P242" i="8"/>
  <c r="BK242" i="8"/>
  <c r="J242" i="8"/>
  <c r="BE242" i="8" s="1"/>
  <c r="BI240" i="8"/>
  <c r="BH240" i="8"/>
  <c r="BG240" i="8"/>
  <c r="BF240" i="8"/>
  <c r="T240" i="8"/>
  <c r="R240" i="8"/>
  <c r="P240" i="8"/>
  <c r="BK240" i="8"/>
  <c r="J240" i="8"/>
  <c r="BE240" i="8" s="1"/>
  <c r="BI238" i="8"/>
  <c r="BH238" i="8"/>
  <c r="BG238" i="8"/>
  <c r="BF238" i="8"/>
  <c r="BE238" i="8"/>
  <c r="T238" i="8"/>
  <c r="R238" i="8"/>
  <c r="P238" i="8"/>
  <c r="BK238" i="8"/>
  <c r="J238" i="8"/>
  <c r="BI236" i="8"/>
  <c r="BH236" i="8"/>
  <c r="BG236" i="8"/>
  <c r="BF236" i="8"/>
  <c r="T236" i="8"/>
  <c r="R236" i="8"/>
  <c r="P236" i="8"/>
  <c r="BK236" i="8"/>
  <c r="J236" i="8"/>
  <c r="BE236" i="8" s="1"/>
  <c r="BI234" i="8"/>
  <c r="BH234" i="8"/>
  <c r="BG234" i="8"/>
  <c r="BF234" i="8"/>
  <c r="T234" i="8"/>
  <c r="R234" i="8"/>
  <c r="P234" i="8"/>
  <c r="P233" i="8" s="1"/>
  <c r="BK234" i="8"/>
  <c r="J234" i="8"/>
  <c r="BE234" i="8" s="1"/>
  <c r="BI230" i="8"/>
  <c r="BH230" i="8"/>
  <c r="BG230" i="8"/>
  <c r="BF230" i="8"/>
  <c r="T230" i="8"/>
  <c r="R230" i="8"/>
  <c r="P230" i="8"/>
  <c r="BK230" i="8"/>
  <c r="J230" i="8"/>
  <c r="BE230" i="8" s="1"/>
  <c r="BI227" i="8"/>
  <c r="BH227" i="8"/>
  <c r="BG227" i="8"/>
  <c r="BF227" i="8"/>
  <c r="T227" i="8"/>
  <c r="R227" i="8"/>
  <c r="P227" i="8"/>
  <c r="BK227" i="8"/>
  <c r="J227" i="8"/>
  <c r="BE227" i="8" s="1"/>
  <c r="BI224" i="8"/>
  <c r="BH224" i="8"/>
  <c r="BG224" i="8"/>
  <c r="BF224" i="8"/>
  <c r="T224" i="8"/>
  <c r="R224" i="8"/>
  <c r="P224" i="8"/>
  <c r="BK224" i="8"/>
  <c r="J224" i="8"/>
  <c r="BE224" i="8" s="1"/>
  <c r="BI222" i="8"/>
  <c r="BH222" i="8"/>
  <c r="BG222" i="8"/>
  <c r="BF222" i="8"/>
  <c r="T222" i="8"/>
  <c r="R222" i="8"/>
  <c r="P222" i="8"/>
  <c r="BK222" i="8"/>
  <c r="J222" i="8"/>
  <c r="BE222" i="8" s="1"/>
  <c r="BI220" i="8"/>
  <c r="BH220" i="8"/>
  <c r="BG220" i="8"/>
  <c r="BF220" i="8"/>
  <c r="T220" i="8"/>
  <c r="R220" i="8"/>
  <c r="P220" i="8"/>
  <c r="BK220" i="8"/>
  <c r="J220" i="8"/>
  <c r="BE220" i="8" s="1"/>
  <c r="BI218" i="8"/>
  <c r="BH218" i="8"/>
  <c r="BG218" i="8"/>
  <c r="BF218" i="8"/>
  <c r="T218" i="8"/>
  <c r="R218" i="8"/>
  <c r="P218" i="8"/>
  <c r="BK218" i="8"/>
  <c r="J218" i="8"/>
  <c r="BE218" i="8" s="1"/>
  <c r="BI216" i="8"/>
  <c r="BH216" i="8"/>
  <c r="BG216" i="8"/>
  <c r="BF216" i="8"/>
  <c r="T216" i="8"/>
  <c r="R216" i="8"/>
  <c r="P216" i="8"/>
  <c r="BK216" i="8"/>
  <c r="J216" i="8"/>
  <c r="BE216" i="8" s="1"/>
  <c r="BI214" i="8"/>
  <c r="BH214" i="8"/>
  <c r="BG214" i="8"/>
  <c r="BF214" i="8"/>
  <c r="T214" i="8"/>
  <c r="R214" i="8"/>
  <c r="P214" i="8"/>
  <c r="BK214" i="8"/>
  <c r="J214" i="8"/>
  <c r="BE214" i="8" s="1"/>
  <c r="BI212" i="8"/>
  <c r="BH212" i="8"/>
  <c r="BG212" i="8"/>
  <c r="BF212" i="8"/>
  <c r="T212" i="8"/>
  <c r="R212" i="8"/>
  <c r="P212" i="8"/>
  <c r="BK212" i="8"/>
  <c r="J212" i="8"/>
  <c r="BE212" i="8" s="1"/>
  <c r="BI210" i="8"/>
  <c r="BH210" i="8"/>
  <c r="BG210" i="8"/>
  <c r="BF210" i="8"/>
  <c r="T210" i="8"/>
  <c r="R210" i="8"/>
  <c r="P210" i="8"/>
  <c r="BK210" i="8"/>
  <c r="J210" i="8"/>
  <c r="BE210" i="8" s="1"/>
  <c r="BI206" i="8"/>
  <c r="BH206" i="8"/>
  <c r="BG206" i="8"/>
  <c r="BF206" i="8"/>
  <c r="T206" i="8"/>
  <c r="T203" i="8" s="1"/>
  <c r="R206" i="8"/>
  <c r="P206" i="8"/>
  <c r="BK206" i="8"/>
  <c r="J206" i="8"/>
  <c r="BE206" i="8" s="1"/>
  <c r="BI204" i="8"/>
  <c r="BH204" i="8"/>
  <c r="BG204" i="8"/>
  <c r="BF204" i="8"/>
  <c r="T204" i="8"/>
  <c r="R204" i="8"/>
  <c r="P204" i="8"/>
  <c r="BK204" i="8"/>
  <c r="J204" i="8"/>
  <c r="BE204" i="8" s="1"/>
  <c r="BI199" i="8"/>
  <c r="BH199" i="8"/>
  <c r="BG199" i="8"/>
  <c r="BF199" i="8"/>
  <c r="T199" i="8"/>
  <c r="R199" i="8"/>
  <c r="R198" i="8" s="1"/>
  <c r="P199" i="8"/>
  <c r="P198" i="8" s="1"/>
  <c r="BK199" i="8"/>
  <c r="BK198" i="8" s="1"/>
  <c r="J198" i="8" s="1"/>
  <c r="J68" i="8" s="1"/>
  <c r="J199" i="8"/>
  <c r="BE199" i="8" s="1"/>
  <c r="BI194" i="8"/>
  <c r="BH194" i="8"/>
  <c r="BG194" i="8"/>
  <c r="BF194" i="8"/>
  <c r="T194" i="8"/>
  <c r="R194" i="8"/>
  <c r="P194" i="8"/>
  <c r="BK194" i="8"/>
  <c r="J194" i="8"/>
  <c r="BE194" i="8" s="1"/>
  <c r="BI191" i="8"/>
  <c r="BH191" i="8"/>
  <c r="BG191" i="8"/>
  <c r="BF191" i="8"/>
  <c r="T191" i="8"/>
  <c r="R191" i="8"/>
  <c r="P191" i="8"/>
  <c r="BK191" i="8"/>
  <c r="J191" i="8"/>
  <c r="BE191" i="8" s="1"/>
  <c r="BI188" i="8"/>
  <c r="BH188" i="8"/>
  <c r="BG188" i="8"/>
  <c r="BF188" i="8"/>
  <c r="T188" i="8"/>
  <c r="R188" i="8"/>
  <c r="P188" i="8"/>
  <c r="BK188" i="8"/>
  <c r="J188" i="8"/>
  <c r="BE188" i="8" s="1"/>
  <c r="BI185" i="8"/>
  <c r="BH185" i="8"/>
  <c r="BG185" i="8"/>
  <c r="BF185" i="8"/>
  <c r="T185" i="8"/>
  <c r="R185" i="8"/>
  <c r="R184" i="8" s="1"/>
  <c r="P185" i="8"/>
  <c r="BK185" i="8"/>
  <c r="J185" i="8"/>
  <c r="BE185" i="8" s="1"/>
  <c r="BI182" i="8"/>
  <c r="BH182" i="8"/>
  <c r="BG182" i="8"/>
  <c r="BF182" i="8"/>
  <c r="BE182" i="8"/>
  <c r="T182" i="8"/>
  <c r="R182" i="8"/>
  <c r="P182" i="8"/>
  <c r="BK182" i="8"/>
  <c r="J182" i="8"/>
  <c r="BI180" i="8"/>
  <c r="BH180" i="8"/>
  <c r="BG180" i="8"/>
  <c r="BF180" i="8"/>
  <c r="T180" i="8"/>
  <c r="R180" i="8"/>
  <c r="P180" i="8"/>
  <c r="BK180" i="8"/>
  <c r="J180" i="8"/>
  <c r="BE180" i="8" s="1"/>
  <c r="BI173" i="8"/>
  <c r="BH173" i="8"/>
  <c r="BG173" i="8"/>
  <c r="BF173" i="8"/>
  <c r="T173" i="8"/>
  <c r="R173" i="8"/>
  <c r="P173" i="8"/>
  <c r="BK173" i="8"/>
  <c r="J173" i="8"/>
  <c r="BE173" i="8" s="1"/>
  <c r="BI170" i="8"/>
  <c r="BH170" i="8"/>
  <c r="BG170" i="8"/>
  <c r="BF170" i="8"/>
  <c r="T170" i="8"/>
  <c r="R170" i="8"/>
  <c r="P170" i="8"/>
  <c r="BK170" i="8"/>
  <c r="J170" i="8"/>
  <c r="BE170" i="8" s="1"/>
  <c r="BI168" i="8"/>
  <c r="BH168" i="8"/>
  <c r="BG168" i="8"/>
  <c r="BF168" i="8"/>
  <c r="T168" i="8"/>
  <c r="R168" i="8"/>
  <c r="P168" i="8"/>
  <c r="BK168" i="8"/>
  <c r="J168" i="8"/>
  <c r="BE168" i="8" s="1"/>
  <c r="BI166" i="8"/>
  <c r="BH166" i="8"/>
  <c r="BG166" i="8"/>
  <c r="BF166" i="8"/>
  <c r="T166" i="8"/>
  <c r="R166" i="8"/>
  <c r="P166" i="8"/>
  <c r="BK166" i="8"/>
  <c r="J166" i="8"/>
  <c r="BE166" i="8" s="1"/>
  <c r="BI164" i="8"/>
  <c r="BH164" i="8"/>
  <c r="BG164" i="8"/>
  <c r="BF164" i="8"/>
  <c r="T164" i="8"/>
  <c r="R164" i="8"/>
  <c r="R163" i="8" s="1"/>
  <c r="P164" i="8"/>
  <c r="BK164" i="8"/>
  <c r="J164" i="8"/>
  <c r="BE164" i="8" s="1"/>
  <c r="BI160" i="8"/>
  <c r="BH160" i="8"/>
  <c r="BG160" i="8"/>
  <c r="BF160" i="8"/>
  <c r="BE160" i="8"/>
  <c r="T160" i="8"/>
  <c r="R160" i="8"/>
  <c r="P160" i="8"/>
  <c r="BK160" i="8"/>
  <c r="J160" i="8"/>
  <c r="BI153" i="8"/>
  <c r="BH153" i="8"/>
  <c r="BG153" i="8"/>
  <c r="BF153" i="8"/>
  <c r="T153" i="8"/>
  <c r="R153" i="8"/>
  <c r="P153" i="8"/>
  <c r="BK153" i="8"/>
  <c r="J153" i="8"/>
  <c r="BE153" i="8" s="1"/>
  <c r="BI150" i="8"/>
  <c r="BH150" i="8"/>
  <c r="BG150" i="8"/>
  <c r="BF150" i="8"/>
  <c r="T150" i="8"/>
  <c r="R150" i="8"/>
  <c r="P150" i="8"/>
  <c r="BK150" i="8"/>
  <c r="J150" i="8"/>
  <c r="BE150" i="8" s="1"/>
  <c r="BI147" i="8"/>
  <c r="BH147" i="8"/>
  <c r="BG147" i="8"/>
  <c r="BF147" i="8"/>
  <c r="T147" i="8"/>
  <c r="R147" i="8"/>
  <c r="P147" i="8"/>
  <c r="P146" i="8" s="1"/>
  <c r="BK147" i="8"/>
  <c r="BK146" i="8" s="1"/>
  <c r="J146" i="8" s="1"/>
  <c r="J64" i="8" s="1"/>
  <c r="J147" i="8"/>
  <c r="BE147" i="8" s="1"/>
  <c r="BI142" i="8"/>
  <c r="BH142" i="8"/>
  <c r="BG142" i="8"/>
  <c r="BF142" i="8"/>
  <c r="T142" i="8"/>
  <c r="T141" i="8" s="1"/>
  <c r="R142" i="8"/>
  <c r="R141" i="8" s="1"/>
  <c r="P142" i="8"/>
  <c r="P141" i="8" s="1"/>
  <c r="BK142" i="8"/>
  <c r="BK141" i="8" s="1"/>
  <c r="J141" i="8" s="1"/>
  <c r="J63" i="8" s="1"/>
  <c r="J142" i="8"/>
  <c r="BE142" i="8" s="1"/>
  <c r="BI138" i="8"/>
  <c r="BH138" i="8"/>
  <c r="BG138" i="8"/>
  <c r="BF138" i="8"/>
  <c r="BE138" i="8"/>
  <c r="T138" i="8"/>
  <c r="R138" i="8"/>
  <c r="P138" i="8"/>
  <c r="BK138" i="8"/>
  <c r="J138" i="8"/>
  <c r="BI135" i="8"/>
  <c r="BH135" i="8"/>
  <c r="BG135" i="8"/>
  <c r="BF135" i="8"/>
  <c r="T135" i="8"/>
  <c r="R135" i="8"/>
  <c r="P135" i="8"/>
  <c r="BK135" i="8"/>
  <c r="J135" i="8"/>
  <c r="BE135" i="8" s="1"/>
  <c r="BI132" i="8"/>
  <c r="BH132" i="8"/>
  <c r="BG132" i="8"/>
  <c r="BF132" i="8"/>
  <c r="T132" i="8"/>
  <c r="R132" i="8"/>
  <c r="P132" i="8"/>
  <c r="BK132" i="8"/>
  <c r="J132" i="8"/>
  <c r="BE132" i="8" s="1"/>
  <c r="BI129" i="8"/>
  <c r="BH129" i="8"/>
  <c r="BG129" i="8"/>
  <c r="BF129" i="8"/>
  <c r="T129" i="8"/>
  <c r="R129" i="8"/>
  <c r="P129" i="8"/>
  <c r="P128" i="8" s="1"/>
  <c r="BK129" i="8"/>
  <c r="J129" i="8"/>
  <c r="BE129" i="8" s="1"/>
  <c r="BI125" i="8"/>
  <c r="BH125" i="8"/>
  <c r="BG125" i="8"/>
  <c r="BF125" i="8"/>
  <c r="T125" i="8"/>
  <c r="R125" i="8"/>
  <c r="P125" i="8"/>
  <c r="BK125" i="8"/>
  <c r="J125" i="8"/>
  <c r="BE125" i="8" s="1"/>
  <c r="BI123" i="8"/>
  <c r="BH123" i="8"/>
  <c r="BG123" i="8"/>
  <c r="BF123" i="8"/>
  <c r="T123" i="8"/>
  <c r="T122" i="8" s="1"/>
  <c r="R123" i="8"/>
  <c r="P123" i="8"/>
  <c r="BK123" i="8"/>
  <c r="J123" i="8"/>
  <c r="BE123" i="8" s="1"/>
  <c r="BI120" i="8"/>
  <c r="BH120" i="8"/>
  <c r="BG120" i="8"/>
  <c r="BF120" i="8"/>
  <c r="T120" i="8"/>
  <c r="T119" i="8" s="1"/>
  <c r="R120" i="8"/>
  <c r="R119" i="8" s="1"/>
  <c r="P120" i="8"/>
  <c r="P119" i="8" s="1"/>
  <c r="BK120" i="8"/>
  <c r="BK119" i="8" s="1"/>
  <c r="J119" i="8" s="1"/>
  <c r="J60" i="8" s="1"/>
  <c r="J120" i="8"/>
  <c r="BE120" i="8" s="1"/>
  <c r="BI117" i="8"/>
  <c r="BH117" i="8"/>
  <c r="BG117" i="8"/>
  <c r="BF117" i="8"/>
  <c r="T117" i="8"/>
  <c r="R117" i="8"/>
  <c r="P117" i="8"/>
  <c r="BK117" i="8"/>
  <c r="J117" i="8"/>
  <c r="BE117" i="8" s="1"/>
  <c r="BI115" i="8"/>
  <c r="BH115" i="8"/>
  <c r="BG115" i="8"/>
  <c r="BF115" i="8"/>
  <c r="T115" i="8"/>
  <c r="R115" i="8"/>
  <c r="P115" i="8"/>
  <c r="BK115" i="8"/>
  <c r="J115" i="8"/>
  <c r="BE115" i="8" s="1"/>
  <c r="BI113" i="8"/>
  <c r="BH113" i="8"/>
  <c r="BG113" i="8"/>
  <c r="BF113" i="8"/>
  <c r="T113" i="8"/>
  <c r="R113" i="8"/>
  <c r="P113" i="8"/>
  <c r="BK113" i="8"/>
  <c r="J113" i="8"/>
  <c r="BE113" i="8" s="1"/>
  <c r="BI111" i="8"/>
  <c r="BH111" i="8"/>
  <c r="BG111" i="8"/>
  <c r="BF111" i="8"/>
  <c r="T111" i="8"/>
  <c r="R111" i="8"/>
  <c r="P111" i="8"/>
  <c r="BK111" i="8"/>
  <c r="J111" i="8"/>
  <c r="BE111" i="8" s="1"/>
  <c r="BI108" i="8"/>
  <c r="BH108" i="8"/>
  <c r="BG108" i="8"/>
  <c r="BF108" i="8"/>
  <c r="T108" i="8"/>
  <c r="R108" i="8"/>
  <c r="P108" i="8"/>
  <c r="BK108" i="8"/>
  <c r="J108" i="8"/>
  <c r="BE108" i="8" s="1"/>
  <c r="BI105" i="8"/>
  <c r="BH105" i="8"/>
  <c r="BG105" i="8"/>
  <c r="BF105" i="8"/>
  <c r="T105" i="8"/>
  <c r="R105" i="8"/>
  <c r="P105" i="8"/>
  <c r="BK105" i="8"/>
  <c r="J105" i="8"/>
  <c r="BE105" i="8" s="1"/>
  <c r="BI103" i="8"/>
  <c r="BH103" i="8"/>
  <c r="BG103" i="8"/>
  <c r="BF103" i="8"/>
  <c r="T103" i="8"/>
  <c r="R103" i="8"/>
  <c r="P103" i="8"/>
  <c r="BK103" i="8"/>
  <c r="J103" i="8"/>
  <c r="BE103" i="8" s="1"/>
  <c r="BI101" i="8"/>
  <c r="BH101" i="8"/>
  <c r="BG101" i="8"/>
  <c r="BF101" i="8"/>
  <c r="BE101" i="8"/>
  <c r="T101" i="8"/>
  <c r="R101" i="8"/>
  <c r="P101" i="8"/>
  <c r="BK101" i="8"/>
  <c r="J101" i="8"/>
  <c r="BI99" i="8"/>
  <c r="BH99" i="8"/>
  <c r="BG99" i="8"/>
  <c r="BF99" i="8"/>
  <c r="T99" i="8"/>
  <c r="R99" i="8"/>
  <c r="P99" i="8"/>
  <c r="BK99" i="8"/>
  <c r="J99" i="8"/>
  <c r="BE99" i="8" s="1"/>
  <c r="BI97" i="8"/>
  <c r="BH97" i="8"/>
  <c r="BG97" i="8"/>
  <c r="BF97" i="8"/>
  <c r="T97" i="8"/>
  <c r="R97" i="8"/>
  <c r="P97" i="8"/>
  <c r="BK97" i="8"/>
  <c r="J97" i="8"/>
  <c r="BE97" i="8" s="1"/>
  <c r="F89" i="8"/>
  <c r="F87" i="8"/>
  <c r="E85" i="8"/>
  <c r="F49" i="8"/>
  <c r="E47" i="8"/>
  <c r="J21" i="8"/>
  <c r="E21" i="8"/>
  <c r="J20" i="8"/>
  <c r="J18" i="8"/>
  <c r="E18" i="8"/>
  <c r="F52" i="8" s="1"/>
  <c r="J17" i="8"/>
  <c r="J15" i="8"/>
  <c r="E15" i="8"/>
  <c r="F51" i="8" s="1"/>
  <c r="J14" i="8"/>
  <c r="J12" i="8"/>
  <c r="E7" i="8"/>
  <c r="E45" i="8" s="1"/>
  <c r="BK102" i="7"/>
  <c r="J102" i="7" s="1"/>
  <c r="J66" i="7" s="1"/>
  <c r="J93" i="7"/>
  <c r="J63" i="7" s="1"/>
  <c r="AY60" i="1"/>
  <c r="AX60" i="1"/>
  <c r="BI103" i="7"/>
  <c r="BH103" i="7"/>
  <c r="BG103" i="7"/>
  <c r="BF103" i="7"/>
  <c r="T103" i="7"/>
  <c r="T102" i="7" s="1"/>
  <c r="R103" i="7"/>
  <c r="R102" i="7" s="1"/>
  <c r="P103" i="7"/>
  <c r="P102" i="7" s="1"/>
  <c r="BK103" i="7"/>
  <c r="J103" i="7"/>
  <c r="BE103" i="7" s="1"/>
  <c r="BI100" i="7"/>
  <c r="BH100" i="7"/>
  <c r="BG100" i="7"/>
  <c r="BF100" i="7"/>
  <c r="T100" i="7"/>
  <c r="T99" i="7" s="1"/>
  <c r="R100" i="7"/>
  <c r="R99" i="7" s="1"/>
  <c r="P100" i="7"/>
  <c r="P99" i="7" s="1"/>
  <c r="BK100" i="7"/>
  <c r="BK99" i="7" s="1"/>
  <c r="J99" i="7" s="1"/>
  <c r="J65" i="7" s="1"/>
  <c r="J100" i="7"/>
  <c r="BE100" i="7" s="1"/>
  <c r="BI97" i="7"/>
  <c r="BH97" i="7"/>
  <c r="BG97" i="7"/>
  <c r="BF97" i="7"/>
  <c r="T97" i="7"/>
  <c r="T96" i="7" s="1"/>
  <c r="R97" i="7"/>
  <c r="R96" i="7" s="1"/>
  <c r="P97" i="7"/>
  <c r="P96" i="7" s="1"/>
  <c r="BK97" i="7"/>
  <c r="BK96" i="7" s="1"/>
  <c r="J96" i="7" s="1"/>
  <c r="J64" i="7" s="1"/>
  <c r="J97" i="7"/>
  <c r="BE97" i="7" s="1"/>
  <c r="BI94" i="7"/>
  <c r="BH94" i="7"/>
  <c r="BG94" i="7"/>
  <c r="BF94" i="7"/>
  <c r="T94" i="7"/>
  <c r="T93" i="7" s="1"/>
  <c r="R94" i="7"/>
  <c r="R93" i="7" s="1"/>
  <c r="P94" i="7"/>
  <c r="P93" i="7" s="1"/>
  <c r="BK94" i="7"/>
  <c r="BK93" i="7" s="1"/>
  <c r="J94" i="7"/>
  <c r="BE94" i="7" s="1"/>
  <c r="BI91" i="7"/>
  <c r="BH91" i="7"/>
  <c r="BG91" i="7"/>
  <c r="BF91" i="7"/>
  <c r="T91" i="7"/>
  <c r="T90" i="7" s="1"/>
  <c r="R91" i="7"/>
  <c r="R90" i="7" s="1"/>
  <c r="P91" i="7"/>
  <c r="P90" i="7" s="1"/>
  <c r="BK91" i="7"/>
  <c r="BK90" i="7" s="1"/>
  <c r="J90" i="7" s="1"/>
  <c r="J62" i="7" s="1"/>
  <c r="J91" i="7"/>
  <c r="BE91" i="7" s="1"/>
  <c r="F84" i="7"/>
  <c r="F82" i="7"/>
  <c r="E80" i="7"/>
  <c r="F55" i="7"/>
  <c r="J53" i="7"/>
  <c r="F53" i="7"/>
  <c r="E51" i="7"/>
  <c r="J23" i="7"/>
  <c r="E23" i="7"/>
  <c r="J55" i="7" s="1"/>
  <c r="J22" i="7"/>
  <c r="J20" i="7"/>
  <c r="E20" i="7"/>
  <c r="F85" i="7" s="1"/>
  <c r="J19" i="7"/>
  <c r="J17" i="7"/>
  <c r="E17" i="7"/>
  <c r="J16" i="7"/>
  <c r="J14" i="7"/>
  <c r="J82" i="7" s="1"/>
  <c r="E7" i="7"/>
  <c r="E76" i="7" s="1"/>
  <c r="R256" i="6"/>
  <c r="P254" i="6"/>
  <c r="P198" i="6"/>
  <c r="J119" i="6"/>
  <c r="J60" i="6" s="1"/>
  <c r="AY59" i="1"/>
  <c r="AX59" i="1"/>
  <c r="BI257" i="6"/>
  <c r="BH257" i="6"/>
  <c r="BG257" i="6"/>
  <c r="BF257" i="6"/>
  <c r="T257" i="6"/>
  <c r="T256" i="6" s="1"/>
  <c r="R257" i="6"/>
  <c r="P257" i="6"/>
  <c r="P256" i="6" s="1"/>
  <c r="BK257" i="6"/>
  <c r="BK256" i="6" s="1"/>
  <c r="J256" i="6" s="1"/>
  <c r="J73" i="6" s="1"/>
  <c r="J257" i="6"/>
  <c r="BE257" i="6" s="1"/>
  <c r="BI255" i="6"/>
  <c r="BH255" i="6"/>
  <c r="BG255" i="6"/>
  <c r="BF255" i="6"/>
  <c r="BE255" i="6"/>
  <c r="T255" i="6"/>
  <c r="T254" i="6" s="1"/>
  <c r="R255" i="6"/>
  <c r="R254" i="6" s="1"/>
  <c r="P255" i="6"/>
  <c r="BK255" i="6"/>
  <c r="BK254" i="6" s="1"/>
  <c r="J254" i="6" s="1"/>
  <c r="J72" i="6" s="1"/>
  <c r="J255" i="6"/>
  <c r="BI252" i="6"/>
  <c r="BH252" i="6"/>
  <c r="BG252" i="6"/>
  <c r="BF252" i="6"/>
  <c r="T252" i="6"/>
  <c r="R252" i="6"/>
  <c r="P252" i="6"/>
  <c r="BK252" i="6"/>
  <c r="J252" i="6"/>
  <c r="BE252" i="6" s="1"/>
  <c r="BI250" i="6"/>
  <c r="BH250" i="6"/>
  <c r="BG250" i="6"/>
  <c r="BF250" i="6"/>
  <c r="T250" i="6"/>
  <c r="R250" i="6"/>
  <c r="P250" i="6"/>
  <c r="BK250" i="6"/>
  <c r="J250" i="6"/>
  <c r="BE250" i="6" s="1"/>
  <c r="BI248" i="6"/>
  <c r="BH248" i="6"/>
  <c r="BG248" i="6"/>
  <c r="BF248" i="6"/>
  <c r="T248" i="6"/>
  <c r="R248" i="6"/>
  <c r="P248" i="6"/>
  <c r="BK248" i="6"/>
  <c r="J248" i="6"/>
  <c r="BE248" i="6" s="1"/>
  <c r="BI246" i="6"/>
  <c r="BH246" i="6"/>
  <c r="BG246" i="6"/>
  <c r="BF246" i="6"/>
  <c r="T246" i="6"/>
  <c r="R246" i="6"/>
  <c r="R244" i="6" s="1"/>
  <c r="P246" i="6"/>
  <c r="BK246" i="6"/>
  <c r="J246" i="6"/>
  <c r="BE246" i="6" s="1"/>
  <c r="BI245" i="6"/>
  <c r="BH245" i="6"/>
  <c r="BG245" i="6"/>
  <c r="BF245" i="6"/>
  <c r="T245" i="6"/>
  <c r="T244" i="6" s="1"/>
  <c r="R245" i="6"/>
  <c r="P245" i="6"/>
  <c r="BK245" i="6"/>
  <c r="J245" i="6"/>
  <c r="BE245" i="6" s="1"/>
  <c r="BI242" i="6"/>
  <c r="BH242" i="6"/>
  <c r="BG242" i="6"/>
  <c r="BF242" i="6"/>
  <c r="T242" i="6"/>
  <c r="R242" i="6"/>
  <c r="P242" i="6"/>
  <c r="BK242" i="6"/>
  <c r="J242" i="6"/>
  <c r="BE242" i="6" s="1"/>
  <c r="BI240" i="6"/>
  <c r="BH240" i="6"/>
  <c r="BG240" i="6"/>
  <c r="BF240" i="6"/>
  <c r="BE240" i="6"/>
  <c r="T240" i="6"/>
  <c r="R240" i="6"/>
  <c r="P240" i="6"/>
  <c r="BK240" i="6"/>
  <c r="J240" i="6"/>
  <c r="BI238" i="6"/>
  <c r="BH238" i="6"/>
  <c r="BG238" i="6"/>
  <c r="BF238" i="6"/>
  <c r="T238" i="6"/>
  <c r="R238" i="6"/>
  <c r="P238" i="6"/>
  <c r="BK238" i="6"/>
  <c r="J238" i="6"/>
  <c r="BE238" i="6" s="1"/>
  <c r="BI236" i="6"/>
  <c r="BH236" i="6"/>
  <c r="BG236" i="6"/>
  <c r="BF236" i="6"/>
  <c r="T236" i="6"/>
  <c r="R236" i="6"/>
  <c r="P236" i="6"/>
  <c r="BK236" i="6"/>
  <c r="BK233" i="6" s="1"/>
  <c r="J233" i="6" s="1"/>
  <c r="J70" i="6" s="1"/>
  <c r="J236" i="6"/>
  <c r="BE236" i="6" s="1"/>
  <c r="BI234" i="6"/>
  <c r="BH234" i="6"/>
  <c r="BG234" i="6"/>
  <c r="BF234" i="6"/>
  <c r="T234" i="6"/>
  <c r="R234" i="6"/>
  <c r="R233" i="6" s="1"/>
  <c r="P234" i="6"/>
  <c r="BK234" i="6"/>
  <c r="J234" i="6"/>
  <c r="BE234" i="6" s="1"/>
  <c r="BI230" i="6"/>
  <c r="BH230" i="6"/>
  <c r="BG230" i="6"/>
  <c r="BF230" i="6"/>
  <c r="T230" i="6"/>
  <c r="R230" i="6"/>
  <c r="P230" i="6"/>
  <c r="BK230" i="6"/>
  <c r="J230" i="6"/>
  <c r="BE230" i="6" s="1"/>
  <c r="BI227" i="6"/>
  <c r="BH227" i="6"/>
  <c r="BG227" i="6"/>
  <c r="BF227" i="6"/>
  <c r="T227" i="6"/>
  <c r="R227" i="6"/>
  <c r="P227" i="6"/>
  <c r="BK227" i="6"/>
  <c r="J227" i="6"/>
  <c r="BE227" i="6" s="1"/>
  <c r="BI224" i="6"/>
  <c r="BH224" i="6"/>
  <c r="BG224" i="6"/>
  <c r="BF224" i="6"/>
  <c r="T224" i="6"/>
  <c r="R224" i="6"/>
  <c r="P224" i="6"/>
  <c r="BK224" i="6"/>
  <c r="J224" i="6"/>
  <c r="BE224" i="6" s="1"/>
  <c r="BI222" i="6"/>
  <c r="BH222" i="6"/>
  <c r="BG222" i="6"/>
  <c r="BF222" i="6"/>
  <c r="T222" i="6"/>
  <c r="R222" i="6"/>
  <c r="P222" i="6"/>
  <c r="BK222" i="6"/>
  <c r="J222" i="6"/>
  <c r="BE222" i="6" s="1"/>
  <c r="BI220" i="6"/>
  <c r="BH220" i="6"/>
  <c r="BG220" i="6"/>
  <c r="BF220" i="6"/>
  <c r="T220" i="6"/>
  <c r="R220" i="6"/>
  <c r="P220" i="6"/>
  <c r="BK220" i="6"/>
  <c r="J220" i="6"/>
  <c r="BE220" i="6" s="1"/>
  <c r="BI218" i="6"/>
  <c r="BH218" i="6"/>
  <c r="BG218" i="6"/>
  <c r="BF218" i="6"/>
  <c r="T218" i="6"/>
  <c r="R218" i="6"/>
  <c r="P218" i="6"/>
  <c r="BK218" i="6"/>
  <c r="J218" i="6"/>
  <c r="BE218" i="6" s="1"/>
  <c r="BI216" i="6"/>
  <c r="BH216" i="6"/>
  <c r="BG216" i="6"/>
  <c r="BF216" i="6"/>
  <c r="T216" i="6"/>
  <c r="R216" i="6"/>
  <c r="P216" i="6"/>
  <c r="BK216" i="6"/>
  <c r="J216" i="6"/>
  <c r="BE216" i="6" s="1"/>
  <c r="BI214" i="6"/>
  <c r="BH214" i="6"/>
  <c r="BG214" i="6"/>
  <c r="BF214" i="6"/>
  <c r="BE214" i="6"/>
  <c r="T214" i="6"/>
  <c r="R214" i="6"/>
  <c r="P214" i="6"/>
  <c r="BK214" i="6"/>
  <c r="J214" i="6"/>
  <c r="BI212" i="6"/>
  <c r="BH212" i="6"/>
  <c r="BG212" i="6"/>
  <c r="BF212" i="6"/>
  <c r="T212" i="6"/>
  <c r="R212" i="6"/>
  <c r="P212" i="6"/>
  <c r="BK212" i="6"/>
  <c r="J212" i="6"/>
  <c r="BE212" i="6" s="1"/>
  <c r="BI210" i="6"/>
  <c r="BH210" i="6"/>
  <c r="BG210" i="6"/>
  <c r="BF210" i="6"/>
  <c r="T210" i="6"/>
  <c r="R210" i="6"/>
  <c r="P210" i="6"/>
  <c r="BK210" i="6"/>
  <c r="J210" i="6"/>
  <c r="BE210" i="6" s="1"/>
  <c r="BI206" i="6"/>
  <c r="BH206" i="6"/>
  <c r="BG206" i="6"/>
  <c r="BF206" i="6"/>
  <c r="T206" i="6"/>
  <c r="R206" i="6"/>
  <c r="P206" i="6"/>
  <c r="BK206" i="6"/>
  <c r="J206" i="6"/>
  <c r="BE206" i="6" s="1"/>
  <c r="BI204" i="6"/>
  <c r="BH204" i="6"/>
  <c r="BG204" i="6"/>
  <c r="BF204" i="6"/>
  <c r="T204" i="6"/>
  <c r="R204" i="6"/>
  <c r="P204" i="6"/>
  <c r="BK204" i="6"/>
  <c r="J204" i="6"/>
  <c r="BE204" i="6" s="1"/>
  <c r="BI199" i="6"/>
  <c r="BH199" i="6"/>
  <c r="BG199" i="6"/>
  <c r="BF199" i="6"/>
  <c r="T199" i="6"/>
  <c r="T198" i="6" s="1"/>
  <c r="R199" i="6"/>
  <c r="R198" i="6" s="1"/>
  <c r="P199" i="6"/>
  <c r="BK199" i="6"/>
  <c r="BK198" i="6" s="1"/>
  <c r="J199" i="6"/>
  <c r="BE199" i="6" s="1"/>
  <c r="BI194" i="6"/>
  <c r="BH194" i="6"/>
  <c r="BG194" i="6"/>
  <c r="BF194" i="6"/>
  <c r="T194" i="6"/>
  <c r="R194" i="6"/>
  <c r="P194" i="6"/>
  <c r="BK194" i="6"/>
  <c r="J194" i="6"/>
  <c r="BE194" i="6" s="1"/>
  <c r="BI191" i="6"/>
  <c r="BH191" i="6"/>
  <c r="BG191" i="6"/>
  <c r="BF191" i="6"/>
  <c r="BE191" i="6"/>
  <c r="T191" i="6"/>
  <c r="R191" i="6"/>
  <c r="R184" i="6" s="1"/>
  <c r="P191" i="6"/>
  <c r="BK191" i="6"/>
  <c r="J191" i="6"/>
  <c r="BI188" i="6"/>
  <c r="BH188" i="6"/>
  <c r="BG188" i="6"/>
  <c r="BF188" i="6"/>
  <c r="T188" i="6"/>
  <c r="R188" i="6"/>
  <c r="P188" i="6"/>
  <c r="BK188" i="6"/>
  <c r="J188" i="6"/>
  <c r="BE188" i="6" s="1"/>
  <c r="BI185" i="6"/>
  <c r="BH185" i="6"/>
  <c r="BG185" i="6"/>
  <c r="BF185" i="6"/>
  <c r="T185" i="6"/>
  <c r="R185" i="6"/>
  <c r="P185" i="6"/>
  <c r="BK185" i="6"/>
  <c r="J185" i="6"/>
  <c r="BE185" i="6" s="1"/>
  <c r="BI182" i="6"/>
  <c r="BH182" i="6"/>
  <c r="BG182" i="6"/>
  <c r="BF182" i="6"/>
  <c r="T182" i="6"/>
  <c r="R182" i="6"/>
  <c r="P182" i="6"/>
  <c r="BK182" i="6"/>
  <c r="J182" i="6"/>
  <c r="BE182" i="6" s="1"/>
  <c r="BI180" i="6"/>
  <c r="BH180" i="6"/>
  <c r="BG180" i="6"/>
  <c r="BF180" i="6"/>
  <c r="T180" i="6"/>
  <c r="R180" i="6"/>
  <c r="P180" i="6"/>
  <c r="BK180" i="6"/>
  <c r="J180" i="6"/>
  <c r="BE180" i="6" s="1"/>
  <c r="BI173" i="6"/>
  <c r="BH173" i="6"/>
  <c r="BG173" i="6"/>
  <c r="BF173" i="6"/>
  <c r="BE173" i="6"/>
  <c r="T173" i="6"/>
  <c r="R173" i="6"/>
  <c r="P173" i="6"/>
  <c r="BK173" i="6"/>
  <c r="J173" i="6"/>
  <c r="BI170" i="6"/>
  <c r="BH170" i="6"/>
  <c r="BG170" i="6"/>
  <c r="BF170" i="6"/>
  <c r="T170" i="6"/>
  <c r="R170" i="6"/>
  <c r="P170" i="6"/>
  <c r="BK170" i="6"/>
  <c r="J170" i="6"/>
  <c r="BE170" i="6" s="1"/>
  <c r="BI168" i="6"/>
  <c r="BH168" i="6"/>
  <c r="BG168" i="6"/>
  <c r="BF168" i="6"/>
  <c r="T168" i="6"/>
  <c r="R168" i="6"/>
  <c r="P168" i="6"/>
  <c r="BK168" i="6"/>
  <c r="J168" i="6"/>
  <c r="BE168" i="6" s="1"/>
  <c r="BI166" i="6"/>
  <c r="BH166" i="6"/>
  <c r="BG166" i="6"/>
  <c r="BF166" i="6"/>
  <c r="T166" i="6"/>
  <c r="R166" i="6"/>
  <c r="P166" i="6"/>
  <c r="BK166" i="6"/>
  <c r="J166" i="6"/>
  <c r="BE166" i="6" s="1"/>
  <c r="BI164" i="6"/>
  <c r="BH164" i="6"/>
  <c r="BG164" i="6"/>
  <c r="BF164" i="6"/>
  <c r="T164" i="6"/>
  <c r="R164" i="6"/>
  <c r="P164" i="6"/>
  <c r="BK164" i="6"/>
  <c r="J164" i="6"/>
  <c r="BE164" i="6" s="1"/>
  <c r="BI160" i="6"/>
  <c r="BH160" i="6"/>
  <c r="BG160" i="6"/>
  <c r="BF160" i="6"/>
  <c r="BE160" i="6"/>
  <c r="T160" i="6"/>
  <c r="R160" i="6"/>
  <c r="P160" i="6"/>
  <c r="BK160" i="6"/>
  <c r="J160" i="6"/>
  <c r="BI153" i="6"/>
  <c r="BH153" i="6"/>
  <c r="BG153" i="6"/>
  <c r="BF153" i="6"/>
  <c r="BE153" i="6"/>
  <c r="T153" i="6"/>
  <c r="R153" i="6"/>
  <c r="P153" i="6"/>
  <c r="BK153" i="6"/>
  <c r="J153" i="6"/>
  <c r="BI150" i="6"/>
  <c r="BH150" i="6"/>
  <c r="BG150" i="6"/>
  <c r="BF150" i="6"/>
  <c r="T150" i="6"/>
  <c r="R150" i="6"/>
  <c r="P150" i="6"/>
  <c r="BK150" i="6"/>
  <c r="J150" i="6"/>
  <c r="BE150" i="6" s="1"/>
  <c r="BI147" i="6"/>
  <c r="BH147" i="6"/>
  <c r="BG147" i="6"/>
  <c r="BF147" i="6"/>
  <c r="T147" i="6"/>
  <c r="T146" i="6" s="1"/>
  <c r="R147" i="6"/>
  <c r="R146" i="6" s="1"/>
  <c r="P147" i="6"/>
  <c r="P146" i="6" s="1"/>
  <c r="BK147" i="6"/>
  <c r="J147" i="6"/>
  <c r="BE147" i="6" s="1"/>
  <c r="BI142" i="6"/>
  <c r="BH142" i="6"/>
  <c r="BG142" i="6"/>
  <c r="BF142" i="6"/>
  <c r="T142" i="6"/>
  <c r="T141" i="6" s="1"/>
  <c r="R142" i="6"/>
  <c r="R141" i="6" s="1"/>
  <c r="P142" i="6"/>
  <c r="P141" i="6" s="1"/>
  <c r="BK142" i="6"/>
  <c r="BK141" i="6" s="1"/>
  <c r="J141" i="6" s="1"/>
  <c r="J63" i="6" s="1"/>
  <c r="J142" i="6"/>
  <c r="BE142" i="6" s="1"/>
  <c r="BI138" i="6"/>
  <c r="BH138" i="6"/>
  <c r="BG138" i="6"/>
  <c r="BF138" i="6"/>
  <c r="T138" i="6"/>
  <c r="R138" i="6"/>
  <c r="P138" i="6"/>
  <c r="BK138" i="6"/>
  <c r="J138" i="6"/>
  <c r="BE138" i="6" s="1"/>
  <c r="BI135" i="6"/>
  <c r="BH135" i="6"/>
  <c r="BG135" i="6"/>
  <c r="BF135" i="6"/>
  <c r="BE135" i="6"/>
  <c r="T135" i="6"/>
  <c r="R135" i="6"/>
  <c r="P135" i="6"/>
  <c r="BK135" i="6"/>
  <c r="J135" i="6"/>
  <c r="BI132" i="6"/>
  <c r="BH132" i="6"/>
  <c r="BG132" i="6"/>
  <c r="BF132" i="6"/>
  <c r="T132" i="6"/>
  <c r="T128" i="6" s="1"/>
  <c r="R132" i="6"/>
  <c r="P132" i="6"/>
  <c r="BK132" i="6"/>
  <c r="J132" i="6"/>
  <c r="BE132" i="6" s="1"/>
  <c r="BI129" i="6"/>
  <c r="BH129" i="6"/>
  <c r="BG129" i="6"/>
  <c r="BF129" i="6"/>
  <c r="T129" i="6"/>
  <c r="R129" i="6"/>
  <c r="P129" i="6"/>
  <c r="P128" i="6" s="1"/>
  <c r="BK129" i="6"/>
  <c r="J129" i="6"/>
  <c r="BE129" i="6" s="1"/>
  <c r="BI125" i="6"/>
  <c r="BH125" i="6"/>
  <c r="BG125" i="6"/>
  <c r="BF125" i="6"/>
  <c r="T125" i="6"/>
  <c r="R125" i="6"/>
  <c r="P125" i="6"/>
  <c r="BK125" i="6"/>
  <c r="J125" i="6"/>
  <c r="BE125" i="6" s="1"/>
  <c r="BI123" i="6"/>
  <c r="BH123" i="6"/>
  <c r="BG123" i="6"/>
  <c r="BF123" i="6"/>
  <c r="T123" i="6"/>
  <c r="T122" i="6" s="1"/>
  <c r="R123" i="6"/>
  <c r="P123" i="6"/>
  <c r="P122" i="6" s="1"/>
  <c r="BK123" i="6"/>
  <c r="J123" i="6"/>
  <c r="BE123" i="6" s="1"/>
  <c r="BI120" i="6"/>
  <c r="BH120" i="6"/>
  <c r="BG120" i="6"/>
  <c r="BF120" i="6"/>
  <c r="BE120" i="6"/>
  <c r="T120" i="6"/>
  <c r="T119" i="6" s="1"/>
  <c r="R120" i="6"/>
  <c r="R119" i="6" s="1"/>
  <c r="P120" i="6"/>
  <c r="P119" i="6" s="1"/>
  <c r="BK120" i="6"/>
  <c r="BK119" i="6" s="1"/>
  <c r="J120" i="6"/>
  <c r="BI117" i="6"/>
  <c r="BH117" i="6"/>
  <c r="BG117" i="6"/>
  <c r="BF117" i="6"/>
  <c r="T117" i="6"/>
  <c r="R117" i="6"/>
  <c r="P117" i="6"/>
  <c r="BK117" i="6"/>
  <c r="J117" i="6"/>
  <c r="BE117" i="6" s="1"/>
  <c r="BI115" i="6"/>
  <c r="BH115" i="6"/>
  <c r="BG115" i="6"/>
  <c r="BF115" i="6"/>
  <c r="T115" i="6"/>
  <c r="R115" i="6"/>
  <c r="P115" i="6"/>
  <c r="BK115" i="6"/>
  <c r="J115" i="6"/>
  <c r="BE115" i="6" s="1"/>
  <c r="BI113" i="6"/>
  <c r="BH113" i="6"/>
  <c r="BG113" i="6"/>
  <c r="BF113" i="6"/>
  <c r="T113" i="6"/>
  <c r="R113" i="6"/>
  <c r="P113" i="6"/>
  <c r="BK113" i="6"/>
  <c r="J113" i="6"/>
  <c r="BE113" i="6" s="1"/>
  <c r="BI111" i="6"/>
  <c r="BH111" i="6"/>
  <c r="BG111" i="6"/>
  <c r="BF111" i="6"/>
  <c r="T111" i="6"/>
  <c r="R111" i="6"/>
  <c r="P111" i="6"/>
  <c r="BK111" i="6"/>
  <c r="J111" i="6"/>
  <c r="BE111" i="6" s="1"/>
  <c r="BI108" i="6"/>
  <c r="BH108" i="6"/>
  <c r="BG108" i="6"/>
  <c r="BF108" i="6"/>
  <c r="T108" i="6"/>
  <c r="R108" i="6"/>
  <c r="P108" i="6"/>
  <c r="BK108" i="6"/>
  <c r="J108" i="6"/>
  <c r="BE108" i="6" s="1"/>
  <c r="BI105" i="6"/>
  <c r="BH105" i="6"/>
  <c r="BG105" i="6"/>
  <c r="BF105" i="6"/>
  <c r="T105" i="6"/>
  <c r="R105" i="6"/>
  <c r="P105" i="6"/>
  <c r="BK105" i="6"/>
  <c r="J105" i="6"/>
  <c r="BE105" i="6" s="1"/>
  <c r="BI103" i="6"/>
  <c r="BH103" i="6"/>
  <c r="BG103" i="6"/>
  <c r="BF103" i="6"/>
  <c r="T103" i="6"/>
  <c r="R103" i="6"/>
  <c r="P103" i="6"/>
  <c r="BK103" i="6"/>
  <c r="J103" i="6"/>
  <c r="BE103" i="6" s="1"/>
  <c r="BI101" i="6"/>
  <c r="BH101" i="6"/>
  <c r="BG101" i="6"/>
  <c r="BF101" i="6"/>
  <c r="T101" i="6"/>
  <c r="R101" i="6"/>
  <c r="P101" i="6"/>
  <c r="BK101" i="6"/>
  <c r="J101" i="6"/>
  <c r="BE101" i="6" s="1"/>
  <c r="BI99" i="6"/>
  <c r="BH99" i="6"/>
  <c r="BG99" i="6"/>
  <c r="BF99" i="6"/>
  <c r="T99" i="6"/>
  <c r="R99" i="6"/>
  <c r="P99" i="6"/>
  <c r="BK99" i="6"/>
  <c r="J99" i="6"/>
  <c r="BE99" i="6" s="1"/>
  <c r="BI97" i="6"/>
  <c r="BH97" i="6"/>
  <c r="BG97" i="6"/>
  <c r="BF97" i="6"/>
  <c r="T97" i="6"/>
  <c r="R97" i="6"/>
  <c r="R96" i="6" s="1"/>
  <c r="P97" i="6"/>
  <c r="BK97" i="6"/>
  <c r="J97" i="6"/>
  <c r="BE97" i="6" s="1"/>
  <c r="F87" i="6"/>
  <c r="E85" i="6"/>
  <c r="E83" i="6"/>
  <c r="J49" i="6"/>
  <c r="F49" i="6"/>
  <c r="E47" i="6"/>
  <c r="J21" i="6"/>
  <c r="E21" i="6"/>
  <c r="J51" i="6" s="1"/>
  <c r="J20" i="6"/>
  <c r="J18" i="6"/>
  <c r="E18" i="6"/>
  <c r="F52" i="6" s="1"/>
  <c r="J17" i="6"/>
  <c r="J15" i="6"/>
  <c r="E15" i="6"/>
  <c r="F51" i="6" s="1"/>
  <c r="J14" i="6"/>
  <c r="J12" i="6"/>
  <c r="J87" i="6" s="1"/>
  <c r="E7" i="6"/>
  <c r="E45" i="6" s="1"/>
  <c r="BK102" i="5"/>
  <c r="J102" i="5" s="1"/>
  <c r="J66" i="5" s="1"/>
  <c r="P99" i="5"/>
  <c r="BK96" i="5"/>
  <c r="J96" i="5" s="1"/>
  <c r="J64" i="5" s="1"/>
  <c r="AY57" i="1"/>
  <c r="AX57" i="1"/>
  <c r="BI103" i="5"/>
  <c r="BH103" i="5"/>
  <c r="BG103" i="5"/>
  <c r="BF103" i="5"/>
  <c r="T103" i="5"/>
  <c r="T102" i="5" s="1"/>
  <c r="R103" i="5"/>
  <c r="R102" i="5" s="1"/>
  <c r="P103" i="5"/>
  <c r="P102" i="5" s="1"/>
  <c r="BK103" i="5"/>
  <c r="J103" i="5"/>
  <c r="BE103" i="5" s="1"/>
  <c r="BI100" i="5"/>
  <c r="BH100" i="5"/>
  <c r="BG100" i="5"/>
  <c r="BF100" i="5"/>
  <c r="T100" i="5"/>
  <c r="T99" i="5" s="1"/>
  <c r="R100" i="5"/>
  <c r="R99" i="5" s="1"/>
  <c r="P100" i="5"/>
  <c r="BK100" i="5"/>
  <c r="BK99" i="5" s="1"/>
  <c r="J99" i="5" s="1"/>
  <c r="J65" i="5" s="1"/>
  <c r="J100" i="5"/>
  <c r="BE100" i="5" s="1"/>
  <c r="BI97" i="5"/>
  <c r="BH97" i="5"/>
  <c r="BG97" i="5"/>
  <c r="BF97" i="5"/>
  <c r="T97" i="5"/>
  <c r="T96" i="5" s="1"/>
  <c r="R97" i="5"/>
  <c r="R96" i="5" s="1"/>
  <c r="P97" i="5"/>
  <c r="P96" i="5" s="1"/>
  <c r="BK97" i="5"/>
  <c r="J97" i="5"/>
  <c r="BE97" i="5" s="1"/>
  <c r="BI94" i="5"/>
  <c r="BH94" i="5"/>
  <c r="BG94" i="5"/>
  <c r="BF94" i="5"/>
  <c r="T94" i="5"/>
  <c r="T93" i="5" s="1"/>
  <c r="R94" i="5"/>
  <c r="R93" i="5" s="1"/>
  <c r="P94" i="5"/>
  <c r="P93" i="5" s="1"/>
  <c r="BK94" i="5"/>
  <c r="BK93" i="5" s="1"/>
  <c r="J93" i="5" s="1"/>
  <c r="J63" i="5" s="1"/>
  <c r="J94" i="5"/>
  <c r="BE94" i="5" s="1"/>
  <c r="BI91" i="5"/>
  <c r="BH91" i="5"/>
  <c r="BG91" i="5"/>
  <c r="BF91" i="5"/>
  <c r="T91" i="5"/>
  <c r="T90" i="5" s="1"/>
  <c r="T89" i="5" s="1"/>
  <c r="T88" i="5" s="1"/>
  <c r="R91" i="5"/>
  <c r="R90" i="5" s="1"/>
  <c r="P91" i="5"/>
  <c r="P90" i="5" s="1"/>
  <c r="BK91" i="5"/>
  <c r="BK90" i="5" s="1"/>
  <c r="J91" i="5"/>
  <c r="BE91" i="5" s="1"/>
  <c r="F82" i="5"/>
  <c r="E80" i="5"/>
  <c r="F55" i="5"/>
  <c r="F53" i="5"/>
  <c r="E51" i="5"/>
  <c r="J23" i="5"/>
  <c r="E23" i="5"/>
  <c r="J55" i="5" s="1"/>
  <c r="J22" i="5"/>
  <c r="J20" i="5"/>
  <c r="E20" i="5"/>
  <c r="F56" i="5" s="1"/>
  <c r="J19" i="5"/>
  <c r="J17" i="5"/>
  <c r="E17" i="5"/>
  <c r="F84" i="5" s="1"/>
  <c r="J16" i="5"/>
  <c r="J14" i="5"/>
  <c r="J53" i="5" s="1"/>
  <c r="E7" i="5"/>
  <c r="T241" i="4"/>
  <c r="R195" i="4"/>
  <c r="AY56" i="1"/>
  <c r="AX56" i="1"/>
  <c r="BI278" i="4"/>
  <c r="BH278" i="4"/>
  <c r="BG278" i="4"/>
  <c r="BF278" i="4"/>
  <c r="T278" i="4"/>
  <c r="T277" i="4" s="1"/>
  <c r="R278" i="4"/>
  <c r="R277" i="4" s="1"/>
  <c r="P278" i="4"/>
  <c r="P277" i="4" s="1"/>
  <c r="BK278" i="4"/>
  <c r="BK277" i="4" s="1"/>
  <c r="J277" i="4" s="1"/>
  <c r="J77" i="4" s="1"/>
  <c r="J278" i="4"/>
  <c r="BE278" i="4" s="1"/>
  <c r="BI275" i="4"/>
  <c r="BH275" i="4"/>
  <c r="BG275" i="4"/>
  <c r="BF275" i="4"/>
  <c r="BE275" i="4"/>
  <c r="T275" i="4"/>
  <c r="R275" i="4"/>
  <c r="P275" i="4"/>
  <c r="BK275" i="4"/>
  <c r="J275" i="4"/>
  <c r="BI273" i="4"/>
  <c r="BH273" i="4"/>
  <c r="BG273" i="4"/>
  <c r="BF273" i="4"/>
  <c r="T273" i="4"/>
  <c r="R273" i="4"/>
  <c r="P273" i="4"/>
  <c r="BK273" i="4"/>
  <c r="J273" i="4"/>
  <c r="BE273" i="4" s="1"/>
  <c r="BI270" i="4"/>
  <c r="BH270" i="4"/>
  <c r="BG270" i="4"/>
  <c r="BF270" i="4"/>
  <c r="T270" i="4"/>
  <c r="R270" i="4"/>
  <c r="P270" i="4"/>
  <c r="BK270" i="4"/>
  <c r="J270" i="4"/>
  <c r="BE270" i="4" s="1"/>
  <c r="BI267" i="4"/>
  <c r="BH267" i="4"/>
  <c r="BG267" i="4"/>
  <c r="BF267" i="4"/>
  <c r="T267" i="4"/>
  <c r="R267" i="4"/>
  <c r="P267" i="4"/>
  <c r="BK267" i="4"/>
  <c r="J267" i="4"/>
  <c r="BE267" i="4" s="1"/>
  <c r="BI264" i="4"/>
  <c r="BH264" i="4"/>
  <c r="BG264" i="4"/>
  <c r="BF264" i="4"/>
  <c r="BE264" i="4"/>
  <c r="T264" i="4"/>
  <c r="R264" i="4"/>
  <c r="P264" i="4"/>
  <c r="BK264" i="4"/>
  <c r="J264" i="4"/>
  <c r="BI260" i="4"/>
  <c r="BH260" i="4"/>
  <c r="BG260" i="4"/>
  <c r="BF260" i="4"/>
  <c r="T260" i="4"/>
  <c r="R260" i="4"/>
  <c r="P260" i="4"/>
  <c r="BK260" i="4"/>
  <c r="J260" i="4"/>
  <c r="BE260" i="4" s="1"/>
  <c r="BI257" i="4"/>
  <c r="BH257" i="4"/>
  <c r="BG257" i="4"/>
  <c r="BF257" i="4"/>
  <c r="T257" i="4"/>
  <c r="R257" i="4"/>
  <c r="P257" i="4"/>
  <c r="BK257" i="4"/>
  <c r="J257" i="4"/>
  <c r="BE257" i="4" s="1"/>
  <c r="BI254" i="4"/>
  <c r="BH254" i="4"/>
  <c r="BG254" i="4"/>
  <c r="BF254" i="4"/>
  <c r="T254" i="4"/>
  <c r="R254" i="4"/>
  <c r="P254" i="4"/>
  <c r="BK254" i="4"/>
  <c r="J254" i="4"/>
  <c r="BE254" i="4" s="1"/>
  <c r="BI251" i="4"/>
  <c r="BH251" i="4"/>
  <c r="BG251" i="4"/>
  <c r="BF251" i="4"/>
  <c r="T251" i="4"/>
  <c r="R251" i="4"/>
  <c r="R250" i="4" s="1"/>
  <c r="P251" i="4"/>
  <c r="BK251" i="4"/>
  <c r="BK250" i="4" s="1"/>
  <c r="J250" i="4" s="1"/>
  <c r="J75" i="4" s="1"/>
  <c r="J251" i="4"/>
  <c r="BE251" i="4" s="1"/>
  <c r="BI248" i="4"/>
  <c r="BH248" i="4"/>
  <c r="BG248" i="4"/>
  <c r="BF248" i="4"/>
  <c r="BE248" i="4"/>
  <c r="T248" i="4"/>
  <c r="R248" i="4"/>
  <c r="P248" i="4"/>
  <c r="BK248" i="4"/>
  <c r="J248" i="4"/>
  <c r="BI246" i="4"/>
  <c r="BH246" i="4"/>
  <c r="BG246" i="4"/>
  <c r="BF246" i="4"/>
  <c r="BE246" i="4"/>
  <c r="T246" i="4"/>
  <c r="R246" i="4"/>
  <c r="P246" i="4"/>
  <c r="P241" i="4" s="1"/>
  <c r="BK246" i="4"/>
  <c r="J246" i="4"/>
  <c r="BI242" i="4"/>
  <c r="BH242" i="4"/>
  <c r="BG242" i="4"/>
  <c r="BF242" i="4"/>
  <c r="BE242" i="4"/>
  <c r="T242" i="4"/>
  <c r="R242" i="4"/>
  <c r="P242" i="4"/>
  <c r="BK242" i="4"/>
  <c r="J242" i="4"/>
  <c r="BI239" i="4"/>
  <c r="BH239" i="4"/>
  <c r="BG239" i="4"/>
  <c r="BF239" i="4"/>
  <c r="T239" i="4"/>
  <c r="R239" i="4"/>
  <c r="P239" i="4"/>
  <c r="BK239" i="4"/>
  <c r="J239" i="4"/>
  <c r="BE239" i="4" s="1"/>
  <c r="BI237" i="4"/>
  <c r="BH237" i="4"/>
  <c r="BG237" i="4"/>
  <c r="BF237" i="4"/>
  <c r="T237" i="4"/>
  <c r="T236" i="4" s="1"/>
  <c r="R237" i="4"/>
  <c r="P237" i="4"/>
  <c r="BK237" i="4"/>
  <c r="BK236" i="4" s="1"/>
  <c r="J237" i="4"/>
  <c r="BE237" i="4" s="1"/>
  <c r="BI234" i="4"/>
  <c r="BH234" i="4"/>
  <c r="BG234" i="4"/>
  <c r="BF234" i="4"/>
  <c r="T234" i="4"/>
  <c r="T233" i="4" s="1"/>
  <c r="R234" i="4"/>
  <c r="R233" i="4" s="1"/>
  <c r="P234" i="4"/>
  <c r="P233" i="4" s="1"/>
  <c r="BK234" i="4"/>
  <c r="BK233" i="4" s="1"/>
  <c r="J233" i="4" s="1"/>
  <c r="J71" i="4" s="1"/>
  <c r="J234" i="4"/>
  <c r="BE234" i="4" s="1"/>
  <c r="BI231" i="4"/>
  <c r="BH231" i="4"/>
  <c r="BG231" i="4"/>
  <c r="BF231" i="4"/>
  <c r="BE231" i="4"/>
  <c r="T231" i="4"/>
  <c r="R231" i="4"/>
  <c r="P231" i="4"/>
  <c r="BK231" i="4"/>
  <c r="J231" i="4"/>
  <c r="BI229" i="4"/>
  <c r="BH229" i="4"/>
  <c r="BG229" i="4"/>
  <c r="BF229" i="4"/>
  <c r="T229" i="4"/>
  <c r="R229" i="4"/>
  <c r="P229" i="4"/>
  <c r="BK229" i="4"/>
  <c r="J229" i="4"/>
  <c r="BE229" i="4" s="1"/>
  <c r="BI226" i="4"/>
  <c r="BH226" i="4"/>
  <c r="BG226" i="4"/>
  <c r="BF226" i="4"/>
  <c r="BE226" i="4"/>
  <c r="T226" i="4"/>
  <c r="R226" i="4"/>
  <c r="P226" i="4"/>
  <c r="BK226" i="4"/>
  <c r="J226" i="4"/>
  <c r="BI224" i="4"/>
  <c r="BH224" i="4"/>
  <c r="BG224" i="4"/>
  <c r="BF224" i="4"/>
  <c r="T224" i="4"/>
  <c r="R224" i="4"/>
  <c r="P224" i="4"/>
  <c r="BK224" i="4"/>
  <c r="J224" i="4"/>
  <c r="BE224" i="4" s="1"/>
  <c r="BI223" i="4"/>
  <c r="BH223" i="4"/>
  <c r="BG223" i="4"/>
  <c r="BF223" i="4"/>
  <c r="BE223" i="4"/>
  <c r="T223" i="4"/>
  <c r="R223" i="4"/>
  <c r="P223" i="4"/>
  <c r="BK223" i="4"/>
  <c r="J223" i="4"/>
  <c r="BI220" i="4"/>
  <c r="BH220" i="4"/>
  <c r="BG220" i="4"/>
  <c r="BF220" i="4"/>
  <c r="T220" i="4"/>
  <c r="R220" i="4"/>
  <c r="P220" i="4"/>
  <c r="BK220" i="4"/>
  <c r="J220" i="4"/>
  <c r="BE220" i="4" s="1"/>
  <c r="BI218" i="4"/>
  <c r="BH218" i="4"/>
  <c r="BG218" i="4"/>
  <c r="BF218" i="4"/>
  <c r="T218" i="4"/>
  <c r="R218" i="4"/>
  <c r="P218" i="4"/>
  <c r="BK218" i="4"/>
  <c r="J218" i="4"/>
  <c r="BE218" i="4" s="1"/>
  <c r="BI216" i="4"/>
  <c r="BH216" i="4"/>
  <c r="BG216" i="4"/>
  <c r="BF216" i="4"/>
  <c r="T216" i="4"/>
  <c r="R216" i="4"/>
  <c r="P216" i="4"/>
  <c r="BK216" i="4"/>
  <c r="J216" i="4"/>
  <c r="BE216" i="4" s="1"/>
  <c r="BI214" i="4"/>
  <c r="BH214" i="4"/>
  <c r="BG214" i="4"/>
  <c r="BF214" i="4"/>
  <c r="T214" i="4"/>
  <c r="R214" i="4"/>
  <c r="P214" i="4"/>
  <c r="BK214" i="4"/>
  <c r="BK213" i="4" s="1"/>
  <c r="J213" i="4" s="1"/>
  <c r="J69" i="4" s="1"/>
  <c r="J214" i="4"/>
  <c r="BE214" i="4" s="1"/>
  <c r="BI210" i="4"/>
  <c r="BH210" i="4"/>
  <c r="BG210" i="4"/>
  <c r="BF210" i="4"/>
  <c r="T210" i="4"/>
  <c r="R210" i="4"/>
  <c r="P210" i="4"/>
  <c r="BK210" i="4"/>
  <c r="J210" i="4"/>
  <c r="BE210" i="4" s="1"/>
  <c r="BI208" i="4"/>
  <c r="BH208" i="4"/>
  <c r="BG208" i="4"/>
  <c r="BF208" i="4"/>
  <c r="BE208" i="4"/>
  <c r="T208" i="4"/>
  <c r="R208" i="4"/>
  <c r="P208" i="4"/>
  <c r="BK208" i="4"/>
  <c r="J208" i="4"/>
  <c r="BI206" i="4"/>
  <c r="BH206" i="4"/>
  <c r="BG206" i="4"/>
  <c r="BF206" i="4"/>
  <c r="BE206" i="4"/>
  <c r="T206" i="4"/>
  <c r="R206" i="4"/>
  <c r="P206" i="4"/>
  <c r="BK206" i="4"/>
  <c r="J206" i="4"/>
  <c r="BI204" i="4"/>
  <c r="BH204" i="4"/>
  <c r="BG204" i="4"/>
  <c r="BF204" i="4"/>
  <c r="T204" i="4"/>
  <c r="R204" i="4"/>
  <c r="P204" i="4"/>
  <c r="BK204" i="4"/>
  <c r="J204" i="4"/>
  <c r="BE204" i="4" s="1"/>
  <c r="BI202" i="4"/>
  <c r="BH202" i="4"/>
  <c r="BG202" i="4"/>
  <c r="BF202" i="4"/>
  <c r="T202" i="4"/>
  <c r="R202" i="4"/>
  <c r="P202" i="4"/>
  <c r="BK202" i="4"/>
  <c r="J202" i="4"/>
  <c r="BE202" i="4" s="1"/>
  <c r="BI200" i="4"/>
  <c r="BH200" i="4"/>
  <c r="BG200" i="4"/>
  <c r="BF200" i="4"/>
  <c r="BE200" i="4"/>
  <c r="T200" i="4"/>
  <c r="R200" i="4"/>
  <c r="P200" i="4"/>
  <c r="P199" i="4" s="1"/>
  <c r="BK200" i="4"/>
  <c r="J200" i="4"/>
  <c r="BI196" i="4"/>
  <c r="BH196" i="4"/>
  <c r="BG196" i="4"/>
  <c r="BF196" i="4"/>
  <c r="T196" i="4"/>
  <c r="T195" i="4" s="1"/>
  <c r="R196" i="4"/>
  <c r="P196" i="4"/>
  <c r="P195" i="4" s="1"/>
  <c r="BK196" i="4"/>
  <c r="BK195" i="4" s="1"/>
  <c r="J195" i="4" s="1"/>
  <c r="J67" i="4" s="1"/>
  <c r="J196" i="4"/>
  <c r="BE196" i="4" s="1"/>
  <c r="BI192" i="4"/>
  <c r="BH192" i="4"/>
  <c r="BG192" i="4"/>
  <c r="BF192" i="4"/>
  <c r="BE192" i="4"/>
  <c r="T192" i="4"/>
  <c r="R192" i="4"/>
  <c r="P192" i="4"/>
  <c r="BK192" i="4"/>
  <c r="J192" i="4"/>
  <c r="BI189" i="4"/>
  <c r="BH189" i="4"/>
  <c r="BG189" i="4"/>
  <c r="BF189" i="4"/>
  <c r="T189" i="4"/>
  <c r="R189" i="4"/>
  <c r="P189" i="4"/>
  <c r="BK189" i="4"/>
  <c r="J189" i="4"/>
  <c r="BE189" i="4" s="1"/>
  <c r="BI186" i="4"/>
  <c r="BH186" i="4"/>
  <c r="BG186" i="4"/>
  <c r="BF186" i="4"/>
  <c r="BE186" i="4"/>
  <c r="T186" i="4"/>
  <c r="R186" i="4"/>
  <c r="P186" i="4"/>
  <c r="BK186" i="4"/>
  <c r="J186" i="4"/>
  <c r="BI183" i="4"/>
  <c r="BH183" i="4"/>
  <c r="BG183" i="4"/>
  <c r="BF183" i="4"/>
  <c r="T183" i="4"/>
  <c r="R183" i="4"/>
  <c r="R182" i="4" s="1"/>
  <c r="P183" i="4"/>
  <c r="BK183" i="4"/>
  <c r="J183" i="4"/>
  <c r="BE183" i="4" s="1"/>
  <c r="BI179" i="4"/>
  <c r="BH179" i="4"/>
  <c r="BG179" i="4"/>
  <c r="BF179" i="4"/>
  <c r="T179" i="4"/>
  <c r="T178" i="4" s="1"/>
  <c r="R179" i="4"/>
  <c r="R178" i="4" s="1"/>
  <c r="P179" i="4"/>
  <c r="P178" i="4" s="1"/>
  <c r="BK179" i="4"/>
  <c r="BK178" i="4" s="1"/>
  <c r="J178" i="4" s="1"/>
  <c r="J65" i="4" s="1"/>
  <c r="J179" i="4"/>
  <c r="BE179" i="4" s="1"/>
  <c r="BI175" i="4"/>
  <c r="BH175" i="4"/>
  <c r="BG175" i="4"/>
  <c r="BF175" i="4"/>
  <c r="BE175" i="4"/>
  <c r="T175" i="4"/>
  <c r="R175" i="4"/>
  <c r="P175" i="4"/>
  <c r="BK175" i="4"/>
  <c r="J175" i="4"/>
  <c r="BI165" i="4"/>
  <c r="BH165" i="4"/>
  <c r="BG165" i="4"/>
  <c r="BF165" i="4"/>
  <c r="T165" i="4"/>
  <c r="R165" i="4"/>
  <c r="P165" i="4"/>
  <c r="BK165" i="4"/>
  <c r="J165" i="4"/>
  <c r="BE165" i="4" s="1"/>
  <c r="BI162" i="4"/>
  <c r="BH162" i="4"/>
  <c r="BG162" i="4"/>
  <c r="BF162" i="4"/>
  <c r="BE162" i="4"/>
  <c r="T162" i="4"/>
  <c r="R162" i="4"/>
  <c r="P162" i="4"/>
  <c r="P158" i="4" s="1"/>
  <c r="BK162" i="4"/>
  <c r="J162" i="4"/>
  <c r="BI159" i="4"/>
  <c r="BH159" i="4"/>
  <c r="BG159" i="4"/>
  <c r="BF159" i="4"/>
  <c r="BE159" i="4"/>
  <c r="T159" i="4"/>
  <c r="R159" i="4"/>
  <c r="P159" i="4"/>
  <c r="BK159" i="4"/>
  <c r="J159" i="4"/>
  <c r="BI153" i="4"/>
  <c r="BH153" i="4"/>
  <c r="BG153" i="4"/>
  <c r="BF153" i="4"/>
  <c r="T153" i="4"/>
  <c r="T152" i="4" s="1"/>
  <c r="R153" i="4"/>
  <c r="R152" i="4" s="1"/>
  <c r="P153" i="4"/>
  <c r="P152" i="4" s="1"/>
  <c r="BK153" i="4"/>
  <c r="BK152" i="4" s="1"/>
  <c r="J152" i="4" s="1"/>
  <c r="J63" i="4" s="1"/>
  <c r="J153" i="4"/>
  <c r="BE153" i="4" s="1"/>
  <c r="BI149" i="4"/>
  <c r="BH149" i="4"/>
  <c r="BG149" i="4"/>
  <c r="BF149" i="4"/>
  <c r="T149" i="4"/>
  <c r="R149" i="4"/>
  <c r="P149" i="4"/>
  <c r="BK149" i="4"/>
  <c r="J149" i="4"/>
  <c r="BE149" i="4" s="1"/>
  <c r="BI146" i="4"/>
  <c r="BH146" i="4"/>
  <c r="BG146" i="4"/>
  <c r="BF146" i="4"/>
  <c r="T146" i="4"/>
  <c r="R146" i="4"/>
  <c r="P146" i="4"/>
  <c r="BK146" i="4"/>
  <c r="J146" i="4"/>
  <c r="BE146" i="4" s="1"/>
  <c r="BI143" i="4"/>
  <c r="BH143" i="4"/>
  <c r="BG143" i="4"/>
  <c r="BF143" i="4"/>
  <c r="BE143" i="4"/>
  <c r="T143" i="4"/>
  <c r="R143" i="4"/>
  <c r="P143" i="4"/>
  <c r="BK143" i="4"/>
  <c r="J143" i="4"/>
  <c r="BI140" i="4"/>
  <c r="BH140" i="4"/>
  <c r="BG140" i="4"/>
  <c r="BF140" i="4"/>
  <c r="BE140" i="4"/>
  <c r="T140" i="4"/>
  <c r="T139" i="4" s="1"/>
  <c r="R140" i="4"/>
  <c r="P140" i="4"/>
  <c r="BK140" i="4"/>
  <c r="J140" i="4"/>
  <c r="BI137" i="4"/>
  <c r="BH137" i="4"/>
  <c r="BG137" i="4"/>
  <c r="BF137" i="4"/>
  <c r="T137" i="4"/>
  <c r="R137" i="4"/>
  <c r="P137" i="4"/>
  <c r="BK137" i="4"/>
  <c r="J137" i="4"/>
  <c r="BE137" i="4" s="1"/>
  <c r="BI135" i="4"/>
  <c r="BH135" i="4"/>
  <c r="BG135" i="4"/>
  <c r="BF135" i="4"/>
  <c r="T135" i="4"/>
  <c r="R135" i="4"/>
  <c r="P135" i="4"/>
  <c r="BK135" i="4"/>
  <c r="J135" i="4"/>
  <c r="BE135" i="4" s="1"/>
  <c r="BI132" i="4"/>
  <c r="BH132" i="4"/>
  <c r="BG132" i="4"/>
  <c r="BF132" i="4"/>
  <c r="T132" i="4"/>
  <c r="R132" i="4"/>
  <c r="P132" i="4"/>
  <c r="BK132" i="4"/>
  <c r="J132" i="4"/>
  <c r="BE132" i="4" s="1"/>
  <c r="BI130" i="4"/>
  <c r="BH130" i="4"/>
  <c r="BG130" i="4"/>
  <c r="BF130" i="4"/>
  <c r="T130" i="4"/>
  <c r="R130" i="4"/>
  <c r="R129" i="4" s="1"/>
  <c r="P130" i="4"/>
  <c r="BK130" i="4"/>
  <c r="J130" i="4"/>
  <c r="BE130" i="4" s="1"/>
  <c r="BI126" i="4"/>
  <c r="BH126" i="4"/>
  <c r="BG126" i="4"/>
  <c r="BF126" i="4"/>
  <c r="BE126" i="4"/>
  <c r="T126" i="4"/>
  <c r="R126" i="4"/>
  <c r="P126" i="4"/>
  <c r="BK126" i="4"/>
  <c r="J126" i="4"/>
  <c r="BI124" i="4"/>
  <c r="BH124" i="4"/>
  <c r="BG124" i="4"/>
  <c r="BF124" i="4"/>
  <c r="BE124" i="4"/>
  <c r="T124" i="4"/>
  <c r="T123" i="4" s="1"/>
  <c r="R124" i="4"/>
  <c r="P124" i="4"/>
  <c r="P123" i="4" s="1"/>
  <c r="BK124" i="4"/>
  <c r="BK123" i="4" s="1"/>
  <c r="J123" i="4" s="1"/>
  <c r="J60" i="4" s="1"/>
  <c r="J124" i="4"/>
  <c r="BI121" i="4"/>
  <c r="BH121" i="4"/>
  <c r="BG121" i="4"/>
  <c r="BF121" i="4"/>
  <c r="T121" i="4"/>
  <c r="R121" i="4"/>
  <c r="P121" i="4"/>
  <c r="BK121" i="4"/>
  <c r="J121" i="4"/>
  <c r="BE121" i="4" s="1"/>
  <c r="BI119" i="4"/>
  <c r="BH119" i="4"/>
  <c r="BG119" i="4"/>
  <c r="BF119" i="4"/>
  <c r="T119" i="4"/>
  <c r="R119" i="4"/>
  <c r="P119" i="4"/>
  <c r="BK119" i="4"/>
  <c r="J119" i="4"/>
  <c r="BE119" i="4" s="1"/>
  <c r="BI117" i="4"/>
  <c r="BH117" i="4"/>
  <c r="BG117" i="4"/>
  <c r="BF117" i="4"/>
  <c r="T117" i="4"/>
  <c r="R117" i="4"/>
  <c r="P117" i="4"/>
  <c r="BK117" i="4"/>
  <c r="J117" i="4"/>
  <c r="BE117" i="4" s="1"/>
  <c r="BI115" i="4"/>
  <c r="BH115" i="4"/>
  <c r="BG115" i="4"/>
  <c r="BF115" i="4"/>
  <c r="T115" i="4"/>
  <c r="R115" i="4"/>
  <c r="P115" i="4"/>
  <c r="BK115" i="4"/>
  <c r="J115" i="4"/>
  <c r="BE115" i="4" s="1"/>
  <c r="BI112" i="4"/>
  <c r="BH112" i="4"/>
  <c r="BG112" i="4"/>
  <c r="BF112" i="4"/>
  <c r="T112" i="4"/>
  <c r="R112" i="4"/>
  <c r="P112" i="4"/>
  <c r="BK112" i="4"/>
  <c r="J112" i="4"/>
  <c r="BE112" i="4" s="1"/>
  <c r="BI109" i="4"/>
  <c r="BH109" i="4"/>
  <c r="BG109" i="4"/>
  <c r="BF109" i="4"/>
  <c r="T109" i="4"/>
  <c r="R109" i="4"/>
  <c r="P109" i="4"/>
  <c r="BK109" i="4"/>
  <c r="J109" i="4"/>
  <c r="BE109" i="4" s="1"/>
  <c r="BI107" i="4"/>
  <c r="BH107" i="4"/>
  <c r="BG107" i="4"/>
  <c r="BF107" i="4"/>
  <c r="T107" i="4"/>
  <c r="R107" i="4"/>
  <c r="R100" i="4" s="1"/>
  <c r="P107" i="4"/>
  <c r="BK107" i="4"/>
  <c r="J107" i="4"/>
  <c r="BE107" i="4" s="1"/>
  <c r="BI105" i="4"/>
  <c r="BH105" i="4"/>
  <c r="BG105" i="4"/>
  <c r="BF105" i="4"/>
  <c r="T105" i="4"/>
  <c r="R105" i="4"/>
  <c r="P105" i="4"/>
  <c r="BK105" i="4"/>
  <c r="J105" i="4"/>
  <c r="BE105" i="4" s="1"/>
  <c r="BI103" i="4"/>
  <c r="BH103" i="4"/>
  <c r="BG103" i="4"/>
  <c r="BF103" i="4"/>
  <c r="T103" i="4"/>
  <c r="R103" i="4"/>
  <c r="P103" i="4"/>
  <c r="BK103" i="4"/>
  <c r="J103" i="4"/>
  <c r="BE103" i="4" s="1"/>
  <c r="BI101" i="4"/>
  <c r="BH101" i="4"/>
  <c r="BG101" i="4"/>
  <c r="BF101" i="4"/>
  <c r="T101" i="4"/>
  <c r="R101" i="4"/>
  <c r="P101" i="4"/>
  <c r="BK101" i="4"/>
  <c r="J101" i="4"/>
  <c r="BE101" i="4" s="1"/>
  <c r="F94" i="4"/>
  <c r="F91" i="4"/>
  <c r="E89" i="4"/>
  <c r="F49" i="4"/>
  <c r="E47" i="4"/>
  <c r="J21" i="4"/>
  <c r="E21" i="4"/>
  <c r="J93" i="4" s="1"/>
  <c r="J20" i="4"/>
  <c r="J18" i="4"/>
  <c r="E18" i="4"/>
  <c r="F52" i="4" s="1"/>
  <c r="J17" i="4"/>
  <c r="J15" i="4"/>
  <c r="E15" i="4"/>
  <c r="F51" i="4" s="1"/>
  <c r="J14" i="4"/>
  <c r="J12" i="4"/>
  <c r="E7" i="4"/>
  <c r="E45" i="4" s="1"/>
  <c r="BK102" i="3"/>
  <c r="J102" i="3" s="1"/>
  <c r="J66" i="3" s="1"/>
  <c r="R99" i="3"/>
  <c r="T96" i="3"/>
  <c r="AY54" i="1"/>
  <c r="AX54" i="1"/>
  <c r="BI103" i="3"/>
  <c r="BH103" i="3"/>
  <c r="BG103" i="3"/>
  <c r="BF103" i="3"/>
  <c r="T103" i="3"/>
  <c r="T102" i="3" s="1"/>
  <c r="R103" i="3"/>
  <c r="R102" i="3" s="1"/>
  <c r="P103" i="3"/>
  <c r="P102" i="3" s="1"/>
  <c r="BK103" i="3"/>
  <c r="J103" i="3"/>
  <c r="BE103" i="3" s="1"/>
  <c r="BI100" i="3"/>
  <c r="BH100" i="3"/>
  <c r="BG100" i="3"/>
  <c r="BF100" i="3"/>
  <c r="T100" i="3"/>
  <c r="T99" i="3" s="1"/>
  <c r="R100" i="3"/>
  <c r="P100" i="3"/>
  <c r="P99" i="3" s="1"/>
  <c r="BK100" i="3"/>
  <c r="BK99" i="3" s="1"/>
  <c r="J99" i="3" s="1"/>
  <c r="J65" i="3" s="1"/>
  <c r="J100" i="3"/>
  <c r="BE100" i="3" s="1"/>
  <c r="BI97" i="3"/>
  <c r="BH97" i="3"/>
  <c r="BG97" i="3"/>
  <c r="BF97" i="3"/>
  <c r="T97" i="3"/>
  <c r="R97" i="3"/>
  <c r="R96" i="3" s="1"/>
  <c r="P97" i="3"/>
  <c r="P96" i="3" s="1"/>
  <c r="BK97" i="3"/>
  <c r="BK96" i="3" s="1"/>
  <c r="J96" i="3" s="1"/>
  <c r="J64" i="3" s="1"/>
  <c r="J97" i="3"/>
  <c r="BE97" i="3" s="1"/>
  <c r="BI94" i="3"/>
  <c r="F36" i="3" s="1"/>
  <c r="BD54" i="1" s="1"/>
  <c r="BH94" i="3"/>
  <c r="BG94" i="3"/>
  <c r="F34" i="3" s="1"/>
  <c r="BB54" i="1" s="1"/>
  <c r="BF94" i="3"/>
  <c r="T94" i="3"/>
  <c r="T93" i="3" s="1"/>
  <c r="R94" i="3"/>
  <c r="R93" i="3" s="1"/>
  <c r="P94" i="3"/>
  <c r="P93" i="3" s="1"/>
  <c r="BK94" i="3"/>
  <c r="BK93" i="3" s="1"/>
  <c r="J94" i="3"/>
  <c r="BE94" i="3" s="1"/>
  <c r="BI91" i="3"/>
  <c r="BH91" i="3"/>
  <c r="BG91" i="3"/>
  <c r="BF91" i="3"/>
  <c r="T91" i="3"/>
  <c r="T90" i="3" s="1"/>
  <c r="R91" i="3"/>
  <c r="R90" i="3" s="1"/>
  <c r="R89" i="3" s="1"/>
  <c r="R88" i="3" s="1"/>
  <c r="P91" i="3"/>
  <c r="P90" i="3" s="1"/>
  <c r="BK91" i="3"/>
  <c r="BK90" i="3" s="1"/>
  <c r="J90" i="3" s="1"/>
  <c r="J62" i="3" s="1"/>
  <c r="J91" i="3"/>
  <c r="BE91" i="3" s="1"/>
  <c r="J84" i="3"/>
  <c r="F82" i="3"/>
  <c r="E80" i="3"/>
  <c r="J53" i="3"/>
  <c r="F53" i="3"/>
  <c r="E51" i="3"/>
  <c r="J23" i="3"/>
  <c r="E23" i="3"/>
  <c r="J55" i="3" s="1"/>
  <c r="J22" i="3"/>
  <c r="J20" i="3"/>
  <c r="E20" i="3"/>
  <c r="F85" i="3" s="1"/>
  <c r="J19" i="3"/>
  <c r="J17" i="3"/>
  <c r="E17" i="3"/>
  <c r="F55" i="3" s="1"/>
  <c r="J16" i="3"/>
  <c r="J14" i="3"/>
  <c r="J82" i="3" s="1"/>
  <c r="E7" i="3"/>
  <c r="E47" i="3" s="1"/>
  <c r="T276" i="2"/>
  <c r="BK276" i="2"/>
  <c r="J276" i="2" s="1"/>
  <c r="J77" i="2" s="1"/>
  <c r="R178" i="2"/>
  <c r="AY53" i="1"/>
  <c r="AX53" i="1"/>
  <c r="BI277" i="2"/>
  <c r="BH277" i="2"/>
  <c r="BG277" i="2"/>
  <c r="BF277" i="2"/>
  <c r="T277" i="2"/>
  <c r="R277" i="2"/>
  <c r="R276" i="2" s="1"/>
  <c r="P277" i="2"/>
  <c r="P276" i="2" s="1"/>
  <c r="BK277" i="2"/>
  <c r="J277" i="2"/>
  <c r="BE277" i="2" s="1"/>
  <c r="BI274" i="2"/>
  <c r="BH274" i="2"/>
  <c r="BG274" i="2"/>
  <c r="BF274" i="2"/>
  <c r="BE274" i="2"/>
  <c r="T274" i="2"/>
  <c r="R274" i="2"/>
  <c r="P274" i="2"/>
  <c r="BK274" i="2"/>
  <c r="J274" i="2"/>
  <c r="BI272" i="2"/>
  <c r="BH272" i="2"/>
  <c r="BG272" i="2"/>
  <c r="BF272" i="2"/>
  <c r="T272" i="2"/>
  <c r="R272" i="2"/>
  <c r="P272" i="2"/>
  <c r="BK272" i="2"/>
  <c r="J272" i="2"/>
  <c r="BE272" i="2" s="1"/>
  <c r="BI269" i="2"/>
  <c r="BH269" i="2"/>
  <c r="BG269" i="2"/>
  <c r="BF269" i="2"/>
  <c r="T269" i="2"/>
  <c r="R269" i="2"/>
  <c r="P269" i="2"/>
  <c r="BK269" i="2"/>
  <c r="J269" i="2"/>
  <c r="BE269" i="2" s="1"/>
  <c r="BI266" i="2"/>
  <c r="BH266" i="2"/>
  <c r="BG266" i="2"/>
  <c r="BF266" i="2"/>
  <c r="T266" i="2"/>
  <c r="R266" i="2"/>
  <c r="P266" i="2"/>
  <c r="BK266" i="2"/>
  <c r="J266" i="2"/>
  <c r="BE266" i="2" s="1"/>
  <c r="BI263" i="2"/>
  <c r="BH263" i="2"/>
  <c r="BG263" i="2"/>
  <c r="BF263" i="2"/>
  <c r="T263" i="2"/>
  <c r="T262" i="2" s="1"/>
  <c r="R263" i="2"/>
  <c r="P263" i="2"/>
  <c r="P262" i="2" s="1"/>
  <c r="BK263" i="2"/>
  <c r="BK262" i="2" s="1"/>
  <c r="J262" i="2" s="1"/>
  <c r="J76" i="2" s="1"/>
  <c r="J263" i="2"/>
  <c r="BE263" i="2" s="1"/>
  <c r="BI259" i="2"/>
  <c r="BH259" i="2"/>
  <c r="BG259" i="2"/>
  <c r="BF259" i="2"/>
  <c r="T259" i="2"/>
  <c r="R259" i="2"/>
  <c r="P259" i="2"/>
  <c r="BK259" i="2"/>
  <c r="J259" i="2"/>
  <c r="BE259" i="2" s="1"/>
  <c r="BI256" i="2"/>
  <c r="BH256" i="2"/>
  <c r="BG256" i="2"/>
  <c r="BF256" i="2"/>
  <c r="T256" i="2"/>
  <c r="R256" i="2"/>
  <c r="P256" i="2"/>
  <c r="BK256" i="2"/>
  <c r="J256" i="2"/>
  <c r="BE256" i="2" s="1"/>
  <c r="BI253" i="2"/>
  <c r="BH253" i="2"/>
  <c r="BG253" i="2"/>
  <c r="BF253" i="2"/>
  <c r="T253" i="2"/>
  <c r="R253" i="2"/>
  <c r="P253" i="2"/>
  <c r="BK253" i="2"/>
  <c r="J253" i="2"/>
  <c r="BE253" i="2" s="1"/>
  <c r="BI250" i="2"/>
  <c r="BH250" i="2"/>
  <c r="BG250" i="2"/>
  <c r="BF250" i="2"/>
  <c r="T250" i="2"/>
  <c r="R250" i="2"/>
  <c r="P250" i="2"/>
  <c r="BK250" i="2"/>
  <c r="J250" i="2"/>
  <c r="BE250" i="2" s="1"/>
  <c r="BI247" i="2"/>
  <c r="BH247" i="2"/>
  <c r="BG247" i="2"/>
  <c r="BF247" i="2"/>
  <c r="T247" i="2"/>
  <c r="R247" i="2"/>
  <c r="P247" i="2"/>
  <c r="BK247" i="2"/>
  <c r="J247" i="2"/>
  <c r="BE247" i="2" s="1"/>
  <c r="BI245" i="2"/>
  <c r="BH245" i="2"/>
  <c r="BG245" i="2"/>
  <c r="BF245" i="2"/>
  <c r="T245" i="2"/>
  <c r="R245" i="2"/>
  <c r="R240" i="2" s="1"/>
  <c r="P245" i="2"/>
  <c r="BK245" i="2"/>
  <c r="J245" i="2"/>
  <c r="BE245" i="2" s="1"/>
  <c r="BI241" i="2"/>
  <c r="BH241" i="2"/>
  <c r="BG241" i="2"/>
  <c r="BF241" i="2"/>
  <c r="BE241" i="2"/>
  <c r="T241" i="2"/>
  <c r="R241" i="2"/>
  <c r="P241" i="2"/>
  <c r="P240" i="2" s="1"/>
  <c r="BK241" i="2"/>
  <c r="J241" i="2"/>
  <c r="BI238" i="2"/>
  <c r="BH238" i="2"/>
  <c r="BG238" i="2"/>
  <c r="BF238" i="2"/>
  <c r="T238" i="2"/>
  <c r="R238" i="2"/>
  <c r="P238" i="2"/>
  <c r="BK238" i="2"/>
  <c r="BK235" i="2" s="1"/>
  <c r="J235" i="2" s="1"/>
  <c r="J73" i="2" s="1"/>
  <c r="J238" i="2"/>
  <c r="BE238" i="2" s="1"/>
  <c r="BI236" i="2"/>
  <c r="BH236" i="2"/>
  <c r="BG236" i="2"/>
  <c r="BF236" i="2"/>
  <c r="T236" i="2"/>
  <c r="R236" i="2"/>
  <c r="R235" i="2" s="1"/>
  <c r="P236" i="2"/>
  <c r="P235" i="2" s="1"/>
  <c r="BK236" i="2"/>
  <c r="J236" i="2"/>
  <c r="BE236" i="2" s="1"/>
  <c r="BI233" i="2"/>
  <c r="BH233" i="2"/>
  <c r="BG233" i="2"/>
  <c r="BF233" i="2"/>
  <c r="T233" i="2"/>
  <c r="T232" i="2" s="1"/>
  <c r="R233" i="2"/>
  <c r="R232" i="2" s="1"/>
  <c r="P233" i="2"/>
  <c r="P232" i="2" s="1"/>
  <c r="BK233" i="2"/>
  <c r="BK232" i="2" s="1"/>
  <c r="J232" i="2" s="1"/>
  <c r="J71" i="2" s="1"/>
  <c r="J233" i="2"/>
  <c r="BE233" i="2" s="1"/>
  <c r="BI230" i="2"/>
  <c r="BH230" i="2"/>
  <c r="BG230" i="2"/>
  <c r="BF230" i="2"/>
  <c r="T230" i="2"/>
  <c r="R230" i="2"/>
  <c r="P230" i="2"/>
  <c r="BK230" i="2"/>
  <c r="J230" i="2"/>
  <c r="BE230" i="2" s="1"/>
  <c r="BI228" i="2"/>
  <c r="BH228" i="2"/>
  <c r="BG228" i="2"/>
  <c r="BF228" i="2"/>
  <c r="T228" i="2"/>
  <c r="R228" i="2"/>
  <c r="P228" i="2"/>
  <c r="BK228" i="2"/>
  <c r="J228" i="2"/>
  <c r="BE228" i="2" s="1"/>
  <c r="BI226" i="2"/>
  <c r="BH226" i="2"/>
  <c r="BG226" i="2"/>
  <c r="BF226" i="2"/>
  <c r="BE226" i="2"/>
  <c r="T226" i="2"/>
  <c r="R226" i="2"/>
  <c r="P226" i="2"/>
  <c r="BK226" i="2"/>
  <c r="J226" i="2"/>
  <c r="BI224" i="2"/>
  <c r="BH224" i="2"/>
  <c r="BG224" i="2"/>
  <c r="BF224" i="2"/>
  <c r="T224" i="2"/>
  <c r="T222" i="2" s="1"/>
  <c r="R224" i="2"/>
  <c r="R222" i="2" s="1"/>
  <c r="P224" i="2"/>
  <c r="BK224" i="2"/>
  <c r="J224" i="2"/>
  <c r="BE224" i="2" s="1"/>
  <c r="BI223" i="2"/>
  <c r="BH223" i="2"/>
  <c r="BG223" i="2"/>
  <c r="BF223" i="2"/>
  <c r="BE223" i="2"/>
  <c r="T223" i="2"/>
  <c r="R223" i="2"/>
  <c r="P223" i="2"/>
  <c r="BK223" i="2"/>
  <c r="J223" i="2"/>
  <c r="BI220" i="2"/>
  <c r="BH220" i="2"/>
  <c r="BG220" i="2"/>
  <c r="BF220" i="2"/>
  <c r="T220" i="2"/>
  <c r="R220" i="2"/>
  <c r="P220" i="2"/>
  <c r="BK220" i="2"/>
  <c r="J220" i="2"/>
  <c r="BE220" i="2" s="1"/>
  <c r="BI218" i="2"/>
  <c r="BH218" i="2"/>
  <c r="BG218" i="2"/>
  <c r="BF218" i="2"/>
  <c r="T218" i="2"/>
  <c r="R218" i="2"/>
  <c r="P218" i="2"/>
  <c r="BK218" i="2"/>
  <c r="J218" i="2"/>
  <c r="BE218" i="2" s="1"/>
  <c r="BI216" i="2"/>
  <c r="BH216" i="2"/>
  <c r="BG216" i="2"/>
  <c r="BF216" i="2"/>
  <c r="T216" i="2"/>
  <c r="R216" i="2"/>
  <c r="R213" i="2" s="1"/>
  <c r="P216" i="2"/>
  <c r="BK216" i="2"/>
  <c r="J216" i="2"/>
  <c r="BE216" i="2" s="1"/>
  <c r="BI214" i="2"/>
  <c r="BH214" i="2"/>
  <c r="BG214" i="2"/>
  <c r="BF214" i="2"/>
  <c r="T214" i="2"/>
  <c r="R214" i="2"/>
  <c r="P214" i="2"/>
  <c r="BK214" i="2"/>
  <c r="J214" i="2"/>
  <c r="BE214" i="2" s="1"/>
  <c r="BI210" i="2"/>
  <c r="BH210" i="2"/>
  <c r="BG210" i="2"/>
  <c r="BF210" i="2"/>
  <c r="T210" i="2"/>
  <c r="R210" i="2"/>
  <c r="P210" i="2"/>
  <c r="BK210" i="2"/>
  <c r="J210" i="2"/>
  <c r="BE210" i="2" s="1"/>
  <c r="BI208" i="2"/>
  <c r="BH208" i="2"/>
  <c r="BG208" i="2"/>
  <c r="BF208" i="2"/>
  <c r="T208" i="2"/>
  <c r="T199" i="2" s="1"/>
  <c r="R208" i="2"/>
  <c r="P208" i="2"/>
  <c r="BK208" i="2"/>
  <c r="J208" i="2"/>
  <c r="BE208" i="2" s="1"/>
  <c r="BI206" i="2"/>
  <c r="BH206" i="2"/>
  <c r="BG206" i="2"/>
  <c r="BF206" i="2"/>
  <c r="BE206" i="2"/>
  <c r="T206" i="2"/>
  <c r="R206" i="2"/>
  <c r="P206" i="2"/>
  <c r="BK206" i="2"/>
  <c r="J206" i="2"/>
  <c r="BI204" i="2"/>
  <c r="BH204" i="2"/>
  <c r="BG204" i="2"/>
  <c r="BF204" i="2"/>
  <c r="T204" i="2"/>
  <c r="R204" i="2"/>
  <c r="P204" i="2"/>
  <c r="BK204" i="2"/>
  <c r="J204" i="2"/>
  <c r="BE204" i="2" s="1"/>
  <c r="BI202" i="2"/>
  <c r="BH202" i="2"/>
  <c r="BG202" i="2"/>
  <c r="BF202" i="2"/>
  <c r="T202" i="2"/>
  <c r="R202" i="2"/>
  <c r="P202" i="2"/>
  <c r="BK202" i="2"/>
  <c r="J202" i="2"/>
  <c r="BE202" i="2" s="1"/>
  <c r="BI200" i="2"/>
  <c r="BH200" i="2"/>
  <c r="BG200" i="2"/>
  <c r="BF200" i="2"/>
  <c r="T200" i="2"/>
  <c r="R200" i="2"/>
  <c r="P200" i="2"/>
  <c r="BK200" i="2"/>
  <c r="J200" i="2"/>
  <c r="BE200" i="2" s="1"/>
  <c r="BI196" i="2"/>
  <c r="BH196" i="2"/>
  <c r="BG196" i="2"/>
  <c r="BF196" i="2"/>
  <c r="T196" i="2"/>
  <c r="T195" i="2" s="1"/>
  <c r="R196" i="2"/>
  <c r="R195" i="2" s="1"/>
  <c r="P196" i="2"/>
  <c r="P195" i="2" s="1"/>
  <c r="P182" i="2" s="1"/>
  <c r="BK196" i="2"/>
  <c r="BK195" i="2" s="1"/>
  <c r="J195" i="2" s="1"/>
  <c r="J67" i="2" s="1"/>
  <c r="J196" i="2"/>
  <c r="BE196" i="2" s="1"/>
  <c r="BI192" i="2"/>
  <c r="BH192" i="2"/>
  <c r="BG192" i="2"/>
  <c r="BF192" i="2"/>
  <c r="BE192" i="2"/>
  <c r="T192" i="2"/>
  <c r="R192" i="2"/>
  <c r="P192" i="2"/>
  <c r="BK192" i="2"/>
  <c r="J192" i="2"/>
  <c r="BI189" i="2"/>
  <c r="BH189" i="2"/>
  <c r="BG189" i="2"/>
  <c r="BF189" i="2"/>
  <c r="T189" i="2"/>
  <c r="R189" i="2"/>
  <c r="P189" i="2"/>
  <c r="BK189" i="2"/>
  <c r="J189" i="2"/>
  <c r="BE189" i="2" s="1"/>
  <c r="BI186" i="2"/>
  <c r="BH186" i="2"/>
  <c r="BG186" i="2"/>
  <c r="BF186" i="2"/>
  <c r="T186" i="2"/>
  <c r="R186" i="2"/>
  <c r="P186" i="2"/>
  <c r="BK186" i="2"/>
  <c r="J186" i="2"/>
  <c r="BE186" i="2" s="1"/>
  <c r="BI183" i="2"/>
  <c r="BH183" i="2"/>
  <c r="BG183" i="2"/>
  <c r="BF183" i="2"/>
  <c r="T183" i="2"/>
  <c r="R183" i="2"/>
  <c r="P183" i="2"/>
  <c r="BK183" i="2"/>
  <c r="J183" i="2"/>
  <c r="BE183" i="2" s="1"/>
  <c r="BI179" i="2"/>
  <c r="BH179" i="2"/>
  <c r="BG179" i="2"/>
  <c r="BF179" i="2"/>
  <c r="T179" i="2"/>
  <c r="T178" i="2" s="1"/>
  <c r="R179" i="2"/>
  <c r="P179" i="2"/>
  <c r="P178" i="2" s="1"/>
  <c r="BK179" i="2"/>
  <c r="BK178" i="2" s="1"/>
  <c r="J178" i="2" s="1"/>
  <c r="J65" i="2" s="1"/>
  <c r="J179" i="2"/>
  <c r="BE179" i="2" s="1"/>
  <c r="BI175" i="2"/>
  <c r="BH175" i="2"/>
  <c r="BG175" i="2"/>
  <c r="BF175" i="2"/>
  <c r="BE175" i="2"/>
  <c r="T175" i="2"/>
  <c r="R175" i="2"/>
  <c r="P175" i="2"/>
  <c r="BK175" i="2"/>
  <c r="J175" i="2"/>
  <c r="BI165" i="2"/>
  <c r="BH165" i="2"/>
  <c r="BG165" i="2"/>
  <c r="BF165" i="2"/>
  <c r="T165" i="2"/>
  <c r="R165" i="2"/>
  <c r="P165" i="2"/>
  <c r="BK165" i="2"/>
  <c r="J165" i="2"/>
  <c r="BE165" i="2" s="1"/>
  <c r="BI162" i="2"/>
  <c r="BH162" i="2"/>
  <c r="BG162" i="2"/>
  <c r="BF162" i="2"/>
  <c r="BE162" i="2"/>
  <c r="T162" i="2"/>
  <c r="T158" i="2" s="1"/>
  <c r="R162" i="2"/>
  <c r="P162" i="2"/>
  <c r="BK162" i="2"/>
  <c r="BK158" i="2" s="1"/>
  <c r="J158" i="2" s="1"/>
  <c r="J64" i="2" s="1"/>
  <c r="J162" i="2"/>
  <c r="BI159" i="2"/>
  <c r="BH159" i="2"/>
  <c r="BG159" i="2"/>
  <c r="BF159" i="2"/>
  <c r="T159" i="2"/>
  <c r="R159" i="2"/>
  <c r="P159" i="2"/>
  <c r="BK159" i="2"/>
  <c r="J159" i="2"/>
  <c r="BE159" i="2" s="1"/>
  <c r="BI153" i="2"/>
  <c r="BH153" i="2"/>
  <c r="BG153" i="2"/>
  <c r="BF153" i="2"/>
  <c r="T153" i="2"/>
  <c r="T152" i="2" s="1"/>
  <c r="R153" i="2"/>
  <c r="R152" i="2" s="1"/>
  <c r="P153" i="2"/>
  <c r="P152" i="2" s="1"/>
  <c r="BK153" i="2"/>
  <c r="BK152" i="2" s="1"/>
  <c r="J152" i="2" s="1"/>
  <c r="J63" i="2" s="1"/>
  <c r="J153" i="2"/>
  <c r="BE153" i="2" s="1"/>
  <c r="BI149" i="2"/>
  <c r="BH149" i="2"/>
  <c r="BG149" i="2"/>
  <c r="BF149" i="2"/>
  <c r="BE149" i="2"/>
  <c r="T149" i="2"/>
  <c r="R149" i="2"/>
  <c r="P149" i="2"/>
  <c r="BK149" i="2"/>
  <c r="J149" i="2"/>
  <c r="BI146" i="2"/>
  <c r="BH146" i="2"/>
  <c r="BG146" i="2"/>
  <c r="BF146" i="2"/>
  <c r="T146" i="2"/>
  <c r="R146" i="2"/>
  <c r="P146" i="2"/>
  <c r="BK146" i="2"/>
  <c r="J146" i="2"/>
  <c r="BE146" i="2" s="1"/>
  <c r="BI143" i="2"/>
  <c r="BH143" i="2"/>
  <c r="BG143" i="2"/>
  <c r="BF143" i="2"/>
  <c r="BE143" i="2"/>
  <c r="T143" i="2"/>
  <c r="R143" i="2"/>
  <c r="P143" i="2"/>
  <c r="BK143" i="2"/>
  <c r="J143" i="2"/>
  <c r="BI140" i="2"/>
  <c r="BH140" i="2"/>
  <c r="BG140" i="2"/>
  <c r="BF140" i="2"/>
  <c r="T140" i="2"/>
  <c r="R140" i="2"/>
  <c r="P140" i="2"/>
  <c r="P139" i="2" s="1"/>
  <c r="BK140" i="2"/>
  <c r="J140" i="2"/>
  <c r="BE140" i="2" s="1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T135" i="2"/>
  <c r="R135" i="2"/>
  <c r="P135" i="2"/>
  <c r="BK135" i="2"/>
  <c r="J135" i="2"/>
  <c r="BE135" i="2" s="1"/>
  <c r="BI132" i="2"/>
  <c r="BH132" i="2"/>
  <c r="BG132" i="2"/>
  <c r="BF132" i="2"/>
  <c r="T132" i="2"/>
  <c r="R132" i="2"/>
  <c r="P132" i="2"/>
  <c r="BK132" i="2"/>
  <c r="J132" i="2"/>
  <c r="BE132" i="2" s="1"/>
  <c r="BI130" i="2"/>
  <c r="BH130" i="2"/>
  <c r="BG130" i="2"/>
  <c r="BF130" i="2"/>
  <c r="T130" i="2"/>
  <c r="R130" i="2"/>
  <c r="R129" i="2" s="1"/>
  <c r="P130" i="2"/>
  <c r="BK130" i="2"/>
  <c r="J130" i="2"/>
  <c r="BE130" i="2" s="1"/>
  <c r="BI126" i="2"/>
  <c r="BH126" i="2"/>
  <c r="BG126" i="2"/>
  <c r="BF126" i="2"/>
  <c r="T126" i="2"/>
  <c r="R126" i="2"/>
  <c r="P126" i="2"/>
  <c r="BK126" i="2"/>
  <c r="J126" i="2"/>
  <c r="BE126" i="2" s="1"/>
  <c r="BI124" i="2"/>
  <c r="BH124" i="2"/>
  <c r="BG124" i="2"/>
  <c r="BF124" i="2"/>
  <c r="BE124" i="2"/>
  <c r="T124" i="2"/>
  <c r="R124" i="2"/>
  <c r="P124" i="2"/>
  <c r="BK124" i="2"/>
  <c r="BK123" i="2" s="1"/>
  <c r="J123" i="2" s="1"/>
  <c r="J60" i="2" s="1"/>
  <c r="J124" i="2"/>
  <c r="BI121" i="2"/>
  <c r="BH121" i="2"/>
  <c r="BG121" i="2"/>
  <c r="BF121" i="2"/>
  <c r="T121" i="2"/>
  <c r="R121" i="2"/>
  <c r="P121" i="2"/>
  <c r="BK121" i="2"/>
  <c r="J121" i="2"/>
  <c r="BE121" i="2" s="1"/>
  <c r="BI119" i="2"/>
  <c r="BH119" i="2"/>
  <c r="BG119" i="2"/>
  <c r="BF119" i="2"/>
  <c r="T119" i="2"/>
  <c r="R119" i="2"/>
  <c r="P119" i="2"/>
  <c r="BK119" i="2"/>
  <c r="J119" i="2"/>
  <c r="BE119" i="2" s="1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 s="1"/>
  <c r="BI112" i="2"/>
  <c r="BH112" i="2"/>
  <c r="BG112" i="2"/>
  <c r="BF112" i="2"/>
  <c r="T112" i="2"/>
  <c r="R112" i="2"/>
  <c r="P112" i="2"/>
  <c r="BK112" i="2"/>
  <c r="J112" i="2"/>
  <c r="BE112" i="2" s="1"/>
  <c r="BI109" i="2"/>
  <c r="BH109" i="2"/>
  <c r="BG109" i="2"/>
  <c r="BF109" i="2"/>
  <c r="T109" i="2"/>
  <c r="R109" i="2"/>
  <c r="P109" i="2"/>
  <c r="BK109" i="2"/>
  <c r="J109" i="2"/>
  <c r="BE109" i="2" s="1"/>
  <c r="BI107" i="2"/>
  <c r="BH107" i="2"/>
  <c r="BG107" i="2"/>
  <c r="BF107" i="2"/>
  <c r="T107" i="2"/>
  <c r="R107" i="2"/>
  <c r="P107" i="2"/>
  <c r="BK107" i="2"/>
  <c r="J107" i="2"/>
  <c r="BE107" i="2" s="1"/>
  <c r="BI105" i="2"/>
  <c r="BH105" i="2"/>
  <c r="BG105" i="2"/>
  <c r="BF105" i="2"/>
  <c r="T105" i="2"/>
  <c r="R105" i="2"/>
  <c r="P105" i="2"/>
  <c r="BK105" i="2"/>
  <c r="J105" i="2"/>
  <c r="BE105" i="2" s="1"/>
  <c r="BI103" i="2"/>
  <c r="BH103" i="2"/>
  <c r="BG103" i="2"/>
  <c r="BF103" i="2"/>
  <c r="T103" i="2"/>
  <c r="R103" i="2"/>
  <c r="P103" i="2"/>
  <c r="BK103" i="2"/>
  <c r="J103" i="2"/>
  <c r="BE103" i="2" s="1"/>
  <c r="BI101" i="2"/>
  <c r="BH101" i="2"/>
  <c r="BG101" i="2"/>
  <c r="BF101" i="2"/>
  <c r="T101" i="2"/>
  <c r="R101" i="2"/>
  <c r="P101" i="2"/>
  <c r="BK101" i="2"/>
  <c r="J101" i="2"/>
  <c r="BE101" i="2" s="1"/>
  <c r="F94" i="2"/>
  <c r="F91" i="2"/>
  <c r="E89" i="2"/>
  <c r="E87" i="2"/>
  <c r="F49" i="2"/>
  <c r="E47" i="2"/>
  <c r="J21" i="2"/>
  <c r="E21" i="2"/>
  <c r="J51" i="2" s="1"/>
  <c r="J20" i="2"/>
  <c r="J18" i="2"/>
  <c r="E18" i="2"/>
  <c r="F52" i="2" s="1"/>
  <c r="J17" i="2"/>
  <c r="J15" i="2"/>
  <c r="E15" i="2"/>
  <c r="F51" i="2" s="1"/>
  <c r="J14" i="2"/>
  <c r="J12" i="2"/>
  <c r="J91" i="2" s="1"/>
  <c r="E7" i="2"/>
  <c r="E45" i="2" s="1"/>
  <c r="AS73" i="1"/>
  <c r="AS70" i="1"/>
  <c r="AS67" i="1"/>
  <c r="AS64" i="1"/>
  <c r="AS61" i="1"/>
  <c r="AS58" i="1"/>
  <c r="AS55" i="1"/>
  <c r="AS52" i="1"/>
  <c r="AS51" i="1" s="1"/>
  <c r="L47" i="1"/>
  <c r="AM46" i="1"/>
  <c r="L46" i="1"/>
  <c r="AM44" i="1"/>
  <c r="L44" i="1"/>
  <c r="L42" i="1"/>
  <c r="L41" i="1"/>
  <c r="J30" i="2" l="1"/>
  <c r="AV53" i="1" s="1"/>
  <c r="BK199" i="2"/>
  <c r="J199" i="2" s="1"/>
  <c r="J68" i="2" s="1"/>
  <c r="P213" i="2"/>
  <c r="BK213" i="2"/>
  <c r="J213" i="2" s="1"/>
  <c r="J69" i="2" s="1"/>
  <c r="T235" i="2"/>
  <c r="F33" i="4"/>
  <c r="BC56" i="1" s="1"/>
  <c r="F32" i="4"/>
  <c r="BB56" i="1" s="1"/>
  <c r="BB55" i="1" s="1"/>
  <c r="AX55" i="1" s="1"/>
  <c r="BK129" i="4"/>
  <c r="J129" i="4" s="1"/>
  <c r="J61" i="4" s="1"/>
  <c r="T182" i="4"/>
  <c r="P233" i="6"/>
  <c r="F52" i="12"/>
  <c r="F91" i="12"/>
  <c r="E47" i="13"/>
  <c r="E76" i="13"/>
  <c r="P244" i="16"/>
  <c r="J49" i="2"/>
  <c r="BK100" i="2"/>
  <c r="J100" i="2" s="1"/>
  <c r="J59" i="2" s="1"/>
  <c r="T129" i="2"/>
  <c r="P199" i="2"/>
  <c r="J32" i="3"/>
  <c r="AV54" i="1" s="1"/>
  <c r="F35" i="3"/>
  <c r="BC54" i="1" s="1"/>
  <c r="T158" i="4"/>
  <c r="E76" i="5"/>
  <c r="E47" i="5"/>
  <c r="BK203" i="6"/>
  <c r="J203" i="6" s="1"/>
  <c r="J69" i="6" s="1"/>
  <c r="T233" i="6"/>
  <c r="F36" i="7"/>
  <c r="BD60" i="1" s="1"/>
  <c r="F34" i="8"/>
  <c r="BD62" i="1" s="1"/>
  <c r="BK128" i="8"/>
  <c r="J128" i="8" s="1"/>
  <c r="J62" i="8" s="1"/>
  <c r="T233" i="8"/>
  <c r="J55" i="9"/>
  <c r="J84" i="9"/>
  <c r="R89" i="11"/>
  <c r="R88" i="11" s="1"/>
  <c r="P129" i="12"/>
  <c r="T204" i="12"/>
  <c r="R101" i="14"/>
  <c r="T175" i="16"/>
  <c r="T196" i="16"/>
  <c r="T199" i="4"/>
  <c r="R179" i="6"/>
  <c r="BK100" i="4"/>
  <c r="J100" i="4" s="1"/>
  <c r="J59" i="4" s="1"/>
  <c r="R100" i="2"/>
  <c r="P158" i="2"/>
  <c r="T129" i="4"/>
  <c r="BK222" i="4"/>
  <c r="J222" i="4" s="1"/>
  <c r="J70" i="4" s="1"/>
  <c r="R263" i="4"/>
  <c r="F32" i="6"/>
  <c r="BB59" i="1" s="1"/>
  <c r="BB58" i="1" s="1"/>
  <c r="AX58" i="1" s="1"/>
  <c r="BK203" i="8"/>
  <c r="J203" i="8" s="1"/>
  <c r="J69" i="8" s="1"/>
  <c r="F55" i="13"/>
  <c r="F84" i="13"/>
  <c r="R196" i="14"/>
  <c r="P263" i="4"/>
  <c r="P222" i="2"/>
  <c r="BK139" i="4"/>
  <c r="J139" i="4" s="1"/>
  <c r="J62" i="4" s="1"/>
  <c r="F34" i="4"/>
  <c r="BD56" i="1" s="1"/>
  <c r="BD55" i="1" s="1"/>
  <c r="BK158" i="4"/>
  <c r="J158" i="4" s="1"/>
  <c r="J64" i="4" s="1"/>
  <c r="F31" i="4"/>
  <c r="BA56" i="1" s="1"/>
  <c r="R179" i="8"/>
  <c r="P89" i="9"/>
  <c r="P88" i="9" s="1"/>
  <c r="AU63" i="1" s="1"/>
  <c r="T280" i="14"/>
  <c r="F94" i="16"/>
  <c r="F51" i="16"/>
  <c r="R234" i="16"/>
  <c r="P234" i="16"/>
  <c r="F32" i="2"/>
  <c r="BB53" i="1" s="1"/>
  <c r="F93" i="2"/>
  <c r="R123" i="2"/>
  <c r="T89" i="3"/>
  <c r="T88" i="3" s="1"/>
  <c r="E87" i="4"/>
  <c r="P139" i="4"/>
  <c r="BK199" i="4"/>
  <c r="J199" i="4" s="1"/>
  <c r="J68" i="4" s="1"/>
  <c r="R222" i="4"/>
  <c r="R163" i="6"/>
  <c r="E83" i="8"/>
  <c r="T96" i="8"/>
  <c r="R204" i="10"/>
  <c r="T129" i="12"/>
  <c r="P164" i="12"/>
  <c r="BK164" i="12"/>
  <c r="J164" i="12" s="1"/>
  <c r="J65" i="12" s="1"/>
  <c r="T155" i="16"/>
  <c r="P190" i="16"/>
  <c r="F56" i="17"/>
  <c r="F85" i="17"/>
  <c r="T139" i="2"/>
  <c r="R249" i="2"/>
  <c r="R234" i="2" s="1"/>
  <c r="E76" i="3"/>
  <c r="T100" i="4"/>
  <c r="J93" i="2"/>
  <c r="T123" i="2"/>
  <c r="BK129" i="2"/>
  <c r="J129" i="2" s="1"/>
  <c r="J61" i="2" s="1"/>
  <c r="BK240" i="2"/>
  <c r="J240" i="2" s="1"/>
  <c r="J74" i="2" s="1"/>
  <c r="T249" i="2"/>
  <c r="R158" i="4"/>
  <c r="P182" i="4"/>
  <c r="T222" i="4"/>
  <c r="P222" i="4"/>
  <c r="P250" i="4"/>
  <c r="F90" i="6"/>
  <c r="F33" i="6"/>
  <c r="BC59" i="1" s="1"/>
  <c r="BK128" i="6"/>
  <c r="J128" i="6" s="1"/>
  <c r="J62" i="6" s="1"/>
  <c r="P129" i="10"/>
  <c r="BK204" i="10"/>
  <c r="J204" i="10" s="1"/>
  <c r="J69" i="10" s="1"/>
  <c r="BK246" i="10"/>
  <c r="J246" i="10" s="1"/>
  <c r="J71" i="10" s="1"/>
  <c r="T97" i="12"/>
  <c r="E45" i="14"/>
  <c r="E88" i="14"/>
  <c r="F52" i="16"/>
  <c r="BK280" i="16"/>
  <c r="J280" i="16" s="1"/>
  <c r="J77" i="16" s="1"/>
  <c r="F33" i="17"/>
  <c r="BA75" i="1" s="1"/>
  <c r="J82" i="5"/>
  <c r="R128" i="6"/>
  <c r="T163" i="6"/>
  <c r="P184" i="6"/>
  <c r="R122" i="8"/>
  <c r="R146" i="8"/>
  <c r="T129" i="10"/>
  <c r="T147" i="10"/>
  <c r="J84" i="11"/>
  <c r="F35" i="11"/>
  <c r="BC66" i="1" s="1"/>
  <c r="BK180" i="12"/>
  <c r="J180" i="12" s="1"/>
  <c r="J66" i="12" s="1"/>
  <c r="R185" i="12"/>
  <c r="P246" i="12"/>
  <c r="F36" i="13"/>
  <c r="BD69" i="1" s="1"/>
  <c r="F34" i="14"/>
  <c r="BD71" i="1" s="1"/>
  <c r="P155" i="14"/>
  <c r="T175" i="14"/>
  <c r="T196" i="14"/>
  <c r="R215" i="14"/>
  <c r="P215" i="14"/>
  <c r="BK244" i="14"/>
  <c r="J244" i="14" s="1"/>
  <c r="J71" i="14" s="1"/>
  <c r="F36" i="15"/>
  <c r="BD72" i="1" s="1"/>
  <c r="BK155" i="16"/>
  <c r="J155" i="16" s="1"/>
  <c r="J64" i="16" s="1"/>
  <c r="BK196" i="16"/>
  <c r="J196" i="16" s="1"/>
  <c r="J67" i="16" s="1"/>
  <c r="R244" i="16"/>
  <c r="R267" i="16"/>
  <c r="F34" i="17"/>
  <c r="BB75" i="1" s="1"/>
  <c r="BB73" i="1" s="1"/>
  <c r="AX73" i="1" s="1"/>
  <c r="R236" i="4"/>
  <c r="T250" i="4"/>
  <c r="J84" i="5"/>
  <c r="F34" i="7"/>
  <c r="BB60" i="1" s="1"/>
  <c r="R89" i="7"/>
  <c r="R88" i="7" s="1"/>
  <c r="R128" i="8"/>
  <c r="T146" i="8"/>
  <c r="R244" i="8"/>
  <c r="P97" i="10"/>
  <c r="BK235" i="10"/>
  <c r="J235" i="10" s="1"/>
  <c r="J70" i="10" s="1"/>
  <c r="BK235" i="12"/>
  <c r="J235" i="12" s="1"/>
  <c r="J70" i="12" s="1"/>
  <c r="P89" i="13"/>
  <c r="P88" i="13" s="1"/>
  <c r="AU69" i="1" s="1"/>
  <c r="T147" i="14"/>
  <c r="T215" i="14"/>
  <c r="P244" i="14"/>
  <c r="J53" i="15"/>
  <c r="P89" i="15"/>
  <c r="P88" i="15" s="1"/>
  <c r="AU72" i="1" s="1"/>
  <c r="J94" i="16"/>
  <c r="BK134" i="16"/>
  <c r="J134" i="16" s="1"/>
  <c r="J62" i="16" s="1"/>
  <c r="P196" i="16"/>
  <c r="BK215" i="16"/>
  <c r="J215" i="16" s="1"/>
  <c r="J69" i="16" s="1"/>
  <c r="BK234" i="16"/>
  <c r="J234" i="16" s="1"/>
  <c r="J70" i="16" s="1"/>
  <c r="T244" i="16"/>
  <c r="P258" i="16"/>
  <c r="J33" i="17"/>
  <c r="AW75" i="1" s="1"/>
  <c r="T100" i="2"/>
  <c r="T99" i="2" s="1"/>
  <c r="P123" i="2"/>
  <c r="BK222" i="2"/>
  <c r="J222" i="2" s="1"/>
  <c r="J70" i="2" s="1"/>
  <c r="T240" i="2"/>
  <c r="BK249" i="2"/>
  <c r="J249" i="2" s="1"/>
  <c r="J75" i="2" s="1"/>
  <c r="R123" i="4"/>
  <c r="BK182" i="4"/>
  <c r="J182" i="4" s="1"/>
  <c r="J66" i="4" s="1"/>
  <c r="R213" i="4"/>
  <c r="R241" i="4"/>
  <c r="R235" i="4" s="1"/>
  <c r="BK241" i="4"/>
  <c r="J241" i="4" s="1"/>
  <c r="J74" i="4" s="1"/>
  <c r="F34" i="5"/>
  <c r="BB57" i="1" s="1"/>
  <c r="F33" i="5"/>
  <c r="BA57" i="1" s="1"/>
  <c r="F89" i="6"/>
  <c r="R203" i="6"/>
  <c r="J84" i="7"/>
  <c r="T128" i="8"/>
  <c r="F36" i="9"/>
  <c r="BD63" i="1" s="1"/>
  <c r="E84" i="10"/>
  <c r="P235" i="10"/>
  <c r="F34" i="11"/>
  <c r="BB66" i="1" s="1"/>
  <c r="F34" i="12"/>
  <c r="BD68" i="1" s="1"/>
  <c r="BD67" i="1" s="1"/>
  <c r="R123" i="12"/>
  <c r="BK129" i="12"/>
  <c r="J129" i="12" s="1"/>
  <c r="J62" i="12" s="1"/>
  <c r="T134" i="14"/>
  <c r="R267" i="14"/>
  <c r="P267" i="14"/>
  <c r="E76" i="15"/>
  <c r="F33" i="16"/>
  <c r="BC74" i="1" s="1"/>
  <c r="BC73" i="1" s="1"/>
  <c r="AY73" i="1" s="1"/>
  <c r="P134" i="16"/>
  <c r="R155" i="16"/>
  <c r="P215" i="16"/>
  <c r="F36" i="5"/>
  <c r="BD57" i="1" s="1"/>
  <c r="BK122" i="6"/>
  <c r="J122" i="6" s="1"/>
  <c r="J61" i="6" s="1"/>
  <c r="R203" i="8"/>
  <c r="R89" i="9"/>
  <c r="R88" i="9" s="1"/>
  <c r="P123" i="10"/>
  <c r="P164" i="10"/>
  <c r="BK164" i="10"/>
  <c r="J164" i="10" s="1"/>
  <c r="J65" i="10" s="1"/>
  <c r="T235" i="10"/>
  <c r="R246" i="10"/>
  <c r="P246" i="10"/>
  <c r="P97" i="12"/>
  <c r="T123" i="12"/>
  <c r="BK147" i="12"/>
  <c r="J147" i="12" s="1"/>
  <c r="J64" i="12" s="1"/>
  <c r="R180" i="12"/>
  <c r="BK185" i="12"/>
  <c r="J185" i="12" s="1"/>
  <c r="J67" i="12" s="1"/>
  <c r="T235" i="12"/>
  <c r="R89" i="13"/>
  <c r="R88" i="13" s="1"/>
  <c r="T101" i="14"/>
  <c r="BK101" i="16"/>
  <c r="BK175" i="16"/>
  <c r="J175" i="16" s="1"/>
  <c r="J65" i="16" s="1"/>
  <c r="T215" i="16"/>
  <c r="T234" i="16"/>
  <c r="P280" i="16"/>
  <c r="T263" i="4"/>
  <c r="R122" i="6"/>
  <c r="R95" i="6" s="1"/>
  <c r="R94" i="6" s="1"/>
  <c r="R93" i="6" s="1"/>
  <c r="T203" i="6"/>
  <c r="P244" i="6"/>
  <c r="P89" i="7"/>
  <c r="P88" i="7" s="1"/>
  <c r="AU60" i="1" s="1"/>
  <c r="BK122" i="8"/>
  <c r="J122" i="8" s="1"/>
  <c r="J61" i="8" s="1"/>
  <c r="BK163" i="8"/>
  <c r="J163" i="8" s="1"/>
  <c r="J65" i="8" s="1"/>
  <c r="P184" i="8"/>
  <c r="F90" i="10"/>
  <c r="R97" i="12"/>
  <c r="F34" i="13"/>
  <c r="BB69" i="1" s="1"/>
  <c r="BK127" i="14"/>
  <c r="J127" i="14" s="1"/>
  <c r="J61" i="14" s="1"/>
  <c r="BK147" i="14"/>
  <c r="J147" i="14" s="1"/>
  <c r="J63" i="14" s="1"/>
  <c r="BK175" i="14"/>
  <c r="J175" i="14" s="1"/>
  <c r="J65" i="14" s="1"/>
  <c r="BK196" i="14"/>
  <c r="J196" i="14" s="1"/>
  <c r="J67" i="14" s="1"/>
  <c r="T258" i="14"/>
  <c r="R280" i="14"/>
  <c r="P280" i="14"/>
  <c r="J84" i="15"/>
  <c r="J33" i="15"/>
  <c r="AW72" i="1" s="1"/>
  <c r="BK127" i="16"/>
  <c r="J127" i="16" s="1"/>
  <c r="J61" i="16" s="1"/>
  <c r="BK147" i="16"/>
  <c r="J147" i="16" s="1"/>
  <c r="J63" i="16" s="1"/>
  <c r="P175" i="16"/>
  <c r="R215" i="16"/>
  <c r="BB52" i="1"/>
  <c r="P89" i="3"/>
  <c r="P88" i="3" s="1"/>
  <c r="AU54" i="1" s="1"/>
  <c r="P89" i="5"/>
  <c r="P88" i="5" s="1"/>
  <c r="AU57" i="1" s="1"/>
  <c r="F30" i="2"/>
  <c r="AZ53" i="1" s="1"/>
  <c r="F56" i="3"/>
  <c r="J33" i="3"/>
  <c r="AW54" i="1" s="1"/>
  <c r="AT54" i="1" s="1"/>
  <c r="F33" i="3"/>
  <c r="BA54" i="1" s="1"/>
  <c r="J30" i="4"/>
  <c r="AV56" i="1" s="1"/>
  <c r="F30" i="4"/>
  <c r="AZ56" i="1" s="1"/>
  <c r="P213" i="4"/>
  <c r="P236" i="4"/>
  <c r="P235" i="4" s="1"/>
  <c r="R89" i="5"/>
  <c r="R88" i="5" s="1"/>
  <c r="F35" i="5"/>
  <c r="BC57" i="1" s="1"/>
  <c r="J30" i="6"/>
  <c r="AV59" i="1" s="1"/>
  <c r="F30" i="6"/>
  <c r="AZ59" i="1" s="1"/>
  <c r="F35" i="7"/>
  <c r="BC60" i="1" s="1"/>
  <c r="BC58" i="1" s="1"/>
  <c r="AY58" i="1" s="1"/>
  <c r="E76" i="9"/>
  <c r="E47" i="9"/>
  <c r="T98" i="2"/>
  <c r="J49" i="4"/>
  <c r="J91" i="4"/>
  <c r="J51" i="4"/>
  <c r="J89" i="8"/>
  <c r="J51" i="8"/>
  <c r="J30" i="8"/>
  <c r="AV62" i="1" s="1"/>
  <c r="F30" i="8"/>
  <c r="AZ62" i="1" s="1"/>
  <c r="J101" i="14"/>
  <c r="J59" i="14" s="1"/>
  <c r="J31" i="2"/>
  <c r="AW53" i="1" s="1"/>
  <c r="F31" i="2"/>
  <c r="BA53" i="1" s="1"/>
  <c r="BA52" i="1" s="1"/>
  <c r="R139" i="2"/>
  <c r="R199" i="2"/>
  <c r="P249" i="2"/>
  <c r="P129" i="4"/>
  <c r="R199" i="4"/>
  <c r="BK263" i="4"/>
  <c r="J263" i="4" s="1"/>
  <c r="J76" i="4" s="1"/>
  <c r="J32" i="5"/>
  <c r="AV57" i="1" s="1"/>
  <c r="F32" i="5"/>
  <c r="AZ57" i="1" s="1"/>
  <c r="BK89" i="5"/>
  <c r="J90" i="5"/>
  <c r="J62" i="5" s="1"/>
  <c r="J31" i="6"/>
  <c r="AW59" i="1" s="1"/>
  <c r="F31" i="6"/>
  <c r="BA59" i="1" s="1"/>
  <c r="F34" i="6"/>
  <c r="BD59" i="1" s="1"/>
  <c r="BD58" i="1" s="1"/>
  <c r="J32" i="7"/>
  <c r="AV60" i="1" s="1"/>
  <c r="T89" i="7"/>
  <c r="T88" i="7" s="1"/>
  <c r="J90" i="11"/>
  <c r="J62" i="11" s="1"/>
  <c r="BK89" i="11"/>
  <c r="J33" i="11"/>
  <c r="AW66" i="1" s="1"/>
  <c r="F33" i="11"/>
  <c r="BA66" i="1" s="1"/>
  <c r="AT53" i="1"/>
  <c r="J236" i="4"/>
  <c r="J73" i="4" s="1"/>
  <c r="J87" i="8"/>
  <c r="J49" i="8"/>
  <c r="F34" i="2"/>
  <c r="BD53" i="1" s="1"/>
  <c r="BD52" i="1" s="1"/>
  <c r="R158" i="2"/>
  <c r="R99" i="2" s="1"/>
  <c r="R98" i="2" s="1"/>
  <c r="R97" i="2" s="1"/>
  <c r="R182" i="2"/>
  <c r="P100" i="2"/>
  <c r="T182" i="2"/>
  <c r="J31" i="4"/>
  <c r="AW56" i="1" s="1"/>
  <c r="F33" i="2"/>
  <c r="BC53" i="1" s="1"/>
  <c r="BC52" i="1" s="1"/>
  <c r="P129" i="2"/>
  <c r="BK139" i="2"/>
  <c r="J139" i="2" s="1"/>
  <c r="J62" i="2" s="1"/>
  <c r="BK182" i="2"/>
  <c r="J182" i="2" s="1"/>
  <c r="J66" i="2" s="1"/>
  <c r="T213" i="2"/>
  <c r="P234" i="2"/>
  <c r="R262" i="2"/>
  <c r="BK89" i="3"/>
  <c r="F32" i="3"/>
  <c r="AZ54" i="1" s="1"/>
  <c r="J93" i="3"/>
  <c r="J63" i="3" s="1"/>
  <c r="P100" i="4"/>
  <c r="R139" i="4"/>
  <c r="T213" i="4"/>
  <c r="T235" i="4"/>
  <c r="J33" i="5"/>
  <c r="AW57" i="1" s="1"/>
  <c r="P96" i="6"/>
  <c r="BK146" i="6"/>
  <c r="J146" i="6" s="1"/>
  <c r="J64" i="6" s="1"/>
  <c r="BK163" i="6"/>
  <c r="J163" i="6" s="1"/>
  <c r="J65" i="6" s="1"/>
  <c r="P179" i="6"/>
  <c r="J198" i="6"/>
  <c r="J68" i="6" s="1"/>
  <c r="BK179" i="6"/>
  <c r="J179" i="6" s="1"/>
  <c r="J66" i="6" s="1"/>
  <c r="E47" i="7"/>
  <c r="BK89" i="7"/>
  <c r="F33" i="8"/>
  <c r="BC62" i="1" s="1"/>
  <c r="F32" i="8"/>
  <c r="BB62" i="1" s="1"/>
  <c r="BB61" i="1" s="1"/>
  <c r="AX61" i="1" s="1"/>
  <c r="J90" i="9"/>
  <c r="J62" i="9" s="1"/>
  <c r="BK89" i="9"/>
  <c r="F84" i="3"/>
  <c r="F85" i="5"/>
  <c r="J89" i="6"/>
  <c r="P203" i="6"/>
  <c r="BK244" i="6"/>
  <c r="J244" i="6" s="1"/>
  <c r="J71" i="6" s="1"/>
  <c r="F56" i="7"/>
  <c r="F32" i="7"/>
  <c r="AZ60" i="1" s="1"/>
  <c r="F90" i="8"/>
  <c r="BK96" i="8"/>
  <c r="R96" i="8"/>
  <c r="R95" i="8" s="1"/>
  <c r="T163" i="8"/>
  <c r="T95" i="8" s="1"/>
  <c r="P179" i="8"/>
  <c r="BK233" i="8"/>
  <c r="J233" i="8" s="1"/>
  <c r="J70" i="8" s="1"/>
  <c r="F35" i="9"/>
  <c r="BC63" i="1" s="1"/>
  <c r="R147" i="10"/>
  <c r="T204" i="10"/>
  <c r="P89" i="11"/>
  <c r="P88" i="11" s="1"/>
  <c r="AU66" i="1" s="1"/>
  <c r="T96" i="6"/>
  <c r="T95" i="6" s="1"/>
  <c r="T184" i="6"/>
  <c r="T179" i="6" s="1"/>
  <c r="P96" i="8"/>
  <c r="J31" i="8"/>
  <c r="AW62" i="1" s="1"/>
  <c r="P203" i="8"/>
  <c r="F31" i="8"/>
  <c r="BA62" i="1" s="1"/>
  <c r="J32" i="9"/>
  <c r="AV63" i="1" s="1"/>
  <c r="T89" i="9"/>
  <c r="T88" i="9" s="1"/>
  <c r="F33" i="10"/>
  <c r="BC65" i="1" s="1"/>
  <c r="BC64" i="1" s="1"/>
  <c r="AY64" i="1" s="1"/>
  <c r="F32" i="10"/>
  <c r="BB65" i="1" s="1"/>
  <c r="F30" i="12"/>
  <c r="AZ68" i="1" s="1"/>
  <c r="AZ67" i="1" s="1"/>
  <c r="AV67" i="1" s="1"/>
  <c r="J30" i="12"/>
  <c r="AV68" i="1" s="1"/>
  <c r="F93" i="4"/>
  <c r="BK96" i="6"/>
  <c r="P163" i="6"/>
  <c r="BK184" i="6"/>
  <c r="J184" i="6" s="1"/>
  <c r="J67" i="6" s="1"/>
  <c r="J33" i="7"/>
  <c r="AW60" i="1" s="1"/>
  <c r="F33" i="7"/>
  <c r="BA60" i="1" s="1"/>
  <c r="P163" i="8"/>
  <c r="R233" i="8"/>
  <c r="P244" i="8"/>
  <c r="J88" i="10"/>
  <c r="J49" i="10"/>
  <c r="J90" i="10"/>
  <c r="J51" i="10"/>
  <c r="F30" i="10"/>
  <c r="AZ65" i="1" s="1"/>
  <c r="J30" i="10"/>
  <c r="AV65" i="1" s="1"/>
  <c r="T97" i="10"/>
  <c r="T123" i="10"/>
  <c r="P185" i="10"/>
  <c r="P180" i="10" s="1"/>
  <c r="F33" i="12"/>
  <c r="BC68" i="1" s="1"/>
  <c r="F56" i="9"/>
  <c r="F32" i="9"/>
  <c r="AZ63" i="1" s="1"/>
  <c r="F91" i="10"/>
  <c r="BK97" i="10"/>
  <c r="F34" i="10"/>
  <c r="BD65" i="1" s="1"/>
  <c r="R164" i="10"/>
  <c r="BK185" i="10"/>
  <c r="J185" i="10" s="1"/>
  <c r="J67" i="10" s="1"/>
  <c r="F56" i="11"/>
  <c r="J31" i="12"/>
  <c r="AW68" i="1" s="1"/>
  <c r="F85" i="13"/>
  <c r="F56" i="13"/>
  <c r="J31" i="14"/>
  <c r="AW71" i="1" s="1"/>
  <c r="P122" i="8"/>
  <c r="T184" i="8"/>
  <c r="T179" i="8" s="1"/>
  <c r="T244" i="8"/>
  <c r="J31" i="10"/>
  <c r="AW65" i="1" s="1"/>
  <c r="F31" i="10"/>
  <c r="BA65" i="1" s="1"/>
  <c r="BA64" i="1" s="1"/>
  <c r="AW64" i="1" s="1"/>
  <c r="BK147" i="10"/>
  <c r="J147" i="10" s="1"/>
  <c r="J64" i="10" s="1"/>
  <c r="R185" i="10"/>
  <c r="R180" i="10" s="1"/>
  <c r="T246" i="10"/>
  <c r="R129" i="12"/>
  <c r="BK204" i="12"/>
  <c r="J204" i="12" s="1"/>
  <c r="J69" i="12" s="1"/>
  <c r="BK184" i="8"/>
  <c r="J184" i="8" s="1"/>
  <c r="J67" i="8" s="1"/>
  <c r="BK244" i="8"/>
  <c r="J244" i="8" s="1"/>
  <c r="J71" i="8" s="1"/>
  <c r="J33" i="9"/>
  <c r="AW63" i="1" s="1"/>
  <c r="F33" i="9"/>
  <c r="BA63" i="1" s="1"/>
  <c r="R97" i="10"/>
  <c r="R96" i="10" s="1"/>
  <c r="BK129" i="10"/>
  <c r="J129" i="10" s="1"/>
  <c r="J62" i="10" s="1"/>
  <c r="P147" i="10"/>
  <c r="T185" i="10"/>
  <c r="T180" i="10" s="1"/>
  <c r="P204" i="10"/>
  <c r="J32" i="11"/>
  <c r="AV66" i="1" s="1"/>
  <c r="T89" i="11"/>
  <c r="T88" i="11" s="1"/>
  <c r="F36" i="11"/>
  <c r="BD66" i="1" s="1"/>
  <c r="F32" i="11"/>
  <c r="AZ66" i="1" s="1"/>
  <c r="J49" i="12"/>
  <c r="J88" i="12"/>
  <c r="J51" i="12"/>
  <c r="P147" i="12"/>
  <c r="T164" i="12"/>
  <c r="E76" i="11"/>
  <c r="BK97" i="12"/>
  <c r="P123" i="12"/>
  <c r="P96" i="12" s="1"/>
  <c r="R147" i="12"/>
  <c r="R164" i="12"/>
  <c r="P180" i="12"/>
  <c r="P235" i="12"/>
  <c r="T246" i="12"/>
  <c r="BK89" i="13"/>
  <c r="J93" i="13"/>
  <c r="J63" i="13" s="1"/>
  <c r="P127" i="14"/>
  <c r="R134" i="14"/>
  <c r="R155" i="14"/>
  <c r="T190" i="14"/>
  <c r="R258" i="14"/>
  <c r="R89" i="15"/>
  <c r="R88" i="15" s="1"/>
  <c r="F90" i="12"/>
  <c r="T147" i="12"/>
  <c r="P204" i="12"/>
  <c r="BK246" i="12"/>
  <c r="J246" i="12" s="1"/>
  <c r="J71" i="12" s="1"/>
  <c r="F31" i="12"/>
  <c r="BA68" i="1" s="1"/>
  <c r="J32" i="13"/>
  <c r="AV69" i="1" s="1"/>
  <c r="T89" i="13"/>
  <c r="T88" i="13" s="1"/>
  <c r="J49" i="14"/>
  <c r="J92" i="14"/>
  <c r="J51" i="14"/>
  <c r="F33" i="14"/>
  <c r="BC71" i="1" s="1"/>
  <c r="BC70" i="1" s="1"/>
  <c r="AY70" i="1" s="1"/>
  <c r="R244" i="14"/>
  <c r="F32" i="12"/>
  <c r="BB68" i="1" s="1"/>
  <c r="BB67" i="1" s="1"/>
  <c r="AX67" i="1" s="1"/>
  <c r="T185" i="12"/>
  <c r="T180" i="12" s="1"/>
  <c r="R204" i="12"/>
  <c r="J33" i="13"/>
  <c r="AW69" i="1" s="1"/>
  <c r="F33" i="13"/>
  <c r="BA69" i="1" s="1"/>
  <c r="F35" i="13"/>
  <c r="BC69" i="1" s="1"/>
  <c r="J30" i="14"/>
  <c r="AV71" i="1" s="1"/>
  <c r="F30" i="14"/>
  <c r="AZ71" i="1" s="1"/>
  <c r="BK134" i="14"/>
  <c r="J134" i="14" s="1"/>
  <c r="J62" i="14" s="1"/>
  <c r="BK155" i="14"/>
  <c r="J155" i="14" s="1"/>
  <c r="J64" i="14" s="1"/>
  <c r="BK258" i="14"/>
  <c r="J258" i="14" s="1"/>
  <c r="J75" i="14" s="1"/>
  <c r="P190" i="14"/>
  <c r="P234" i="14"/>
  <c r="F34" i="15"/>
  <c r="BB72" i="1" s="1"/>
  <c r="J30" i="16"/>
  <c r="AV74" i="1" s="1"/>
  <c r="F30" i="16"/>
  <c r="AZ74" i="1" s="1"/>
  <c r="T101" i="16"/>
  <c r="J255" i="16"/>
  <c r="J74" i="16" s="1"/>
  <c r="BK254" i="16"/>
  <c r="J254" i="16" s="1"/>
  <c r="J73" i="16" s="1"/>
  <c r="J53" i="17"/>
  <c r="J82" i="17"/>
  <c r="J55" i="17"/>
  <c r="T89" i="17"/>
  <c r="T88" i="17" s="1"/>
  <c r="F94" i="14"/>
  <c r="P101" i="14"/>
  <c r="R190" i="14"/>
  <c r="R234" i="14"/>
  <c r="R254" i="14"/>
  <c r="F31" i="14"/>
  <c r="BA71" i="1" s="1"/>
  <c r="E88" i="16"/>
  <c r="E45" i="16"/>
  <c r="T134" i="16"/>
  <c r="F32" i="14"/>
  <c r="BB71" i="1" s="1"/>
  <c r="R127" i="14"/>
  <c r="P134" i="14"/>
  <c r="T155" i="14"/>
  <c r="T100" i="14" s="1"/>
  <c r="T99" i="14" s="1"/>
  <c r="T98" i="14" s="1"/>
  <c r="R175" i="14"/>
  <c r="BK215" i="14"/>
  <c r="J215" i="14" s="1"/>
  <c r="J69" i="14" s="1"/>
  <c r="P258" i="14"/>
  <c r="P254" i="14" s="1"/>
  <c r="T267" i="14"/>
  <c r="T254" i="14" s="1"/>
  <c r="BK280" i="14"/>
  <c r="J280" i="14" s="1"/>
  <c r="J77" i="14" s="1"/>
  <c r="J255" i="14"/>
  <c r="J74" i="14" s="1"/>
  <c r="F55" i="15"/>
  <c r="F32" i="15"/>
  <c r="AZ72" i="1" s="1"/>
  <c r="T89" i="15"/>
  <c r="T88" i="15" s="1"/>
  <c r="F33" i="15"/>
  <c r="BA72" i="1" s="1"/>
  <c r="J32" i="15"/>
  <c r="AV72" i="1" s="1"/>
  <c r="AT72" i="1" s="1"/>
  <c r="P89" i="17"/>
  <c r="P88" i="17" s="1"/>
  <c r="AU75" i="1" s="1"/>
  <c r="F34" i="16"/>
  <c r="BD74" i="1" s="1"/>
  <c r="P155" i="16"/>
  <c r="R190" i="16"/>
  <c r="P254" i="16"/>
  <c r="BK89" i="17"/>
  <c r="J32" i="17"/>
  <c r="AV75" i="1" s="1"/>
  <c r="AT75" i="1" s="1"/>
  <c r="F32" i="17"/>
  <c r="AZ75" i="1" s="1"/>
  <c r="F36" i="17"/>
  <c r="BD75" i="1" s="1"/>
  <c r="BK89" i="15"/>
  <c r="P101" i="16"/>
  <c r="J31" i="16"/>
  <c r="AW74" i="1" s="1"/>
  <c r="R147" i="16"/>
  <c r="T190" i="16"/>
  <c r="J101" i="16"/>
  <c r="J59" i="16" s="1"/>
  <c r="J90" i="17"/>
  <c r="J62" i="17" s="1"/>
  <c r="J92" i="16"/>
  <c r="R101" i="16"/>
  <c r="R134" i="16"/>
  <c r="T147" i="16"/>
  <c r="R196" i="16"/>
  <c r="T254" i="16"/>
  <c r="R258" i="16"/>
  <c r="R254" i="16" s="1"/>
  <c r="R89" i="17"/>
  <c r="R88" i="17" s="1"/>
  <c r="F31" i="16"/>
  <c r="BA74" i="1" s="1"/>
  <c r="E76" i="17"/>
  <c r="F84" i="17"/>
  <c r="BK235" i="4" l="1"/>
  <c r="J235" i="4" s="1"/>
  <c r="J72" i="4" s="1"/>
  <c r="BA73" i="1"/>
  <c r="AW73" i="1" s="1"/>
  <c r="R100" i="14"/>
  <c r="R99" i="14" s="1"/>
  <c r="R98" i="14" s="1"/>
  <c r="R99" i="4"/>
  <c r="R98" i="4" s="1"/>
  <c r="R97" i="4" s="1"/>
  <c r="BA58" i="1"/>
  <c r="AW58" i="1" s="1"/>
  <c r="BD70" i="1"/>
  <c r="T234" i="2"/>
  <c r="BB70" i="1"/>
  <c r="AX70" i="1" s="1"/>
  <c r="AT69" i="1"/>
  <c r="P99" i="4"/>
  <c r="P98" i="4" s="1"/>
  <c r="P97" i="4" s="1"/>
  <c r="AU56" i="1" s="1"/>
  <c r="AU55" i="1" s="1"/>
  <c r="AT56" i="1"/>
  <c r="BD61" i="1"/>
  <c r="R96" i="12"/>
  <c r="R95" i="12" s="1"/>
  <c r="R94" i="12" s="1"/>
  <c r="BK99" i="4"/>
  <c r="P100" i="16"/>
  <c r="P99" i="16" s="1"/>
  <c r="BK100" i="16"/>
  <c r="P96" i="10"/>
  <c r="AT71" i="1"/>
  <c r="BK190" i="14"/>
  <c r="J190" i="14" s="1"/>
  <c r="J66" i="14" s="1"/>
  <c r="AT68" i="1"/>
  <c r="BC55" i="1"/>
  <c r="AY55" i="1" s="1"/>
  <c r="BA55" i="1"/>
  <c r="AW55" i="1" s="1"/>
  <c r="T97" i="2"/>
  <c r="BK190" i="16"/>
  <c r="J190" i="16" s="1"/>
  <c r="J66" i="16" s="1"/>
  <c r="BA70" i="1"/>
  <c r="AW70" i="1" s="1"/>
  <c r="T96" i="12"/>
  <c r="T95" i="12" s="1"/>
  <c r="T94" i="12" s="1"/>
  <c r="AZ64" i="1"/>
  <c r="AV64" i="1" s="1"/>
  <c r="AT64" i="1" s="1"/>
  <c r="BB64" i="1"/>
  <c r="AX64" i="1" s="1"/>
  <c r="T94" i="8"/>
  <c r="T93" i="8" s="1"/>
  <c r="AT57" i="1"/>
  <c r="BK234" i="2"/>
  <c r="J234" i="2" s="1"/>
  <c r="J72" i="2" s="1"/>
  <c r="T99" i="4"/>
  <c r="T98" i="4" s="1"/>
  <c r="T97" i="4" s="1"/>
  <c r="P95" i="10"/>
  <c r="P94" i="10" s="1"/>
  <c r="AU65" i="1" s="1"/>
  <c r="AU64" i="1" s="1"/>
  <c r="BK254" i="14"/>
  <c r="J254" i="14" s="1"/>
  <c r="J73" i="14" s="1"/>
  <c r="P100" i="14"/>
  <c r="P99" i="14" s="1"/>
  <c r="P98" i="14" s="1"/>
  <c r="AU71" i="1" s="1"/>
  <c r="AU70" i="1" s="1"/>
  <c r="T100" i="16"/>
  <c r="T99" i="16" s="1"/>
  <c r="T98" i="16" s="1"/>
  <c r="BA67" i="1"/>
  <c r="AW67" i="1" s="1"/>
  <c r="J89" i="13"/>
  <c r="J61" i="13" s="1"/>
  <c r="BK88" i="13"/>
  <c r="J88" i="13" s="1"/>
  <c r="BK180" i="10"/>
  <c r="J180" i="10" s="1"/>
  <c r="J66" i="10" s="1"/>
  <c r="P95" i="12"/>
  <c r="P94" i="12" s="1"/>
  <c r="AU68" i="1" s="1"/>
  <c r="AU67" i="1" s="1"/>
  <c r="J96" i="6"/>
  <c r="J59" i="6" s="1"/>
  <c r="BK95" i="6"/>
  <c r="AT67" i="1"/>
  <c r="AT63" i="1"/>
  <c r="P95" i="8"/>
  <c r="P94" i="8" s="1"/>
  <c r="P93" i="8" s="1"/>
  <c r="AU62" i="1" s="1"/>
  <c r="AU61" i="1" s="1"/>
  <c r="R94" i="8"/>
  <c r="R93" i="8" s="1"/>
  <c r="J89" i="11"/>
  <c r="J61" i="11" s="1"/>
  <c r="BK88" i="11"/>
  <c r="J88" i="11" s="1"/>
  <c r="AW52" i="1"/>
  <c r="AZ61" i="1"/>
  <c r="AV61" i="1" s="1"/>
  <c r="AT61" i="1" s="1"/>
  <c r="AZ58" i="1"/>
  <c r="AV58" i="1" s="1"/>
  <c r="AT58" i="1" s="1"/>
  <c r="AZ52" i="1"/>
  <c r="J100" i="16"/>
  <c r="J58" i="16" s="1"/>
  <c r="BK99" i="16"/>
  <c r="J97" i="12"/>
  <c r="J59" i="12" s="1"/>
  <c r="BK96" i="12"/>
  <c r="BK179" i="8"/>
  <c r="J179" i="8" s="1"/>
  <c r="J66" i="8" s="1"/>
  <c r="P98" i="16"/>
  <c r="AU74" i="1" s="1"/>
  <c r="AU73" i="1" s="1"/>
  <c r="AZ73" i="1"/>
  <c r="AV73" i="1" s="1"/>
  <c r="AT73" i="1" s="1"/>
  <c r="AT66" i="1"/>
  <c r="BD64" i="1"/>
  <c r="T96" i="10"/>
  <c r="T95" i="10" s="1"/>
  <c r="T94" i="10" s="1"/>
  <c r="BA61" i="1"/>
  <c r="AW61" i="1" s="1"/>
  <c r="J96" i="8"/>
  <c r="J59" i="8" s="1"/>
  <c r="BK95" i="8"/>
  <c r="BC61" i="1"/>
  <c r="AY61" i="1" s="1"/>
  <c r="P95" i="6"/>
  <c r="P94" i="6" s="1"/>
  <c r="P93" i="6" s="1"/>
  <c r="AU59" i="1" s="1"/>
  <c r="AU58" i="1" s="1"/>
  <c r="AT60" i="1"/>
  <c r="AT62" i="1"/>
  <c r="AT59" i="1"/>
  <c r="R95" i="10"/>
  <c r="R94" i="10" s="1"/>
  <c r="R100" i="16"/>
  <c r="R99" i="16" s="1"/>
  <c r="R98" i="16" s="1"/>
  <c r="J89" i="15"/>
  <c r="J61" i="15" s="1"/>
  <c r="BK88" i="15"/>
  <c r="J88" i="15" s="1"/>
  <c r="J89" i="17"/>
  <c r="J61" i="17" s="1"/>
  <c r="BK88" i="17"/>
  <c r="J88" i="17" s="1"/>
  <c r="BD73" i="1"/>
  <c r="BD51" i="1" s="1"/>
  <c r="W30" i="1" s="1"/>
  <c r="AT74" i="1"/>
  <c r="AZ70" i="1"/>
  <c r="AV70" i="1" s="1"/>
  <c r="J97" i="10"/>
  <c r="J59" i="10" s="1"/>
  <c r="BK96" i="10"/>
  <c r="BC67" i="1"/>
  <c r="AY67" i="1" s="1"/>
  <c r="AT65" i="1"/>
  <c r="T94" i="6"/>
  <c r="T93" i="6" s="1"/>
  <c r="J89" i="9"/>
  <c r="J61" i="9" s="1"/>
  <c r="BK88" i="9"/>
  <c r="J88" i="9" s="1"/>
  <c r="J89" i="7"/>
  <c r="J61" i="7" s="1"/>
  <c r="BK88" i="7"/>
  <c r="J88" i="7" s="1"/>
  <c r="J89" i="3"/>
  <c r="J61" i="3" s="1"/>
  <c r="BK88" i="3"/>
  <c r="J88" i="3" s="1"/>
  <c r="AY52" i="1"/>
  <c r="P99" i="2"/>
  <c r="P98" i="2" s="1"/>
  <c r="P97" i="2" s="1"/>
  <c r="AU53" i="1" s="1"/>
  <c r="AU52" i="1" s="1"/>
  <c r="BK99" i="2"/>
  <c r="BK88" i="5"/>
  <c r="J88" i="5" s="1"/>
  <c r="J89" i="5"/>
  <c r="J61" i="5" s="1"/>
  <c r="BK100" i="14"/>
  <c r="AZ55" i="1"/>
  <c r="AV55" i="1" s="1"/>
  <c r="AT55" i="1" s="1"/>
  <c r="BK98" i="4"/>
  <c r="J99" i="4"/>
  <c r="J58" i="4" s="1"/>
  <c r="AX52" i="1"/>
  <c r="BB51" i="1"/>
  <c r="AU51" i="1" l="1"/>
  <c r="AT70" i="1"/>
  <c r="J29" i="7"/>
  <c r="J60" i="7"/>
  <c r="J60" i="17"/>
  <c r="J29" i="17"/>
  <c r="J95" i="8"/>
  <c r="J58" i="8" s="1"/>
  <c r="BK94" i="8"/>
  <c r="BA51" i="1"/>
  <c r="J95" i="6"/>
  <c r="J58" i="6" s="1"/>
  <c r="BK94" i="6"/>
  <c r="J29" i="13"/>
  <c r="J60" i="13"/>
  <c r="J96" i="10"/>
  <c r="J58" i="10" s="1"/>
  <c r="BK95" i="10"/>
  <c r="J99" i="16"/>
  <c r="J57" i="16" s="1"/>
  <c r="BK98" i="16"/>
  <c r="J98" i="16" s="1"/>
  <c r="BK97" i="4"/>
  <c r="J97" i="4" s="1"/>
  <c r="J98" i="4"/>
  <c r="J57" i="4" s="1"/>
  <c r="BC51" i="1"/>
  <c r="J96" i="12"/>
  <c r="J58" i="12" s="1"/>
  <c r="BK95" i="12"/>
  <c r="AV52" i="1"/>
  <c r="AT52" i="1" s="1"/>
  <c r="AZ51" i="1"/>
  <c r="BK99" i="14"/>
  <c r="J100" i="14"/>
  <c r="J58" i="14" s="1"/>
  <c r="J60" i="5"/>
  <c r="J29" i="5"/>
  <c r="AX51" i="1"/>
  <c r="W28" i="1"/>
  <c r="J99" i="2"/>
  <c r="J58" i="2" s="1"/>
  <c r="BK98" i="2"/>
  <c r="J29" i="3"/>
  <c r="J60" i="3"/>
  <c r="J29" i="9"/>
  <c r="J60" i="9"/>
  <c r="J60" i="15"/>
  <c r="J29" i="15"/>
  <c r="J29" i="11"/>
  <c r="J60" i="11"/>
  <c r="J56" i="4" l="1"/>
  <c r="J27" i="4"/>
  <c r="BK98" i="14"/>
  <c r="J98" i="14" s="1"/>
  <c r="J99" i="14"/>
  <c r="J57" i="14" s="1"/>
  <c r="J27" i="16"/>
  <c r="J56" i="16"/>
  <c r="AW51" i="1"/>
  <c r="AK27" i="1" s="1"/>
  <c r="W27" i="1"/>
  <c r="BK94" i="12"/>
  <c r="J94" i="12" s="1"/>
  <c r="J95" i="12"/>
  <c r="J57" i="12" s="1"/>
  <c r="AG57" i="1"/>
  <c r="AN57" i="1" s="1"/>
  <c r="J38" i="5"/>
  <c r="W29" i="1"/>
  <c r="AY51" i="1"/>
  <c r="AG69" i="1"/>
  <c r="AN69" i="1" s="1"/>
  <c r="J38" i="13"/>
  <c r="BK93" i="8"/>
  <c r="J93" i="8" s="1"/>
  <c r="J94" i="8"/>
  <c r="J57" i="8" s="1"/>
  <c r="J38" i="15"/>
  <c r="AG72" i="1"/>
  <c r="AN72" i="1" s="1"/>
  <c r="AG75" i="1"/>
  <c r="AN75" i="1" s="1"/>
  <c r="J38" i="17"/>
  <c r="AG54" i="1"/>
  <c r="AN54" i="1" s="1"/>
  <c r="J38" i="3"/>
  <c r="J98" i="2"/>
  <c r="J57" i="2" s="1"/>
  <c r="BK97" i="2"/>
  <c r="J97" i="2" s="1"/>
  <c r="W26" i="1"/>
  <c r="AV51" i="1"/>
  <c r="AG66" i="1"/>
  <c r="AN66" i="1" s="1"/>
  <c r="J38" i="11"/>
  <c r="J38" i="9"/>
  <c r="AG63" i="1"/>
  <c r="AN63" i="1" s="1"/>
  <c r="BK94" i="10"/>
  <c r="J94" i="10" s="1"/>
  <c r="J95" i="10"/>
  <c r="J57" i="10" s="1"/>
  <c r="J94" i="6"/>
  <c r="J57" i="6" s="1"/>
  <c r="BK93" i="6"/>
  <c r="J93" i="6" s="1"/>
  <c r="J38" i="7"/>
  <c r="AG60" i="1"/>
  <c r="AN60" i="1" s="1"/>
  <c r="J56" i="14" l="1"/>
  <c r="J27" i="14"/>
  <c r="AK26" i="1"/>
  <c r="AT51" i="1"/>
  <c r="J27" i="2"/>
  <c r="J56" i="2"/>
  <c r="AG56" i="1"/>
  <c r="J36" i="4"/>
  <c r="J27" i="6"/>
  <c r="J56" i="6"/>
  <c r="J56" i="10"/>
  <c r="J27" i="10"/>
  <c r="J56" i="8"/>
  <c r="J27" i="8"/>
  <c r="J56" i="12"/>
  <c r="J27" i="12"/>
  <c r="AG74" i="1"/>
  <c r="J36" i="16"/>
  <c r="J36" i="10" l="1"/>
  <c r="AG65" i="1"/>
  <c r="AG68" i="1"/>
  <c r="J36" i="12"/>
  <c r="AG62" i="1"/>
  <c r="J36" i="8"/>
  <c r="AG71" i="1"/>
  <c r="J36" i="14"/>
  <c r="AG55" i="1"/>
  <c r="AN55" i="1" s="1"/>
  <c r="AN56" i="1"/>
  <c r="AN74" i="1"/>
  <c r="AG73" i="1"/>
  <c r="AN73" i="1" s="1"/>
  <c r="J36" i="6"/>
  <c r="AG59" i="1"/>
  <c r="AG53" i="1"/>
  <c r="J36" i="2"/>
  <c r="AG52" i="1" l="1"/>
  <c r="AN53" i="1"/>
  <c r="AG70" i="1"/>
  <c r="AN70" i="1" s="1"/>
  <c r="AN71" i="1"/>
  <c r="AG67" i="1"/>
  <c r="AN67" i="1" s="1"/>
  <c r="AN68" i="1"/>
  <c r="AG58" i="1"/>
  <c r="AN58" i="1" s="1"/>
  <c r="AN59" i="1"/>
  <c r="AG64" i="1"/>
  <c r="AN64" i="1" s="1"/>
  <c r="AN65" i="1"/>
  <c r="AG61" i="1"/>
  <c r="AN61" i="1" s="1"/>
  <c r="AN62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<sst xmlns="http://schemas.openxmlformats.org/spreadsheetml/2006/main" count="19279" uniqueCount="1264">
  <si>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</si>
  <si>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</si>
  <si>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</si>
  <si>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</si>
  <si>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</si>
  <si>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</si>
  <si>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</si>
  <si>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{5f3f6d0a-6603-4bc7-8257-20235b2fef26}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</si>
  <si>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</si>
  <si>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</si>
  <si>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</si>
  <si>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</si>
  <si>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</si>
  <si>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</si>
  <si>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</si>
  <si>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</si>
  <si>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RZP452017_K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</si>
  <si>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</si>
  <si>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</si>
  <si>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Podzemní kontejnery v Ostravě-Porubě III</t>
  </si>
  <si>
    <t>KSO:</t>
  </si>
  <si>
    <t/>
  </si>
  <si>
    <t>CC-CZ:</t>
  </si>
  <si>
    <t>Místo:</t>
  </si>
  <si>
    <t xml:space="preserve"> </t>
  </si>
  <si>
    <t>Datum:</t>
  </si>
  <si>
    <t>5. 11. 2017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</si>
  <si>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</si>
  <si>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</si>
  <si>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</si>
  <si>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</si>
  <si>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</si>
  <si>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</si>
  <si>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</si>
  <si>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</si>
  <si>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</si>
  <si>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</si>
  <si>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</si>
  <si>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</si>
  <si>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</si>
  <si>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</si>
  <si>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</si>
  <si>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</si>
  <si>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</si>
  <si>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</si>
  <si>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</si>
  <si>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</si>
  <si>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</si>
  <si>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</si>
  <si>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</si>
  <si>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</si>
  <si>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</si>
  <si>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</si>
  <si>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</si>
  <si>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</si>
  <si>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</si>
  <si>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</si>
  <si>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</si>
  <si>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</si>
  <si>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</si>
  <si>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</si>
  <si>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</si>
  <si>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</si>
  <si>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</si>
  <si>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</si>
  <si>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</si>
  <si>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</si>
  <si>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</si>
  <si>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</si>
  <si>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</si>
  <si>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</si>
  <si>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</si>
  <si>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</si>
  <si>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01_K</t>
  </si>
  <si>
    <t>Lokalita Koruna (komunál.)</t>
  </si>
  <si>
    <t>STA</t>
  </si>
  <si>
    <t>1</t>
  </si>
  <si>
    <t>{6a5de64e-0e92-47c5-9046-914aade64258}</t>
  </si>
  <si>
    <t>/</t>
  </si>
  <si>
    <t>Soupis</t>
  </si>
  <si>
    <t>2</t>
  </si>
  <si>
    <t>###NOINSERT###</t>
  </si>
  <si>
    <t>VON</t>
  </si>
  <si>
    <t>{1edaceb1-24c5-4155-ae70-e36a37424065}</t>
  </si>
  <si>
    <t>SO 01_S</t>
  </si>
  <si>
    <t>Lokalita Koruna (separ.)</t>
  </si>
  <si>
    <t>{f968d935-798a-44c3-bbf5-5d03fece172d}</t>
  </si>
  <si>
    <t>{75996815-696b-46e6-8065-1d9d9830cfa5}</t>
  </si>
  <si>
    <t>SO 02_K</t>
  </si>
  <si>
    <t>Lokalita Bulharská 1 (komunál.)</t>
  </si>
  <si>
    <t>{74d4d18a-cb69-4b7a-b4ef-65a721d182d6}</t>
  </si>
  <si>
    <t>{f6e75ff4-ed9b-47e4-825b-6a0f8dd27642}</t>
  </si>
  <si>
    <t>SO 02_S</t>
  </si>
  <si>
    <t>Lokalita Bulharská 1 (separ.)</t>
  </si>
  <si>
    <t>{6036d75d-d971-4a4b-b783-3499c2e40c0f}</t>
  </si>
  <si>
    <t>{a0ed5af7-074d-4577-9306-62eb765be89d}</t>
  </si>
  <si>
    <t>SO 03_K</t>
  </si>
  <si>
    <t>Lokalita Bulharská 2 (komunál.)</t>
  </si>
  <si>
    <t>{15e82b04-b8d1-409c-b33c-1f7b43e8deae}</t>
  </si>
  <si>
    <t>{a2924aad-93fd-4779-b44e-feebaa1914dd}</t>
  </si>
  <si>
    <t>SO 03_S</t>
  </si>
  <si>
    <t>Lokalita Bulharská 2 (separ.)</t>
  </si>
  <si>
    <t>{15c5f8df-9d56-4467-a048-0e701c4a5915}</t>
  </si>
  <si>
    <t>{4d0f395b-10f3-43ca-bd47-b5fe7e1641b0}</t>
  </si>
  <si>
    <t>SO 04_K</t>
  </si>
  <si>
    <t>Lokalita Bulharská 3 (komunál.)</t>
  </si>
  <si>
    <t>{d84d1857-00f4-466b-87fb-99bbc9e501c8}</t>
  </si>
  <si>
    <t>{eb8d57b5-89a8-4d61-874d-af840e550a35}</t>
  </si>
  <si>
    <t>SO 04_S</t>
  </si>
  <si>
    <t>Lokalita Bulharská 3 (separ.)</t>
  </si>
  <si>
    <t>{1d195da3-ccf0-4445-9dac-77e187001eee}</t>
  </si>
  <si>
    <t>{249d0fc9-09f9-46cf-90ce-222b6e027882}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</si>
  <si>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</si>
  <si>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</si>
  <si>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</si>
  <si>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</si>
  <si>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</si>
  <si>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</si>
  <si>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</si>
  <si>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01_K - Lokalita Koruna (komunál.)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</si>
  <si>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</si>
  <si>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</si>
  <si>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</si>
  <si>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</si>
  <si>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</si>
  <si>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</si>
  <si>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</si>
  <si>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</si>
  <si>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</si>
  <si>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</si>
  <si>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15 - Zemní práce - zajištění výkopu, násypu a svahu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</si>
  <si>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</si>
  <si>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</si>
  <si>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</si>
  <si>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2 - Zakládání</t>
  </si>
  <si>
    <t xml:space="preserve">      4 - Vodorovné konstrukce</t>
  </si>
  <si>
    <t xml:space="preserve">    5 - Komunikace</t>
  </si>
  <si>
    <t xml:space="preserve">    9 - Ostatní konstrukce a práce-bourání</t>
  </si>
  <si>
    <t xml:space="preserve">    997 - Přesun sutě</t>
  </si>
  <si>
    <t xml:space="preserve">    998 - Přesun hmot</t>
  </si>
  <si>
    <t>M - Práce a dodávky M</t>
  </si>
  <si>
    <t xml:space="preserve">    21-M - Elektromontáže</t>
  </si>
  <si>
    <t xml:space="preserve">    46-M - Zemní práce při extr.mont.pracích</t>
  </si>
  <si>
    <t xml:space="preserve">    D2 - Přeložka VO - montáž</t>
  </si>
  <si>
    <t xml:space="preserve">    D3 - Přeložka VO - dodávka</t>
  </si>
  <si>
    <t>799 - Podzemní kontejner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</si>
  <si>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</si>
  <si>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</si>
  <si>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</si>
  <si>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</si>
  <si>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</si>
  <si>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</si>
  <si>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</si>
  <si>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</si>
  <si>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</si>
  <si>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</si>
  <si>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</si>
  <si>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</si>
  <si>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</si>
  <si>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</si>
  <si>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</si>
  <si>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</si>
  <si>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</si>
  <si>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</si>
  <si>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</si>
  <si>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</si>
  <si>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</si>
  <si>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113107124</t>
  </si>
  <si>
    <t>Odstranění podkladu pl do 50 m2 z kameniva drceného tl 400 mm</t>
  </si>
  <si>
    <t>m2</t>
  </si>
  <si>
    <t>CS ÚRS 2017 01</t>
  </si>
  <si>
    <t>4</t>
  </si>
  <si>
    <t>3</t>
  </si>
  <si>
    <t>158386294</t>
  </si>
  <si>
    <t>VV</t>
  </si>
  <si>
    <t>115*0,4</t>
  </si>
  <si>
    <t>113107142</t>
  </si>
  <si>
    <t>Odstranění krytu pl do 50 m2 živičných tl 100 mm</t>
  </si>
  <si>
    <t>1927028994</t>
  </si>
  <si>
    <t>113201111</t>
  </si>
  <si>
    <t>Vytrhání obrub chodníkových ležatých</t>
  </si>
  <si>
    <t>m</t>
  </si>
  <si>
    <t>812986065</t>
  </si>
  <si>
    <t>13*0,4</t>
  </si>
  <si>
    <t>113201112</t>
  </si>
  <si>
    <t>Vytrhání obrub silničních ležatých</t>
  </si>
  <si>
    <t>-827817578</t>
  </si>
  <si>
    <t>12*0,4</t>
  </si>
  <si>
    <t>5</t>
  </si>
  <si>
    <t>115101201</t>
  </si>
  <si>
    <t>Čerpání vody na dopravní výšku do 10 m průměrný přítok do 500 l/min</t>
  </si>
  <si>
    <t>hod</t>
  </si>
  <si>
    <t>-492294857</t>
  </si>
  <si>
    <t>24*0,4</t>
  </si>
  <si>
    <t>Součet</t>
  </si>
  <si>
    <t>6</t>
  </si>
  <si>
    <t>115101301</t>
  </si>
  <si>
    <t>Pohotovost čerpací soupravy pro dopravní výšku do 10 m přítok do 500 l/min</t>
  </si>
  <si>
    <t>den</t>
  </si>
  <si>
    <t>478861761</t>
  </si>
  <si>
    <t>1*0,4</t>
  </si>
  <si>
    <t>7</t>
  </si>
  <si>
    <t>119003131</t>
  </si>
  <si>
    <t>Pomocné konstrukce při zabezpečení výkopů výstražnou páskou zřízení, včetně dodávky výstražné pásky</t>
  </si>
  <si>
    <t>-988873664</t>
  </si>
  <si>
    <t>"opáskování rozsahu stavby" 50*0,4</t>
  </si>
  <si>
    <t>8</t>
  </si>
  <si>
    <t>119003132</t>
  </si>
  <si>
    <t>Pomocné konstrukce při zabezpečení výkopů výstražnou páskou odstranění</t>
  </si>
  <si>
    <t>-1803578601</t>
  </si>
  <si>
    <t>50*0,4</t>
  </si>
  <si>
    <t>9</t>
  </si>
  <si>
    <t>119003141</t>
  </si>
  <si>
    <t>Bezpečnostní stavební plot  plastový výšky do 1 m pro zabezpečení výkopu zřízení</t>
  </si>
  <si>
    <t>-475821354</t>
  </si>
  <si>
    <t>"výkop kontejnery"(8*4)*0,4</t>
  </si>
  <si>
    <t>10</t>
  </si>
  <si>
    <t>119003142</t>
  </si>
  <si>
    <t>Bezpečnostní stavební plot  plastový výšky do 1 m pro zabezpečení výkopu odstranění</t>
  </si>
  <si>
    <t>-913256321</t>
  </si>
  <si>
    <t>32*0,4</t>
  </si>
  <si>
    <t>12</t>
  </si>
  <si>
    <t>Zemní práce - odkopávky a prokopávky</t>
  </si>
  <si>
    <t>120001101</t>
  </si>
  <si>
    <t>Příplatek za ztížení vykopávky v blízkosti podzemního vedení</t>
  </si>
  <si>
    <t>m3</t>
  </si>
  <si>
    <t>-1162779175</t>
  </si>
  <si>
    <t>1,5*0,4</t>
  </si>
  <si>
    <t>122102201</t>
  </si>
  <si>
    <t>Odkopávky a prokopávky nezapažené pro silnice objemu do 100 m3 v hornině tř. 1 a 2</t>
  </si>
  <si>
    <t>-811745349</t>
  </si>
  <si>
    <t>21*0,4*0,4</t>
  </si>
  <si>
    <t>13</t>
  </si>
  <si>
    <t>Zemní práce - hloubené vykopávky</t>
  </si>
  <si>
    <t>131201201</t>
  </si>
  <si>
    <t>Hloubení jam zapažených v hornině tř. 3 objemu do 100 m3</t>
  </si>
  <si>
    <t>-2098382137</t>
  </si>
  <si>
    <t>((3,1*2,1*7,7)+(3,1*2,1*4,6))*0,4</t>
  </si>
  <si>
    <t>14</t>
  </si>
  <si>
    <t>131201209</t>
  </si>
  <si>
    <t>Příplatek za lepivost u hloubení jam zapažených v hornině tř. 3</t>
  </si>
  <si>
    <t>-1020107252</t>
  </si>
  <si>
    <t>80,073*0,3*0,4</t>
  </si>
  <si>
    <t>133201101</t>
  </si>
  <si>
    <t>Hloubení šachet v hornině tř. 3 objemu do 100 m3</t>
  </si>
  <si>
    <t>247564443</t>
  </si>
  <si>
    <t>"nový sloup"(0,6*1,1*0,6)*0,4</t>
  </si>
  <si>
    <t>16</t>
  </si>
  <si>
    <t>133201109</t>
  </si>
  <si>
    <t>Příplatek za lepivost u hloubení šachet v hornině tř. 3</t>
  </si>
  <si>
    <t>705855638</t>
  </si>
  <si>
    <t>0,396*0,3*0,4</t>
  </si>
  <si>
    <t>Zemní práce - zajištění výkopu, násypu a svahu</t>
  </si>
  <si>
    <t>17</t>
  </si>
  <si>
    <t>151101201</t>
  </si>
  <si>
    <t>Zřízení příložného pažení stěn výkopu hl do 4 m</t>
  </si>
  <si>
    <t>-931828792</t>
  </si>
  <si>
    <t>(3,1+7,7+7,7+3,1+4,6+4,6)*2,1*0,4</t>
  </si>
  <si>
    <t>18</t>
  </si>
  <si>
    <t>151101211</t>
  </si>
  <si>
    <t>Odstranění příložného pažení stěn hl do 4 m</t>
  </si>
  <si>
    <t>87104155</t>
  </si>
  <si>
    <t>64,680*0,4</t>
  </si>
  <si>
    <t>19</t>
  </si>
  <si>
    <t>151101301</t>
  </si>
  <si>
    <t>Zřízení rozepření stěn při pažení příložném hl do 4 m</t>
  </si>
  <si>
    <t>853728263</t>
  </si>
  <si>
    <t>80,073*0,4</t>
  </si>
  <si>
    <t>20</t>
  </si>
  <si>
    <t>151101311</t>
  </si>
  <si>
    <t>Odstranění rozepření stěn při pažení příložném hl do 4 m</t>
  </si>
  <si>
    <t>-1896058699</t>
  </si>
  <si>
    <t>Zemní práce - přemístění výkopku</t>
  </si>
  <si>
    <t>162701105</t>
  </si>
  <si>
    <t>Vodorovné přemístění do 10000 m výkopku/sypaniny z horniny tř. 1 až 4</t>
  </si>
  <si>
    <t>263750311</t>
  </si>
  <si>
    <t>"odkopávka" 21*0,4*0,4</t>
  </si>
  <si>
    <t>"jáma" 80,073*0,4</t>
  </si>
  <si>
    <t>"rýha" 17*0,6*0,1*0,4</t>
  </si>
  <si>
    <t>Mezisoučet</t>
  </si>
  <si>
    <t>Zemní práce - konstrukce ze zemin</t>
  </si>
  <si>
    <t>22</t>
  </si>
  <si>
    <t>171201201</t>
  </si>
  <si>
    <t>Uložení sypaniny na skládky</t>
  </si>
  <si>
    <t>912606249</t>
  </si>
  <si>
    <t>89,473*0,4</t>
  </si>
  <si>
    <t>23</t>
  </si>
  <si>
    <t>171201211</t>
  </si>
  <si>
    <t>Poplatek za uložení odpadu ze sypaniny na skládce (skládkovné)</t>
  </si>
  <si>
    <t>t</t>
  </si>
  <si>
    <t>1026470919</t>
  </si>
  <si>
    <t>89,473*1,65*0,4</t>
  </si>
  <si>
    <t>24</t>
  </si>
  <si>
    <t>174101101</t>
  </si>
  <si>
    <t>Zásyp jam, šachet rýh nebo kolem objektů sypaninou se zhutněním</t>
  </si>
  <si>
    <t>-146516892</t>
  </si>
  <si>
    <t>"obsyp kontejnerů"</t>
  </si>
  <si>
    <t>"odpočet bet.deska" -2,4*0,4</t>
  </si>
  <si>
    <t>"odpočet podklad.bet." -(24,0*0,05)*0,4</t>
  </si>
  <si>
    <t>"odpočet kontejner 3m3" -(3*2)</t>
  </si>
  <si>
    <t>"zpětný zásyp rýhy" 7*0,6*0,7*0,4</t>
  </si>
  <si>
    <t>25</t>
  </si>
  <si>
    <t>M</t>
  </si>
  <si>
    <t>583439320</t>
  </si>
  <si>
    <t>kamenivo drcené hrubé frakce 16-32</t>
  </si>
  <si>
    <t>1613820718</t>
  </si>
  <si>
    <t>61,473*1,9*0,4</t>
  </si>
  <si>
    <t>Zemní práce - povrchové úpravy terénu</t>
  </si>
  <si>
    <t>26</t>
  </si>
  <si>
    <t>181951102</t>
  </si>
  <si>
    <t>Úprava pláně v hornině tř. 1 až 4 se zhutněním</t>
  </si>
  <si>
    <t>1944102149</t>
  </si>
  <si>
    <t>111*0,4</t>
  </si>
  <si>
    <t>Zakládání</t>
  </si>
  <si>
    <t>27</t>
  </si>
  <si>
    <t>273321411</t>
  </si>
  <si>
    <t>Základové desky ze ŽB bez zvýšených nároků na prostředí tř. C 20/25</t>
  </si>
  <si>
    <t>-1656068957</t>
  </si>
  <si>
    <t>24*0,1*0,4</t>
  </si>
  <si>
    <t>28</t>
  </si>
  <si>
    <t>273351215</t>
  </si>
  <si>
    <t>Zřízení bednění stěn základových desek</t>
  </si>
  <si>
    <t>626520634</t>
  </si>
  <si>
    <t>(2,1*4+4,7*4)*0,15*0,4</t>
  </si>
  <si>
    <t>29</t>
  </si>
  <si>
    <t>273351216</t>
  </si>
  <si>
    <t>Odstranění bednění stěn základových desek</t>
  </si>
  <si>
    <t>95989796</t>
  </si>
  <si>
    <t>4,080*0,4</t>
  </si>
  <si>
    <t>30</t>
  </si>
  <si>
    <t>273362021</t>
  </si>
  <si>
    <t>Výztuž základových desek svařovanými sítěmi Kari</t>
  </si>
  <si>
    <t>-1454263975</t>
  </si>
  <si>
    <t>(24*0,00210*1,25*2)*0,4</t>
  </si>
  <si>
    <t>Vodorovné konstrukce</t>
  </si>
  <si>
    <t>31</t>
  </si>
  <si>
    <t>451315116</t>
  </si>
  <si>
    <t>Podkladní nebo výplňová vrstva z betonu C 20/25 tl do 100 mm</t>
  </si>
  <si>
    <t>1338870262</t>
  </si>
  <si>
    <t>Komunikace</t>
  </si>
  <si>
    <t>32</t>
  </si>
  <si>
    <t>564831112</t>
  </si>
  <si>
    <t>Podklad ze štěrkodrtě ŠD tl 110 mm</t>
  </si>
  <si>
    <t>-25485812</t>
  </si>
  <si>
    <t>77*0,4</t>
  </si>
  <si>
    <t>33</t>
  </si>
  <si>
    <t>564851111</t>
  </si>
  <si>
    <t>Podklad ze štěrkodrtě ŠD tl 150 mm</t>
  </si>
  <si>
    <t>-1599240435</t>
  </si>
  <si>
    <t>34</t>
  </si>
  <si>
    <t>564962111</t>
  </si>
  <si>
    <t>Podklad z mechanicky zpevněného kameniva MZK tl 200 mm</t>
  </si>
  <si>
    <t>512</t>
  </si>
  <si>
    <t>-350034972</t>
  </si>
  <si>
    <t>34*0,4</t>
  </si>
  <si>
    <t>35</t>
  </si>
  <si>
    <t>567142111</t>
  </si>
  <si>
    <t>Podklad ze směsi stmelené cementem SC C 8/10 (KSC I) tl 210 mm</t>
  </si>
  <si>
    <t>-676697799</t>
  </si>
  <si>
    <t>36</t>
  </si>
  <si>
    <t>596212312</t>
  </si>
  <si>
    <t>Kladení  dlažby pozemních komunikací tl 100 mm skupiny A pl do 300 m2 vč.lože z DK 40 mm</t>
  </si>
  <si>
    <t>-1136947178</t>
  </si>
  <si>
    <t>37</t>
  </si>
  <si>
    <t>592452050</t>
  </si>
  <si>
    <t>dlažba  betonová 100x200x100 m</t>
  </si>
  <si>
    <t>-765977885</t>
  </si>
  <si>
    <t>44,4*1,03 'Přepočtené koeficientem množství</t>
  </si>
  <si>
    <t>Ostatní konstrukce a práce-bourání</t>
  </si>
  <si>
    <t>38</t>
  </si>
  <si>
    <t>916131213</t>
  </si>
  <si>
    <t>Osazení silničního obrubníku betonového stojatého s boční opěrou do lože z betonu prostého</t>
  </si>
  <si>
    <t>2083836735</t>
  </si>
  <si>
    <t>39</t>
  </si>
  <si>
    <t>592174650</t>
  </si>
  <si>
    <t>obrubník betonový silniční Standard 100x15x25 cm</t>
  </si>
  <si>
    <t>kus</t>
  </si>
  <si>
    <t>-1443029072</t>
  </si>
  <si>
    <t>40</t>
  </si>
  <si>
    <t>916231213</t>
  </si>
  <si>
    <t>Osazení chodníkového obrubníku betonového stojatého s boční opěrou do lože z betonu prostého</t>
  </si>
  <si>
    <t>1557331205</t>
  </si>
  <si>
    <t>20*0,4</t>
  </si>
  <si>
    <t>41</t>
  </si>
  <si>
    <t>592174110</t>
  </si>
  <si>
    <t xml:space="preserve">obrubník betonový chodníkový </t>
  </si>
  <si>
    <t>1416151758</t>
  </si>
  <si>
    <t>21*0,4</t>
  </si>
  <si>
    <t>997</t>
  </si>
  <si>
    <t>Přesun sutě</t>
  </si>
  <si>
    <t>42</t>
  </si>
  <si>
    <t>997006512</t>
  </si>
  <si>
    <t>Vodorovné doprava suti s naložením a složením na skládku do 1 km</t>
  </si>
  <si>
    <t>1668017966</t>
  </si>
  <si>
    <t>43</t>
  </si>
  <si>
    <t>997006519</t>
  </si>
  <si>
    <t>Příplatek k vodorovnému přemístění suti na skládku ZKD 1 km přes 1 km</t>
  </si>
  <si>
    <t>-793382223</t>
  </si>
  <si>
    <t>98,470*12*0,4</t>
  </si>
  <si>
    <t>44</t>
  </si>
  <si>
    <t>997221815</t>
  </si>
  <si>
    <t>Poplatek za uložení betonového odpadu na skládce (skládkovné)</t>
  </si>
  <si>
    <t>1363924418</t>
  </si>
  <si>
    <t>(98,470-(25,3+66,7))*0,4</t>
  </si>
  <si>
    <t>45</t>
  </si>
  <si>
    <t>997221845</t>
  </si>
  <si>
    <t>Poplatek za uložení odpadu z asfaltových povrchů na skládce (skládkovné)</t>
  </si>
  <si>
    <t>1231450512</t>
  </si>
  <si>
    <t>25,3*0,4</t>
  </si>
  <si>
    <t>46</t>
  </si>
  <si>
    <t>997221855</t>
  </si>
  <si>
    <t>Poplatek za uložení odpadu z kameniva na skládce (skládkovné)</t>
  </si>
  <si>
    <t>-719388835</t>
  </si>
  <si>
    <t>66,7*0,4</t>
  </si>
  <si>
    <t>998</t>
  </si>
  <si>
    <t>Přesun hmot</t>
  </si>
  <si>
    <t>47</t>
  </si>
  <si>
    <t>998225111</t>
  </si>
  <si>
    <t>Přesun hmot pro pozemní komunikace s krytem z kamene, monolitickým betonovým nebo živičným</t>
  </si>
  <si>
    <t>-439602081</t>
  </si>
  <si>
    <t>Práce a dodávky M</t>
  </si>
  <si>
    <t>21-M</t>
  </si>
  <si>
    <t>Elektromontáže</t>
  </si>
  <si>
    <t>48</t>
  </si>
  <si>
    <t>210901011.RDMTZ</t>
  </si>
  <si>
    <t>Demontáž  kabelů AYKY 4x2,5 mm2 volně uložených</t>
  </si>
  <si>
    <t>64</t>
  </si>
  <si>
    <t>656205596</t>
  </si>
  <si>
    <t>7*0,4</t>
  </si>
  <si>
    <t>49</t>
  </si>
  <si>
    <t>2105000010.RA</t>
  </si>
  <si>
    <t>Venkovní osvětlení stožár parkový ocelový - kompletní dodávka+montáž</t>
  </si>
  <si>
    <t>-1267969566</t>
  </si>
  <si>
    <t>46-M</t>
  </si>
  <si>
    <t>Zemní práce při extr.mont.pracích</t>
  </si>
  <si>
    <t>50</t>
  </si>
  <si>
    <t>460150533</t>
  </si>
  <si>
    <t>Hloubení kabelových zapažených i nezapažených rýh ručně š 60 cm, hl 80 cm, v hornině tř 3</t>
  </si>
  <si>
    <t>-1564026766</t>
  </si>
  <si>
    <t>"rušená trasa"7*0,4</t>
  </si>
  <si>
    <t>"nová trasa"10*0,4</t>
  </si>
  <si>
    <t>51</t>
  </si>
  <si>
    <t>460421101</t>
  </si>
  <si>
    <t>Lože kabelů z písku nebo štěrkopísku tl 10 cm nad kabel, bez zakrytí, šířky lože do 65 cm</t>
  </si>
  <si>
    <t>1786687669</t>
  </si>
  <si>
    <t>"přeložka VO" 10*0,4</t>
  </si>
  <si>
    <t>52</t>
  </si>
  <si>
    <t>460490013</t>
  </si>
  <si>
    <t>Krytí kabelů výstražnou fólií šířky 34 cm</t>
  </si>
  <si>
    <t>-1595074752</t>
  </si>
  <si>
    <t>10*0,4</t>
  </si>
  <si>
    <t>D2</t>
  </si>
  <si>
    <t>Přeložka VO - montáž</t>
  </si>
  <si>
    <t>53</t>
  </si>
  <si>
    <t>Pol1.R</t>
  </si>
  <si>
    <t>Silový celoplastový kabel AYKY 4x25</t>
  </si>
  <si>
    <t>338249426</t>
  </si>
  <si>
    <t>54</t>
  </si>
  <si>
    <t>Pol12.R</t>
  </si>
  <si>
    <t>Revize</t>
  </si>
  <si>
    <t>kpl</t>
  </si>
  <si>
    <t>633461345</t>
  </si>
  <si>
    <t>55</t>
  </si>
  <si>
    <t>Pol4.R</t>
  </si>
  <si>
    <t>Kabelová spojka nn zemní</t>
  </si>
  <si>
    <t>ks</t>
  </si>
  <si>
    <t>-650729878</t>
  </si>
  <si>
    <t>56</t>
  </si>
  <si>
    <t>Pol7.R</t>
  </si>
  <si>
    <t xml:space="preserve">Zemní pásek FeZn </t>
  </si>
  <si>
    <t>-1404602249</t>
  </si>
  <si>
    <t>D3</t>
  </si>
  <si>
    <t>Přeložka VO - dodávka</t>
  </si>
  <si>
    <t>57</t>
  </si>
  <si>
    <t>Pol1.RM</t>
  </si>
  <si>
    <t xml:space="preserve">Silový celoplastový kabel AYKY 4x25 </t>
  </si>
  <si>
    <t>256</t>
  </si>
  <si>
    <t>195030024</t>
  </si>
  <si>
    <t>58</t>
  </si>
  <si>
    <t>Pol2.RM</t>
  </si>
  <si>
    <t>Kabelová spojka zemní nn</t>
  </si>
  <si>
    <t>1683786612</t>
  </si>
  <si>
    <t>59</t>
  </si>
  <si>
    <t>Pol5.RM</t>
  </si>
  <si>
    <t>Zemnící pásek FeZn 30x4 mm</t>
  </si>
  <si>
    <t>677403392</t>
  </si>
  <si>
    <t>60</t>
  </si>
  <si>
    <t>Pol7.RM</t>
  </si>
  <si>
    <t>Prořez materiálu</t>
  </si>
  <si>
    <t>Kč</t>
  </si>
  <si>
    <t>2106338291</t>
  </si>
  <si>
    <t>"2%" 1*0,4</t>
  </si>
  <si>
    <t>61</t>
  </si>
  <si>
    <t>Pol8.RM</t>
  </si>
  <si>
    <t>Podružný materiál</t>
  </si>
  <si>
    <t>666388170</t>
  </si>
  <si>
    <t>"5%" 1</t>
  </si>
  <si>
    <t>799</t>
  </si>
  <si>
    <t>Podzemní kontejner</t>
  </si>
  <si>
    <t>62</t>
  </si>
  <si>
    <t>799000000.RKON</t>
  </si>
  <si>
    <t>Podzemní kontejner - 3m3 s kovovým vhazovacím sloupkem a kovovou hliníkovou podlahou vč.osazení</t>
  </si>
  <si>
    <t>262144</t>
  </si>
  <si>
    <t>1191634317</t>
  </si>
  <si>
    <t>Soupis:</t>
  </si>
  <si>
    <t>VON - Lokalita Koruna (komunál.)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</si>
  <si>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</si>
  <si>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</si>
  <si>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</si>
  <si>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</si>
  <si>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</si>
  <si>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</si>
  <si>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</si>
  <si>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</si>
  <si>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</si>
  <si>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</si>
  <si>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</si>
  <si>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</si>
  <si>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1024</t>
  </si>
  <si>
    <t>417801631</t>
  </si>
  <si>
    <t>"výškopisné a polohopisné vytyčení stavby"1*0,4</t>
  </si>
  <si>
    <t>VRN3</t>
  </si>
  <si>
    <t>Zařízení staveniště</t>
  </si>
  <si>
    <t>030001000.RS01S</t>
  </si>
  <si>
    <t>1253820348</t>
  </si>
  <si>
    <t>"1,6%"1*0,4</t>
  </si>
  <si>
    <t>VRN4</t>
  </si>
  <si>
    <t>Inženýrská činnost</t>
  </si>
  <si>
    <t>049002000</t>
  </si>
  <si>
    <t>Ostatní inženýrská činnost</t>
  </si>
  <si>
    <t>1508565069</t>
  </si>
  <si>
    <t>"vytyčení podzemních inž.sítí"1*0,4</t>
  </si>
  <si>
    <t>VRN6</t>
  </si>
  <si>
    <t>Územní vlivy</t>
  </si>
  <si>
    <t>065002000</t>
  </si>
  <si>
    <t>Mimostaveništní doprava materiálů</t>
  </si>
  <si>
    <t>271846667</t>
  </si>
  <si>
    <t>"doprava kontejnerů" 2</t>
  </si>
  <si>
    <t>VRN7</t>
  </si>
  <si>
    <t>Provozní vlivy</t>
  </si>
  <si>
    <t>073002000.RS01S</t>
  </si>
  <si>
    <t>Ztížený pohyb vozidel v centrech měst</t>
  </si>
  <si>
    <t>1163004093</t>
  </si>
  <si>
    <t>"1%"1*0,4</t>
  </si>
  <si>
    <t>SO 01_S - Lokalita Koruna (separ.)</t>
  </si>
  <si>
    <t>115*0,6</t>
  </si>
  <si>
    <t>13*0,6</t>
  </si>
  <si>
    <t>12*0,6</t>
  </si>
  <si>
    <t>24*0,6</t>
  </si>
  <si>
    <t>1*0,6</t>
  </si>
  <si>
    <t>"opáskování rozsahu stavby" 50*0,6</t>
  </si>
  <si>
    <t>50*0,6</t>
  </si>
  <si>
    <t>"výkop kontejnery"(8*4)*0,6</t>
  </si>
  <si>
    <t>32*0,6</t>
  </si>
  <si>
    <t>1,5*0,6</t>
  </si>
  <si>
    <t>(21*0,4)*0,6</t>
  </si>
  <si>
    <t>((3,1*2,1*7,7)+(3,1*2,1*4,6))*0,6</t>
  </si>
  <si>
    <t>80,073*0,3*0,6</t>
  </si>
  <si>
    <t>"nový sloup"(0,6*1,1*0,6)*0,6</t>
  </si>
  <si>
    <t>0,396*0,3*0,6</t>
  </si>
  <si>
    <t>(3,1+7,7+7,7+3,1+4,6+4,6)*2,1*0,6</t>
  </si>
  <si>
    <t>64,680*0,6</t>
  </si>
  <si>
    <t>80,073*0,6</t>
  </si>
  <si>
    <t>"odkopávka" 21*0,4*0,6</t>
  </si>
  <si>
    <t>"jáma" 80,073*0,6</t>
  </si>
  <si>
    <t>"rýha" (17*0,6*0,1)*0,6</t>
  </si>
  <si>
    <t>89,473*0,6</t>
  </si>
  <si>
    <t>89,473*1,65*0,6</t>
  </si>
  <si>
    <t>"odpočet bet.deska" -2,4*0,6</t>
  </si>
  <si>
    <t>"odpočet podklad.bet." -(24,0*0,05)*0,6</t>
  </si>
  <si>
    <t>"odpočet kontejner 3m3" -(3*3)</t>
  </si>
  <si>
    <t>"zpětný zásyp rýhy" 7*0,6*0,7*0,6</t>
  </si>
  <si>
    <t>61,473*1,9*0,6</t>
  </si>
  <si>
    <t>111*0,6</t>
  </si>
  <si>
    <t>24*0,1*0,6</t>
  </si>
  <si>
    <t>(2,1*4+4,7*4)*0,15*0,6</t>
  </si>
  <si>
    <t>4,080*0,6</t>
  </si>
  <si>
    <t>24*0,00210*1,25*2*0,6</t>
  </si>
  <si>
    <t>77*0,6</t>
  </si>
  <si>
    <t>34*0,6</t>
  </si>
  <si>
    <t>66,6*1,03 'Přepočtené koeficientem množství</t>
  </si>
  <si>
    <t>20*0,6</t>
  </si>
  <si>
    <t>21*0,6</t>
  </si>
  <si>
    <t>98,470*12*0,6</t>
  </si>
  <si>
    <t>98,470-(25,3+66,7)</t>
  </si>
  <si>
    <t>6,47*0,6 'Přepočtené koeficientem množství</t>
  </si>
  <si>
    <t>25,3*0,6</t>
  </si>
  <si>
    <t>66,7*0,6</t>
  </si>
  <si>
    <t>7*0,6</t>
  </si>
  <si>
    <t>"rušená trasa"7*0,6</t>
  </si>
  <si>
    <t>"nová trasa"10*0,6</t>
  </si>
  <si>
    <t>"přeložka VO" 10*0,6</t>
  </si>
  <si>
    <t>10*0,6</t>
  </si>
  <si>
    <t>"2%" 1*0,6</t>
  </si>
  <si>
    <t>VON - Lokalita Koruna (separ.)</t>
  </si>
  <si>
    <t>1522197186</t>
  </si>
  <si>
    <t>"výškopisné a polohopisné vytyčení stavby"1*0,6</t>
  </si>
  <si>
    <t>-714444055</t>
  </si>
  <si>
    <t>"1,6%"1*0,6</t>
  </si>
  <si>
    <t>-1889470764</t>
  </si>
  <si>
    <t>"vytyčení podzemních inž.sítí"1*0,6</t>
  </si>
  <si>
    <t>-383151122</t>
  </si>
  <si>
    <t>"doprava kontejnerů" 3</t>
  </si>
  <si>
    <t>1777978062</t>
  </si>
  <si>
    <t>"1%"1*0,6</t>
  </si>
  <si>
    <t>SO 02_K - Lokalita Bulharská 1 (komunál.)</t>
  </si>
  <si>
    <t xml:space="preserve">      27 - Zakládání - základy</t>
  </si>
  <si>
    <t>113106171</t>
  </si>
  <si>
    <t>Rozebrání dlažeb vozovek pl do 50 m2 ze zámkové dlažby s ložem z kameniva</t>
  </si>
  <si>
    <t>1448732332</t>
  </si>
  <si>
    <t>40*0,6</t>
  </si>
  <si>
    <t>-1005971887</t>
  </si>
  <si>
    <t>1373953447</t>
  </si>
  <si>
    <t>-169955173</t>
  </si>
  <si>
    <t>(23+13)*0,6</t>
  </si>
  <si>
    <t>-133997689</t>
  </si>
  <si>
    <t>-1007581599</t>
  </si>
  <si>
    <t>-1297121037</t>
  </si>
  <si>
    <t>"opáskování rozsahu stavby" (15*2+10*2)*0,6</t>
  </si>
  <si>
    <t>1970467770</t>
  </si>
  <si>
    <t>-663755667</t>
  </si>
  <si>
    <t>"ohraničení výkopu"(10+4+7+3+4+6)*0,6</t>
  </si>
  <si>
    <t>-1417175948</t>
  </si>
  <si>
    <t>1104438248</t>
  </si>
  <si>
    <t>21*0,5*0,6</t>
  </si>
  <si>
    <t>-79462380</t>
  </si>
  <si>
    <t>((3,1*2,1*10)+(2,5*2,1*3,1))*0,6</t>
  </si>
  <si>
    <t>-1285092704</t>
  </si>
  <si>
    <t>81,375*0,3*0,6</t>
  </si>
  <si>
    <t>1007896060</t>
  </si>
  <si>
    <t>(10+3,1+6,9+2,5+3,1+5,4)*2,1*0,6</t>
  </si>
  <si>
    <t>2127535869</t>
  </si>
  <si>
    <t>65,1*0,6</t>
  </si>
  <si>
    <t>-1839539727</t>
  </si>
  <si>
    <t>81,375*0,6</t>
  </si>
  <si>
    <t>1771180662</t>
  </si>
  <si>
    <t>-589132152</t>
  </si>
  <si>
    <t>"odkopávka" 21*0,5*0,6</t>
  </si>
  <si>
    <t>"jáma" 81,375*0,6</t>
  </si>
  <si>
    <t>1423633908</t>
  </si>
  <si>
    <t>91,875*0,6</t>
  </si>
  <si>
    <t>-418331638</t>
  </si>
  <si>
    <t>91,875*1,65*0,6</t>
  </si>
  <si>
    <t>-903316729</t>
  </si>
  <si>
    <t>"odpočet podkl.bet" -24*0,05*0,6</t>
  </si>
  <si>
    <t>123389560</t>
  </si>
  <si>
    <t>62,775*1,9*0,6</t>
  </si>
  <si>
    <t>181301101</t>
  </si>
  <si>
    <t>Rozprostření ornice tl vrstvy do 100 mm pl do 500 m2 v rovině nebo ve svahu do 1:5</t>
  </si>
  <si>
    <t>1907178372</t>
  </si>
  <si>
    <t>15*0,2*0,6</t>
  </si>
  <si>
    <t>103641010</t>
  </si>
  <si>
    <t>zemina pro terénní úpravy -  ornice</t>
  </si>
  <si>
    <t>-983893056</t>
  </si>
  <si>
    <t>3*1,65*0,6</t>
  </si>
  <si>
    <t>181411131</t>
  </si>
  <si>
    <t>Založení parkového trávníku výsevem plochy do 1000 m2 v rovině a ve svahu do 1:5</t>
  </si>
  <si>
    <t>-440766929</t>
  </si>
  <si>
    <t>15*0,6</t>
  </si>
  <si>
    <t>005724100</t>
  </si>
  <si>
    <t>osivo směs travní parková</t>
  </si>
  <si>
    <t>kg</t>
  </si>
  <si>
    <t>286253976</t>
  </si>
  <si>
    <t>9*0,015 'Přepočtené koeficientem množství</t>
  </si>
  <si>
    <t>116778244</t>
  </si>
  <si>
    <t>"tráva"15*0,6</t>
  </si>
  <si>
    <t>"pojižděné"30*0,6</t>
  </si>
  <si>
    <t>"živice"8*0,6</t>
  </si>
  <si>
    <t>"zámk.dl."5*0,6</t>
  </si>
  <si>
    <t>213141111</t>
  </si>
  <si>
    <t>Zřízení vrstvy z geotextilie v rovině nebo ve sklonu do 1:5 š do 3 m</t>
  </si>
  <si>
    <t>1310175173</t>
  </si>
  <si>
    <t>8*0,6</t>
  </si>
  <si>
    <t>693110050</t>
  </si>
  <si>
    <t xml:space="preserve">geotextilie </t>
  </si>
  <si>
    <t>889513403</t>
  </si>
  <si>
    <t>4,8*1,15 'Přepočtené koeficientem množství</t>
  </si>
  <si>
    <t>Zakládání - základy</t>
  </si>
  <si>
    <t>-823269411</t>
  </si>
  <si>
    <t>483612700</t>
  </si>
  <si>
    <t>(9,1*2+2,5*5)*0,15*0,6</t>
  </si>
  <si>
    <t>-1374032717</t>
  </si>
  <si>
    <t>4,605*0,6</t>
  </si>
  <si>
    <t>530240095</t>
  </si>
  <si>
    <t>(24*0,00210*1,25)*2*0,6</t>
  </si>
  <si>
    <t>-1449518662</t>
  </si>
  <si>
    <t>392442763</t>
  </si>
  <si>
    <t>(6+5)*0,6</t>
  </si>
  <si>
    <t>-2010405546</t>
  </si>
  <si>
    <t>564851114</t>
  </si>
  <si>
    <t>Podklad ze štěrkodrtě ŠD tl 180 mm</t>
  </si>
  <si>
    <t>1797605038</t>
  </si>
  <si>
    <t>-88084377</t>
  </si>
  <si>
    <t>566901172</t>
  </si>
  <si>
    <t>Vyspravení podkladu po překopech ing sítí plochy do 15 m2 směsí stmelenou cementem SC 20/25 tl 150mm</t>
  </si>
  <si>
    <t>-452016030</t>
  </si>
  <si>
    <t>1756466328</t>
  </si>
  <si>
    <t>572340112</t>
  </si>
  <si>
    <t>Vyspravení krytu komunikací po překopech plochy do 15 m2 asfaltovým betonem ACO (AB) tl 70 mm</t>
  </si>
  <si>
    <t>-1465151993</t>
  </si>
  <si>
    <t>((5*0,4)+(15*0,4))*0,6</t>
  </si>
  <si>
    <t>573231106</t>
  </si>
  <si>
    <t>Postřik živičný spojovací ze silniční emulze v množství 0,30 kg/m2</t>
  </si>
  <si>
    <t>1169167119</t>
  </si>
  <si>
    <t>738405051</t>
  </si>
  <si>
    <t>30*0,6</t>
  </si>
  <si>
    <t>-1930721446</t>
  </si>
  <si>
    <t>18*1,03 'Přepočtené koeficientem množství</t>
  </si>
  <si>
    <t>596811120</t>
  </si>
  <si>
    <t>Kladení betonové dlažby komunikací pro pěší do lože z kameniva vel do 0,09 m2 plochy do 50 m2</t>
  </si>
  <si>
    <t>1234234876</t>
  </si>
  <si>
    <t>5*0,6</t>
  </si>
  <si>
    <t>592456200.RDL1</t>
  </si>
  <si>
    <t>dlažba betonová 100x200x60 mm</t>
  </si>
  <si>
    <t>135557963</t>
  </si>
  <si>
    <t>3*1,03 'Přepočtené koeficientem množství</t>
  </si>
  <si>
    <t>915211111</t>
  </si>
  <si>
    <t>Vodorovné dopravní značení bílým plastem dělící čáry souvislé šířky 125 mm</t>
  </si>
  <si>
    <t>-1011338698</t>
  </si>
  <si>
    <t>"V12a"(1,25*20)*0,6</t>
  </si>
  <si>
    <t>991610410</t>
  </si>
  <si>
    <t>23*0,6</t>
  </si>
  <si>
    <t>856238346</t>
  </si>
  <si>
    <t>121922978</t>
  </si>
  <si>
    <t>16*0,6</t>
  </si>
  <si>
    <t>-984183171</t>
  </si>
  <si>
    <t>17*0,6</t>
  </si>
  <si>
    <t>-1363161970</t>
  </si>
  <si>
    <t>637798703</t>
  </si>
  <si>
    <t>38,240*12*0,6</t>
  </si>
  <si>
    <t>-849379607</t>
  </si>
  <si>
    <t>(38,240-(4,4+27,460))*0,6</t>
  </si>
  <si>
    <t>-1888364005</t>
  </si>
  <si>
    <t>4,4*0,6</t>
  </si>
  <si>
    <t>-104603813</t>
  </si>
  <si>
    <t>27,46*0,6</t>
  </si>
  <si>
    <t>207651059</t>
  </si>
  <si>
    <t>1409364739</t>
  </si>
  <si>
    <t>VON - Lokalita Bulharská 1 (komunál.)</t>
  </si>
  <si>
    <t>-753858727</t>
  </si>
  <si>
    <t>-802398951</t>
  </si>
  <si>
    <t>"1,6%"1</t>
  </si>
  <si>
    <t>739802564</t>
  </si>
  <si>
    <t>-41830467</t>
  </si>
  <si>
    <t>-1853540485</t>
  </si>
  <si>
    <t>SO 02_S - Lokalita Bulharská 1 (separ.)</t>
  </si>
  <si>
    <t>40*0,4</t>
  </si>
  <si>
    <t>(23+13)*0,4</t>
  </si>
  <si>
    <t>"opáskování rozsahu stavby" (15*2+10*2)*0,4</t>
  </si>
  <si>
    <t>"ohraničení výkopu"(10+4+7+3+4+6)*0,4</t>
  </si>
  <si>
    <t>21*0,5*0,4</t>
  </si>
  <si>
    <t>((3,1*2,1*10)+(2,5*2,1*3,1))*0,4</t>
  </si>
  <si>
    <t>81,375*0,3*0,4</t>
  </si>
  <si>
    <t>(10+3,1+6,9+2,5+3,1+5,4)*2,1*0,4</t>
  </si>
  <si>
    <t>65,1*0,4</t>
  </si>
  <si>
    <t>81,375*0,4</t>
  </si>
  <si>
    <t>"odkopávka" 21*0,5*0,4</t>
  </si>
  <si>
    <t>"jáma" 81,375*0,4</t>
  </si>
  <si>
    <t>91,875*0,4</t>
  </si>
  <si>
    <t>91,875*1,65*0,4</t>
  </si>
  <si>
    <t>"odpočet podkl.bet" -24*0,05*0,4</t>
  </si>
  <si>
    <t>62,775*1,9*0,4</t>
  </si>
  <si>
    <t>15*0,2*0,4</t>
  </si>
  <si>
    <t>3*1,65*0,4</t>
  </si>
  <si>
    <t>15*0,4</t>
  </si>
  <si>
    <t>6*0,015 'Přepočtené koeficientem množství</t>
  </si>
  <si>
    <t>"tráva"15*0,4</t>
  </si>
  <si>
    <t>"pojižděné"30*0,4</t>
  </si>
  <si>
    <t>"živice"8*0,4</t>
  </si>
  <si>
    <t>"zámk.dl."5*0,4</t>
  </si>
  <si>
    <t>8*0,4</t>
  </si>
  <si>
    <t>3,2*1,15 'Přepočtené koeficientem množství</t>
  </si>
  <si>
    <t>(9,1*2+2,5*5)*0,15*0,4</t>
  </si>
  <si>
    <t>4,605*0,4</t>
  </si>
  <si>
    <t>(24*0,00210*1,25)*2*0,4</t>
  </si>
  <si>
    <t>(6+5)*0,4</t>
  </si>
  <si>
    <t>(5*0,4)+(15*0,4)*0,4</t>
  </si>
  <si>
    <t>30*0,4</t>
  </si>
  <si>
    <t>12*1,03 'Přepočtené koeficientem množství</t>
  </si>
  <si>
    <t>5*0,4</t>
  </si>
  <si>
    <t>2*1,03 'Přepočtené koeficientem množství</t>
  </si>
  <si>
    <t>"V12a"(1,25*20)*0,4</t>
  </si>
  <si>
    <t>23*0,4</t>
  </si>
  <si>
    <t>16*0,4</t>
  </si>
  <si>
    <t>17*0,4</t>
  </si>
  <si>
    <t>38,240*12*0,4</t>
  </si>
  <si>
    <t>(38,240-(4,4+27,460))*0,4</t>
  </si>
  <si>
    <t>4,4*0,4</t>
  </si>
  <si>
    <t>27,46*0,4</t>
  </si>
  <si>
    <t>VON - Lokalita Bulharská 1 (separ.)</t>
  </si>
  <si>
    <t>102654367</t>
  </si>
  <si>
    <t>1139705960</t>
  </si>
  <si>
    <t>705627110</t>
  </si>
  <si>
    <t>-1385539973</t>
  </si>
  <si>
    <t>543615452</t>
  </si>
  <si>
    <t>SO 03_K - Lokalita Bulharská 2 (komunál.)</t>
  </si>
  <si>
    <t>OST - Ostatní</t>
  </si>
  <si>
    <t>113106023</t>
  </si>
  <si>
    <t>Rozebrání dlažeb při překopech komunikací pro pěší ze zámkových dlaždic plochy do 15 m2</t>
  </si>
  <si>
    <t>-591773708</t>
  </si>
  <si>
    <t>46*0,4</t>
  </si>
  <si>
    <t>113107123</t>
  </si>
  <si>
    <t>Odstranění podkladu pl do 50 m2 z kameniva drceného tl 300 mm</t>
  </si>
  <si>
    <t>266332871</t>
  </si>
  <si>
    <t>-794722269</t>
  </si>
  <si>
    <t>1015207045</t>
  </si>
  <si>
    <t>357287580</t>
  </si>
  <si>
    <t>432301887</t>
  </si>
  <si>
    <t>186606534</t>
  </si>
  <si>
    <t>1750057701</t>
  </si>
  <si>
    <t>-1375936669</t>
  </si>
  <si>
    <t>-111081253</t>
  </si>
  <si>
    <t>-1740299782</t>
  </si>
  <si>
    <t>26*0,5*0,4</t>
  </si>
  <si>
    <t>1311731816</t>
  </si>
  <si>
    <t>1610193096</t>
  </si>
  <si>
    <t>-1401379449</t>
  </si>
  <si>
    <t>1549802729</t>
  </si>
  <si>
    <t>-1870130047</t>
  </si>
  <si>
    <t>-1834405099</t>
  </si>
  <si>
    <t>1723959134</t>
  </si>
  <si>
    <t>"odkopávka" 13*0,4</t>
  </si>
  <si>
    <t>-492987180</t>
  </si>
  <si>
    <t>94,375*0,4</t>
  </si>
  <si>
    <t>805945786</t>
  </si>
  <si>
    <t>94,375*1,65*0,4</t>
  </si>
  <si>
    <t>-376931943</t>
  </si>
  <si>
    <t>-224622616</t>
  </si>
  <si>
    <t>1944547625</t>
  </si>
  <si>
    <t>3*0,2*0,4</t>
  </si>
  <si>
    <t>801693001</t>
  </si>
  <si>
    <t>3*0,2*1,65*0,4</t>
  </si>
  <si>
    <t>-1174994801</t>
  </si>
  <si>
    <t>3*0,4</t>
  </si>
  <si>
    <t>1745570769</t>
  </si>
  <si>
    <t>1,2*0,015 'Přepočtené koeficientem množství</t>
  </si>
  <si>
    <t>579747891</t>
  </si>
  <si>
    <t>"tráva"3*0,4</t>
  </si>
  <si>
    <t>"pojižděné "34*0,4</t>
  </si>
  <si>
    <t>"živice"6*0,4</t>
  </si>
  <si>
    <t>"zámk.dl."7*0,4</t>
  </si>
  <si>
    <t>1265715473</t>
  </si>
  <si>
    <t>6*0,4</t>
  </si>
  <si>
    <t>498762816</t>
  </si>
  <si>
    <t>2,4*1,1 'Přepočtené koeficientem množství</t>
  </si>
  <si>
    <t>-277239171</t>
  </si>
  <si>
    <t>-166200725</t>
  </si>
  <si>
    <t>1640233906</t>
  </si>
  <si>
    <t>-353804700</t>
  </si>
  <si>
    <t>896719335</t>
  </si>
  <si>
    <t>-1370461245</t>
  </si>
  <si>
    <t>(10+7)*0,4</t>
  </si>
  <si>
    <t>1800505459</t>
  </si>
  <si>
    <t>74559183</t>
  </si>
  <si>
    <t>1004912786</t>
  </si>
  <si>
    <t>-1170761138</t>
  </si>
  <si>
    <t>337259042</t>
  </si>
  <si>
    <t>940370955</t>
  </si>
  <si>
    <t>-217227557</t>
  </si>
  <si>
    <t>-632318354</t>
  </si>
  <si>
    <t>697715455</t>
  </si>
  <si>
    <t>13,6*1,03 'Přepočtené koeficientem množství</t>
  </si>
  <si>
    <t>1992747922</t>
  </si>
  <si>
    <t>407628920</t>
  </si>
  <si>
    <t>2,8*1,03 'Přepočtené koeficientem množství</t>
  </si>
  <si>
    <t>161433582</t>
  </si>
  <si>
    <t>2087127021</t>
  </si>
  <si>
    <t>14*0,4</t>
  </si>
  <si>
    <t>1518170590</t>
  </si>
  <si>
    <t>599413636</t>
  </si>
  <si>
    <t>161120033</t>
  </si>
  <si>
    <t>18*0,4</t>
  </si>
  <si>
    <t>-835730800</t>
  </si>
  <si>
    <t>1890386888</t>
  </si>
  <si>
    <t>37,220*12*0,4</t>
  </si>
  <si>
    <t>-541595733</t>
  </si>
  <si>
    <t>(37,220-(1,540+20,240))*0,4</t>
  </si>
  <si>
    <t>-657648375</t>
  </si>
  <si>
    <t>1,540*0,4</t>
  </si>
  <si>
    <t>818924372</t>
  </si>
  <si>
    <t>20,240*0,4</t>
  </si>
  <si>
    <t>1574507265</t>
  </si>
  <si>
    <t>-657786639</t>
  </si>
  <si>
    <t>OST</t>
  </si>
  <si>
    <t>Ostatní</t>
  </si>
  <si>
    <t>VPUST00000.R</t>
  </si>
  <si>
    <t>Výměna uliční vpusti dle popisu v TZ  a ve výkresech ( dmtž stávající, D+M nové uliční vč.napojení na kanalizaci)</t>
  </si>
  <si>
    <t>584214887</t>
  </si>
  <si>
    <t>VON - Lokalita Bulharská 2 (komunál.)</t>
  </si>
  <si>
    <t>-1127702123</t>
  </si>
  <si>
    <t>-297964147</t>
  </si>
  <si>
    <t>-1539899384</t>
  </si>
  <si>
    <t>2032071451</t>
  </si>
  <si>
    <t>-1476920146</t>
  </si>
  <si>
    <t>SO 03_S - Lokalita Bulharská 2 (separ.)</t>
  </si>
  <si>
    <t>46*0,6</t>
  </si>
  <si>
    <t>26*0,5*0,6</t>
  </si>
  <si>
    <t>"odkopávka" 13*0,6</t>
  </si>
  <si>
    <t>94,375*0,6</t>
  </si>
  <si>
    <t>94,375*1,65*0,6</t>
  </si>
  <si>
    <t>3*0,2*0,6</t>
  </si>
  <si>
    <t>3*0,2*1,65*0,6</t>
  </si>
  <si>
    <t>3*0,6</t>
  </si>
  <si>
    <t>1,8*0,015 'Přepočtené koeficientem množství</t>
  </si>
  <si>
    <t>"tráva"3*0,6</t>
  </si>
  <si>
    <t>"pojižděné "34*0,6</t>
  </si>
  <si>
    <t>"živice"6*0,6</t>
  </si>
  <si>
    <t>"zámk.dl."7*0,6</t>
  </si>
  <si>
    <t>6*0,6</t>
  </si>
  <si>
    <t>3,6*1,1 'Přepočtené koeficientem množství</t>
  </si>
  <si>
    <t>(10+7)*0,6</t>
  </si>
  <si>
    <t>20,4*1,03 'Přepočtené koeficientem množství</t>
  </si>
  <si>
    <t>4,2*1,03 'Přepočtené koeficientem množství</t>
  </si>
  <si>
    <t>14*0,6</t>
  </si>
  <si>
    <t>18*0,6</t>
  </si>
  <si>
    <t>37,220*12*0,6</t>
  </si>
  <si>
    <t>(37,220-(1,540+20,240))*0,6</t>
  </si>
  <si>
    <t>1,540*0,6</t>
  </si>
  <si>
    <t>20,240*0,6</t>
  </si>
  <si>
    <t>VON - Lokalita Bulharská 2 (separ.)</t>
  </si>
  <si>
    <t>320623468</t>
  </si>
  <si>
    <t>1148085025</t>
  </si>
  <si>
    <t>-1450663617</t>
  </si>
  <si>
    <t>-1709709121</t>
  </si>
  <si>
    <t>-1004139409</t>
  </si>
  <si>
    <t>SO 04_K - Lokalita Bulharská 3 (komunál.)</t>
  </si>
  <si>
    <t>111201101</t>
  </si>
  <si>
    <t>Odstranění křovin a stromů průměru kmene do 100 mm i s kořeny z celkové plochy do 1000 m2</t>
  </si>
  <si>
    <t>2074703397</t>
  </si>
  <si>
    <t>36*0,4</t>
  </si>
  <si>
    <t>1731133326</t>
  </si>
  <si>
    <t>-2085286221</t>
  </si>
  <si>
    <t>-1538913411</t>
  </si>
  <si>
    <t>-154223388</t>
  </si>
  <si>
    <t>-1687848691</t>
  </si>
  <si>
    <t>1627712081</t>
  </si>
  <si>
    <t>"opáskování rozsahu stavby" (10*2+20*2)*0,4</t>
  </si>
  <si>
    <t>1261827114</t>
  </si>
  <si>
    <t>60*0,4</t>
  </si>
  <si>
    <t>1868963759</t>
  </si>
  <si>
    <t>"ohraničení výkopu"(13*2+4*2)*0,4</t>
  </si>
  <si>
    <t>1645897319</t>
  </si>
  <si>
    <t>2144995146</t>
  </si>
  <si>
    <t>86*0,4*0,4</t>
  </si>
  <si>
    <t>-1731520801</t>
  </si>
  <si>
    <t>(3,1*2,1*12,5)*0,4</t>
  </si>
  <si>
    <t>-758791114</t>
  </si>
  <si>
    <t>2096733360</t>
  </si>
  <si>
    <t>(3,1*2+12,5*2)*2,1*0,4</t>
  </si>
  <si>
    <t>-275779848</t>
  </si>
  <si>
    <t>65,520*0,4</t>
  </si>
  <si>
    <t>592540493</t>
  </si>
  <si>
    <t>451103831</t>
  </si>
  <si>
    <t>162301501</t>
  </si>
  <si>
    <t>Vodorovné přemístění křovin do 5 km D kmene do 100 mm</t>
  </si>
  <si>
    <t>-1845735181</t>
  </si>
  <si>
    <t>-2033662180</t>
  </si>
  <si>
    <t>"odkopávka" 34,4*0,4</t>
  </si>
  <si>
    <t>"rýha" 20*0,1*0,6*0,4</t>
  </si>
  <si>
    <t>1022359618</t>
  </si>
  <si>
    <t>116,975*0,4</t>
  </si>
  <si>
    <t>1853874528</t>
  </si>
  <si>
    <t>116,975*1,65*0,4</t>
  </si>
  <si>
    <t>-1413505365</t>
  </si>
  <si>
    <t>"rýha kabel" (20*0,6*0,7)*0,4</t>
  </si>
  <si>
    <t>36026369</t>
  </si>
  <si>
    <t>389771735</t>
  </si>
  <si>
    <t>38*0,2*0,4</t>
  </si>
  <si>
    <t>995824717</t>
  </si>
  <si>
    <t>8,4*0,2*1,65*0,4</t>
  </si>
  <si>
    <t>-702267430</t>
  </si>
  <si>
    <t>38*0,4</t>
  </si>
  <si>
    <t>1614527961</t>
  </si>
  <si>
    <t>15,2*0,015 'Přepočtené koeficientem množství</t>
  </si>
  <si>
    <t>-1587303679</t>
  </si>
  <si>
    <t>"tráva"38*0,4</t>
  </si>
  <si>
    <t>"živice"11*0,4</t>
  </si>
  <si>
    <t>"zámk.dl."20*0,4</t>
  </si>
  <si>
    <t>1244652233</t>
  </si>
  <si>
    <t>-2090209774</t>
  </si>
  <si>
    <t>4*1,2 'Přepočtené koeficientem množství</t>
  </si>
  <si>
    <t>-568638275</t>
  </si>
  <si>
    <t>-1633472784</t>
  </si>
  <si>
    <t>(2,5*2+11,3)*0,15*0,4</t>
  </si>
  <si>
    <t>-1410397645</t>
  </si>
  <si>
    <t>2,445*0,4</t>
  </si>
  <si>
    <t>-630331261</t>
  </si>
  <si>
    <t>1864277186</t>
  </si>
  <si>
    <t>-439336031</t>
  </si>
  <si>
    <t>1067941887</t>
  </si>
  <si>
    <t>(20+11)*0,4</t>
  </si>
  <si>
    <t>750446977</t>
  </si>
  <si>
    <t>11*0,4</t>
  </si>
  <si>
    <t>221316097</t>
  </si>
  <si>
    <t>1228733361</t>
  </si>
  <si>
    <t>1059640417</t>
  </si>
  <si>
    <t>1270530004</t>
  </si>
  <si>
    <t>(40-((2*2)*5))*0,4</t>
  </si>
  <si>
    <t>-202026805</t>
  </si>
  <si>
    <t>8*1,03 'Přepočtené koeficientem množství</t>
  </si>
  <si>
    <t>157303530</t>
  </si>
  <si>
    <t>"V12a"(1,25*18)*0,4</t>
  </si>
  <si>
    <t>-132132669</t>
  </si>
  <si>
    <t>-889372313</t>
  </si>
  <si>
    <t>978784197</t>
  </si>
  <si>
    <t>19*0,4</t>
  </si>
  <si>
    <t>2065409641</t>
  </si>
  <si>
    <t>139642898</t>
  </si>
  <si>
    <t>-1144163428</t>
  </si>
  <si>
    <t>22,140*12*0,4</t>
  </si>
  <si>
    <t>-506728834</t>
  </si>
  <si>
    <t>(22,140-11,6)*0,4</t>
  </si>
  <si>
    <t>1925910479</t>
  </si>
  <si>
    <t>11,6*0,4</t>
  </si>
  <si>
    <t>1836574942</t>
  </si>
  <si>
    <t>15880789</t>
  </si>
  <si>
    <t>-1579533121</t>
  </si>
  <si>
    <t>"rušená trasa"20*0,4</t>
  </si>
  <si>
    <t>"nová trasa "20*0,4</t>
  </si>
  <si>
    <t>-624759152</t>
  </si>
  <si>
    <t>"přeložka VO" 20*0,4</t>
  </si>
  <si>
    <t>46084055</t>
  </si>
  <si>
    <t>-2061787207</t>
  </si>
  <si>
    <t>1978875898</t>
  </si>
  <si>
    <t>1286550394</t>
  </si>
  <si>
    <t>661622288</t>
  </si>
  <si>
    <t>48488272</t>
  </si>
  <si>
    <t>63</t>
  </si>
  <si>
    <t>-1067848908</t>
  </si>
  <si>
    <t>1406883979</t>
  </si>
  <si>
    <t>65</t>
  </si>
  <si>
    <t>447151132</t>
  </si>
  <si>
    <t>66</t>
  </si>
  <si>
    <t>-300617142</t>
  </si>
  <si>
    <t>"5%" 1*0,4</t>
  </si>
  <si>
    <t>67</t>
  </si>
  <si>
    <t>-624499981</t>
  </si>
  <si>
    <t>VON - Lokalita Bulharská 3 (komunál.)</t>
  </si>
  <si>
    <t>-1319904110</t>
  </si>
  <si>
    <t>-1285810858</t>
  </si>
  <si>
    <t>-159660156</t>
  </si>
  <si>
    <t>-975222957</t>
  </si>
  <si>
    <t>-915117983</t>
  </si>
  <si>
    <t>SO 04_S - Lokalita Bulharská 3 (separ.)</t>
  </si>
  <si>
    <t>36*0,6</t>
  </si>
  <si>
    <t>"opáskování rozsahu stavby" (10*2+20*2)*0,6</t>
  </si>
  <si>
    <t>60*0,6</t>
  </si>
  <si>
    <t>"ohraničení výkopu"(13*2+4*2)*0,6</t>
  </si>
  <si>
    <t>86*0,4*0,6</t>
  </si>
  <si>
    <t>(3,1*2,1*12,5)*0,6</t>
  </si>
  <si>
    <t>(3,1*2+12,5*2)*2,1*0,6</t>
  </si>
  <si>
    <t>65,520*0,6</t>
  </si>
  <si>
    <t>"odkopávka" 34,4*0,6</t>
  </si>
  <si>
    <t>"rýha" 20*0,1*0,6*0,6</t>
  </si>
  <si>
    <t>116,975*0,6</t>
  </si>
  <si>
    <t>116,975*1,65*0,6</t>
  </si>
  <si>
    <t>"rýha kabel" (20*0,6*0,7)*0,6</t>
  </si>
  <si>
    <t>38*0,2*0,6</t>
  </si>
  <si>
    <t>8,4*0,2*1,65*0,6</t>
  </si>
  <si>
    <t>38*0,6</t>
  </si>
  <si>
    <t>22,8*0,015 'Přepočtené koeficientem množství</t>
  </si>
  <si>
    <t>"tráva"38*0,6</t>
  </si>
  <si>
    <t>"živice"11*0,6</t>
  </si>
  <si>
    <t>"zámk.dl."20*0,6</t>
  </si>
  <si>
    <t>6*1,2 'Přepočtené koeficientem množství</t>
  </si>
  <si>
    <t>(2,5*2+11,3)*0,15*0,6</t>
  </si>
  <si>
    <t>2,445*0,6</t>
  </si>
  <si>
    <t>(20+11)*0,6</t>
  </si>
  <si>
    <t>11*0,6</t>
  </si>
  <si>
    <t>(40-((2*2)*5))*0,6</t>
  </si>
  <si>
    <t>"V12a"(1,25*18)*0,6</t>
  </si>
  <si>
    <t>19*0,6</t>
  </si>
  <si>
    <t>22,140*12*0,6</t>
  </si>
  <si>
    <t>(22,140-11,6)*0,6</t>
  </si>
  <si>
    <t>11,6*0,6</t>
  </si>
  <si>
    <t>"rušená trasa"20*0,6</t>
  </si>
  <si>
    <t>"nová trasa "20*0,6</t>
  </si>
  <si>
    <t>"přeložka VO" 20*0,6</t>
  </si>
  <si>
    <t>"5%" 1*0,6</t>
  </si>
  <si>
    <t>VON - Lokalita Bulharská 3 (separ.)</t>
  </si>
  <si>
    <t>682287904</t>
  </si>
  <si>
    <t>501333662</t>
  </si>
  <si>
    <t>-113301163</t>
  </si>
  <si>
    <t>65605407</t>
  </si>
  <si>
    <t>39058124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</si>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</sst>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4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50" fillId="3" borderId="0" xfId="1" applyFill="1"/>
    <xf numFmtId="0" fontId="0" fillId="3" borderId="0" xfId="0" applyFill="1"/>
    <xf numFmtId="0" fontId="14" fillId="3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3" fillId="0" borderId="18" xfId="0" applyNumberFormat="1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166" fontId="33" fillId="0" borderId="0" xfId="0" applyNumberFormat="1" applyFont="1" applyBorder="1" applyAlignment="1" applyProtection="1">
      <alignment vertical="center"/>
    </xf>
    <xf numFmtId="4" fontId="33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3" fillId="0" borderId="23" xfId="0" applyNumberFormat="1" applyFont="1" applyBorder="1" applyAlignment="1" applyProtection="1">
      <alignment vertical="center"/>
    </xf>
    <xf numFmtId="4" fontId="33" fillId="0" borderId="24" xfId="0" applyNumberFormat="1" applyFont="1" applyBorder="1" applyAlignment="1" applyProtection="1">
      <alignment vertical="center"/>
    </xf>
    <xf numFmtId="166" fontId="33" fillId="0" borderId="24" xfId="0" applyNumberFormat="1" applyFont="1" applyBorder="1" applyAlignment="1" applyProtection="1">
      <alignment vertical="center"/>
    </xf>
    <xf numFmtId="4" fontId="33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4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6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7" fillId="0" borderId="16" xfId="0" applyNumberFormat="1" applyFont="1" applyBorder="1" applyAlignment="1" applyProtection="1"/>
    <xf numFmtId="166" fontId="37" fillId="0" borderId="17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41" fillId="0" borderId="0" xfId="0" applyFont="1" applyAlignment="1" applyProtection="1">
      <alignment horizontal="left" vertical="center"/>
    </xf>
    <xf numFmtId="0" fontId="41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5" xfId="0" applyFont="1" applyBorder="1" applyAlignment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2" fillId="0" borderId="28" xfId="0" applyFont="1" applyBorder="1" applyAlignment="1" applyProtection="1">
      <alignment horizontal="center" vertical="center"/>
    </xf>
    <xf numFmtId="49" fontId="42" fillId="0" borderId="28" xfId="0" applyNumberFormat="1" applyFont="1" applyBorder="1" applyAlignment="1" applyProtection="1">
      <alignment horizontal="left" vertical="center" wrapText="1"/>
    </xf>
    <xf numFmtId="0" fontId="42" fillId="0" borderId="28" xfId="0" applyFont="1" applyBorder="1" applyAlignment="1" applyProtection="1">
      <alignment horizontal="left" vertical="center" wrapText="1"/>
    </xf>
    <xf numFmtId="0" fontId="42" fillId="0" borderId="28" xfId="0" applyFont="1" applyBorder="1" applyAlignment="1" applyProtection="1">
      <alignment horizontal="center" vertical="center" wrapText="1"/>
    </xf>
    <xf numFmtId="167" fontId="42" fillId="0" borderId="28" xfId="0" applyNumberFormat="1" applyFont="1" applyBorder="1" applyAlignment="1" applyProtection="1">
      <alignment vertical="center"/>
    </xf>
    <xf numFmtId="4" fontId="42" fillId="4" borderId="28" xfId="0" applyNumberFormat="1" applyFont="1" applyFill="1" applyBorder="1" applyAlignment="1" applyProtection="1">
      <alignment vertical="center"/>
      <protection locked="0"/>
    </xf>
    <xf numFmtId="4" fontId="42" fillId="0" borderId="28" xfId="0" applyNumberFormat="1" applyFont="1" applyBorder="1" applyAlignment="1" applyProtection="1">
      <alignment vertical="center"/>
    </xf>
    <xf numFmtId="0" fontId="42" fillId="0" borderId="5" xfId="0" applyFont="1" applyBorder="1" applyAlignment="1">
      <alignment vertical="center"/>
    </xf>
    <xf numFmtId="0" fontId="42" fillId="4" borderId="28" xfId="0" applyFont="1" applyFill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0" fillId="0" borderId="0" xfId="0" applyProtection="1"/>
    <xf numFmtId="0" fontId="0" fillId="0" borderId="5" xfId="0" applyBorder="1"/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3" fillId="0" borderId="29" xfId="0" applyFont="1" applyBorder="1" applyAlignment="1" applyProtection="1">
      <alignment vertical="center" wrapText="1"/>
      <protection locked="0"/>
    </xf>
    <xf numFmtId="0" fontId="43" fillId="0" borderId="30" xfId="0" applyFont="1" applyBorder="1" applyAlignment="1" applyProtection="1">
      <alignment vertical="center" wrapText="1"/>
      <protection locked="0"/>
    </xf>
    <xf numFmtId="0" fontId="43" fillId="0" borderId="31" xfId="0" applyFont="1" applyBorder="1" applyAlignment="1" applyProtection="1">
      <alignment vertical="center" wrapText="1"/>
      <protection locked="0"/>
    </xf>
    <xf numFmtId="0" fontId="43" fillId="0" borderId="32" xfId="0" applyFont="1" applyBorder="1" applyAlignment="1" applyProtection="1">
      <alignment horizontal="center" vertical="center" wrapText="1"/>
      <protection locked="0"/>
    </xf>
    <xf numFmtId="0" fontId="43" fillId="0" borderId="33" xfId="0" applyFont="1" applyBorder="1" applyAlignment="1" applyProtection="1">
      <alignment horizontal="center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33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49" fontId="46" fillId="0" borderId="1" xfId="0" applyNumberFormat="1" applyFont="1" applyBorder="1" applyAlignment="1" applyProtection="1">
      <alignment vertical="center" wrapText="1"/>
      <protection locked="0"/>
    </xf>
    <xf numFmtId="0" fontId="43" fillId="0" borderId="35" xfId="0" applyFont="1" applyBorder="1" applyAlignment="1" applyProtection="1">
      <alignment vertical="center" wrapText="1"/>
      <protection locked="0"/>
    </xf>
    <xf numFmtId="0" fontId="47" fillId="0" borderId="34" xfId="0" applyFont="1" applyBorder="1" applyAlignment="1" applyProtection="1">
      <alignment vertical="center" wrapText="1"/>
      <protection locked="0"/>
    </xf>
    <xf numFmtId="0" fontId="43" fillId="0" borderId="36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top"/>
      <protection locked="0"/>
    </xf>
    <xf numFmtId="0" fontId="43" fillId="0" borderId="0" xfId="0" applyFont="1" applyAlignment="1" applyProtection="1">
      <alignment vertical="top"/>
      <protection locked="0"/>
    </xf>
    <xf numFmtId="0" fontId="43" fillId="0" borderId="29" xfId="0" applyFont="1" applyBorder="1" applyAlignment="1" applyProtection="1">
      <alignment horizontal="left" vertical="center"/>
      <protection locked="0"/>
    </xf>
    <xf numFmtId="0" fontId="43" fillId="0" borderId="30" xfId="0" applyFont="1" applyBorder="1" applyAlignment="1" applyProtection="1">
      <alignment horizontal="left" vertical="center"/>
      <protection locked="0"/>
    </xf>
    <xf numFmtId="0" fontId="43" fillId="0" borderId="31" xfId="0" applyFont="1" applyBorder="1" applyAlignment="1" applyProtection="1">
      <alignment horizontal="left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8" fillId="0" borderId="0" xfId="0" applyFont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center" vertical="center"/>
      <protection locked="0"/>
    </xf>
    <xf numFmtId="0" fontId="48" fillId="0" borderId="34" xfId="0" applyFont="1" applyBorder="1" applyAlignment="1" applyProtection="1">
      <alignment horizontal="left" vertical="center"/>
      <protection locked="0"/>
    </xf>
    <xf numFmtId="0" fontId="49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center" vertical="center"/>
      <protection locked="0"/>
    </xf>
    <xf numFmtId="0" fontId="46" fillId="0" borderId="32" xfId="0" applyFont="1" applyBorder="1" applyAlignment="1" applyProtection="1">
      <alignment horizontal="left" vertical="center"/>
      <protection locked="0"/>
    </xf>
    <xf numFmtId="0" fontId="46" fillId="2" borderId="1" xfId="0" applyFont="1" applyFill="1" applyBorder="1" applyAlignment="1" applyProtection="1">
      <alignment horizontal="left" vertical="center"/>
      <protection locked="0"/>
    </xf>
    <xf numFmtId="0" fontId="46" fillId="2" borderId="1" xfId="0" applyFont="1" applyFill="1" applyBorder="1" applyAlignment="1" applyProtection="1">
      <alignment horizontal="center" vertical="center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center" vertical="center" wrapText="1"/>
      <protection locked="0"/>
    </xf>
    <xf numFmtId="0" fontId="43" fillId="0" borderId="29" xfId="0" applyFont="1" applyBorder="1" applyAlignment="1" applyProtection="1">
      <alignment horizontal="left" vertical="center" wrapText="1"/>
      <protection locked="0"/>
    </xf>
    <xf numFmtId="0" fontId="43" fillId="0" borderId="30" xfId="0" applyFont="1" applyBorder="1" applyAlignment="1" applyProtection="1">
      <alignment horizontal="left" vertical="center" wrapText="1"/>
      <protection locked="0"/>
    </xf>
    <xf numFmtId="0" fontId="43" fillId="0" borderId="3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8" fillId="0" borderId="32" xfId="0" applyFont="1" applyBorder="1" applyAlignment="1" applyProtection="1">
      <alignment horizontal="left" vertical="center" wrapText="1"/>
      <protection locked="0"/>
    </xf>
    <xf numFmtId="0" fontId="48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/>
      <protection locked="0"/>
    </xf>
    <xf numFmtId="0" fontId="46" fillId="0" borderId="35" xfId="0" applyFont="1" applyBorder="1" applyAlignment="1" applyProtection="1">
      <alignment horizontal="left" vertical="center" wrapText="1"/>
      <protection locked="0"/>
    </xf>
    <xf numFmtId="0" fontId="46" fillId="0" borderId="34" xfId="0" applyFont="1" applyBorder="1" applyAlignment="1" applyProtection="1">
      <alignment horizontal="left" vertical="center" wrapText="1"/>
      <protection locked="0"/>
    </xf>
    <xf numFmtId="0" fontId="46" fillId="0" borderId="36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left" vertical="top"/>
      <protection locked="0"/>
    </xf>
    <xf numFmtId="0" fontId="46" fillId="0" borderId="1" xfId="0" applyFont="1" applyBorder="1" applyAlignment="1" applyProtection="1">
      <alignment horizontal="center" vertical="top"/>
      <protection locked="0"/>
    </xf>
    <xf numFmtId="0" fontId="46" fillId="0" borderId="35" xfId="0" applyFont="1" applyBorder="1" applyAlignment="1" applyProtection="1">
      <alignment horizontal="left" vertical="center"/>
      <protection locked="0"/>
    </xf>
    <xf numFmtId="0" fontId="46" fillId="0" borderId="36" xfId="0" applyFont="1" applyBorder="1" applyAlignment="1" applyProtection="1">
      <alignment horizontal="left" vertical="center"/>
      <protection locked="0"/>
    </xf>
    <xf numFmtId="0" fontId="48" fillId="0" borderId="0" xfId="0" applyFont="1" applyAlignment="1" applyProtection="1">
      <alignment vertical="center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8" fillId="0" borderId="34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5" fillId="0" borderId="34" xfId="0" applyFont="1" applyBorder="1" applyAlignment="1" applyProtection="1">
      <alignment horizontal="left"/>
      <protection locked="0"/>
    </xf>
    <xf numFmtId="0" fontId="48" fillId="0" borderId="34" xfId="0" applyFont="1" applyBorder="1" applyAlignment="1" applyProtection="1">
      <protection locked="0"/>
    </xf>
    <xf numFmtId="0" fontId="43" fillId="0" borderId="32" xfId="0" applyFont="1" applyBorder="1" applyAlignment="1" applyProtection="1">
      <alignment vertical="top"/>
      <protection locked="0"/>
    </xf>
    <xf numFmtId="0" fontId="43" fillId="0" borderId="33" xfId="0" applyFont="1" applyBorder="1" applyAlignment="1" applyProtection="1">
      <alignment vertical="top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35" xfId="0" applyFont="1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vertical="top"/>
      <protection locked="0"/>
    </xf>
    <xf numFmtId="0" fontId="43" fillId="0" borderId="36" xfId="0" applyFont="1" applyBorder="1" applyAlignment="1" applyProtection="1">
      <alignment vertical="top"/>
      <protection locked="0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4" fillId="3" borderId="0" xfId="1" applyFont="1" applyFill="1" applyAlignment="1">
      <alignment vertical="center"/>
    </xf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5" fillId="0" borderId="34" xfId="0" applyFont="1" applyBorder="1" applyAlignment="1" applyProtection="1">
      <alignment horizontal="left" wrapText="1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49" fontId="46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/>
      <protection locked="0"/>
    </xf>
    <xf numFmtId="0" fontId="46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7"/>
  <sheetViews>
    <sheetView showGridLines="0" zoomScale="85" zoomScaleNormal="85" workbookViewId="0">
      <pane ySplit="1" topLeftCell="A2" activePane="bottomLeft" state="frozen"/>
      <selection pane="bottomLeft" activeCell="L19" sqref="L1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spans="1:74" ht="36.950000000000003" customHeight="1">
      <c r="AR2" s="372"/>
      <c r="AS2" s="372"/>
      <c r="AT2" s="372"/>
      <c r="AU2" s="372"/>
      <c r="AV2" s="372"/>
      <c r="AW2" s="372"/>
      <c r="AX2" s="372"/>
      <c r="AY2" s="372"/>
      <c r="AZ2" s="372"/>
      <c r="BA2" s="372"/>
      <c r="BB2" s="372"/>
      <c r="BC2" s="372"/>
      <c r="BD2" s="372"/>
      <c r="BE2" s="372"/>
      <c r="BS2" s="25" t="s">
        <v>8</v>
      </c>
      <c r="BT2" s="25" t="s">
        <v>9</v>
      </c>
    </row>
    <row r="3" spans="1:74" ht="6.95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8</v>
      </c>
      <c r="BT3" s="25" t="s">
        <v>10</v>
      </c>
    </row>
    <row r="4" spans="1:74" ht="36.950000000000003" customHeight="1">
      <c r="B4" s="29"/>
      <c r="C4" s="30"/>
      <c r="D4" s="31" t="s">
        <v>11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12</v>
      </c>
      <c r="BE4" s="34" t="s">
        <v>13</v>
      </c>
      <c r="BS4" s="25" t="s">
        <v>14</v>
      </c>
    </row>
    <row r="5" spans="1:74" ht="14.45" customHeight="1">
      <c r="B5" s="29"/>
      <c r="C5" s="30"/>
      <c r="D5" s="35" t="s">
        <v>15</v>
      </c>
      <c r="E5" s="30"/>
      <c r="F5" s="30"/>
      <c r="G5" s="30"/>
      <c r="H5" s="30"/>
      <c r="I5" s="30"/>
      <c r="J5" s="30"/>
      <c r="K5" s="400" t="s">
        <v>16</v>
      </c>
      <c r="L5" s="401"/>
      <c r="M5" s="401"/>
      <c r="N5" s="401"/>
      <c r="O5" s="401"/>
      <c r="P5" s="401"/>
      <c r="Q5" s="401"/>
      <c r="R5" s="401"/>
      <c r="S5" s="401"/>
      <c r="T5" s="401"/>
      <c r="U5" s="401"/>
      <c r="V5" s="401"/>
      <c r="W5" s="401"/>
      <c r="X5" s="401"/>
      <c r="Y5" s="401"/>
      <c r="Z5" s="401"/>
      <c r="AA5" s="401"/>
      <c r="AB5" s="401"/>
      <c r="AC5" s="401"/>
      <c r="AD5" s="401"/>
      <c r="AE5" s="401"/>
      <c r="AF5" s="401"/>
      <c r="AG5" s="401"/>
      <c r="AH5" s="401"/>
      <c r="AI5" s="401"/>
      <c r="AJ5" s="401"/>
      <c r="AK5" s="401"/>
      <c r="AL5" s="401"/>
      <c r="AM5" s="401"/>
      <c r="AN5" s="401"/>
      <c r="AO5" s="401"/>
      <c r="AP5" s="30"/>
      <c r="AQ5" s="32"/>
      <c r="BE5" s="398" t="s">
        <v>17</v>
      </c>
      <c r="BS5" s="25" t="s">
        <v>8</v>
      </c>
    </row>
    <row r="6" spans="1:74" ht="36.950000000000003" customHeight="1">
      <c r="B6" s="29"/>
      <c r="C6" s="30"/>
      <c r="D6" s="37" t="s">
        <v>18</v>
      </c>
      <c r="E6" s="30"/>
      <c r="F6" s="30"/>
      <c r="G6" s="30"/>
      <c r="H6" s="30"/>
      <c r="I6" s="30"/>
      <c r="J6" s="30"/>
      <c r="K6" s="402" t="s">
        <v>19</v>
      </c>
      <c r="L6" s="401"/>
      <c r="M6" s="401"/>
      <c r="N6" s="401"/>
      <c r="O6" s="401"/>
      <c r="P6" s="401"/>
      <c r="Q6" s="401"/>
      <c r="R6" s="401"/>
      <c r="S6" s="401"/>
      <c r="T6" s="401"/>
      <c r="U6" s="401"/>
      <c r="V6" s="401"/>
      <c r="W6" s="401"/>
      <c r="X6" s="401"/>
      <c r="Y6" s="401"/>
      <c r="Z6" s="401"/>
      <c r="AA6" s="401"/>
      <c r="AB6" s="401"/>
      <c r="AC6" s="401"/>
      <c r="AD6" s="401"/>
      <c r="AE6" s="401"/>
      <c r="AF6" s="401"/>
      <c r="AG6" s="401"/>
      <c r="AH6" s="401"/>
      <c r="AI6" s="401"/>
      <c r="AJ6" s="401"/>
      <c r="AK6" s="401"/>
      <c r="AL6" s="401"/>
      <c r="AM6" s="401"/>
      <c r="AN6" s="401"/>
      <c r="AO6" s="401"/>
      <c r="AP6" s="30"/>
      <c r="AQ6" s="32"/>
      <c r="BE6" s="399"/>
      <c r="BS6" s="25" t="s">
        <v>8</v>
      </c>
    </row>
    <row r="7" spans="1:74" ht="14.45" customHeight="1">
      <c r="B7" s="29"/>
      <c r="C7" s="30"/>
      <c r="D7" s="38" t="s">
        <v>20</v>
      </c>
      <c r="E7" s="30"/>
      <c r="F7" s="30"/>
      <c r="G7" s="30"/>
      <c r="H7" s="30"/>
      <c r="I7" s="30"/>
      <c r="J7" s="30"/>
      <c r="K7" s="36" t="s">
        <v>21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8" t="s">
        <v>22</v>
      </c>
      <c r="AL7" s="30"/>
      <c r="AM7" s="30"/>
      <c r="AN7" s="36" t="s">
        <v>21</v>
      </c>
      <c r="AO7" s="30"/>
      <c r="AP7" s="30"/>
      <c r="AQ7" s="32"/>
      <c r="BE7" s="399"/>
      <c r="BS7" s="25" t="s">
        <v>8</v>
      </c>
    </row>
    <row r="8" spans="1:74" ht="14.45" customHeight="1">
      <c r="B8" s="29"/>
      <c r="C8" s="30"/>
      <c r="D8" s="38" t="s">
        <v>23</v>
      </c>
      <c r="E8" s="30"/>
      <c r="F8" s="30"/>
      <c r="G8" s="30"/>
      <c r="H8" s="30"/>
      <c r="I8" s="30"/>
      <c r="J8" s="30"/>
      <c r="K8" s="36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8" t="s">
        <v>25</v>
      </c>
      <c r="AL8" s="30"/>
      <c r="AM8" s="30"/>
      <c r="AN8" s="39" t="s">
        <v>26</v>
      </c>
      <c r="AO8" s="30"/>
      <c r="AP8" s="30"/>
      <c r="AQ8" s="32"/>
      <c r="BE8" s="399"/>
      <c r="BS8" s="25" t="s">
        <v>8</v>
      </c>
    </row>
    <row r="9" spans="1:74" ht="14.45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399"/>
      <c r="BS9" s="25" t="s">
        <v>8</v>
      </c>
    </row>
    <row r="10" spans="1:74" ht="14.45" customHeight="1">
      <c r="B10" s="29"/>
      <c r="C10" s="30"/>
      <c r="D10" s="38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8" t="s">
        <v>28</v>
      </c>
      <c r="AL10" s="30"/>
      <c r="AM10" s="30"/>
      <c r="AN10" s="36" t="s">
        <v>21</v>
      </c>
      <c r="AO10" s="30"/>
      <c r="AP10" s="30"/>
      <c r="AQ10" s="32"/>
      <c r="BE10" s="399"/>
      <c r="BS10" s="25" t="s">
        <v>8</v>
      </c>
    </row>
    <row r="11" spans="1:74" ht="18.399999999999999" customHeight="1">
      <c r="B11" s="29"/>
      <c r="C11" s="30"/>
      <c r="D11" s="30"/>
      <c r="E11" s="36" t="s">
        <v>24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8" t="s">
        <v>29</v>
      </c>
      <c r="AL11" s="30"/>
      <c r="AM11" s="30"/>
      <c r="AN11" s="36" t="s">
        <v>21</v>
      </c>
      <c r="AO11" s="30"/>
      <c r="AP11" s="30"/>
      <c r="AQ11" s="32"/>
      <c r="BE11" s="399"/>
      <c r="BS11" s="25" t="s">
        <v>8</v>
      </c>
    </row>
    <row r="12" spans="1:74" ht="6.95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399"/>
      <c r="BS12" s="25" t="s">
        <v>8</v>
      </c>
    </row>
    <row r="13" spans="1:74" ht="14.45" customHeight="1">
      <c r="B13" s="29"/>
      <c r="C13" s="30"/>
      <c r="D13" s="38" t="s">
        <v>30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8" t="s">
        <v>28</v>
      </c>
      <c r="AL13" s="30"/>
      <c r="AM13" s="30"/>
      <c r="AN13" s="40" t="s">
        <v>31</v>
      </c>
      <c r="AO13" s="30"/>
      <c r="AP13" s="30"/>
      <c r="AQ13" s="32"/>
      <c r="BE13" s="399"/>
      <c r="BS13" s="25" t="s">
        <v>8</v>
      </c>
    </row>
    <row r="14" spans="1:74" ht="15">
      <c r="B14" s="29"/>
      <c r="C14" s="30"/>
      <c r="D14" s="30"/>
      <c r="E14" s="403" t="s">
        <v>31</v>
      </c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04"/>
      <c r="W14" s="404"/>
      <c r="X14" s="404"/>
      <c r="Y14" s="404"/>
      <c r="Z14" s="404"/>
      <c r="AA14" s="404"/>
      <c r="AB14" s="404"/>
      <c r="AC14" s="404"/>
      <c r="AD14" s="404"/>
      <c r="AE14" s="404"/>
      <c r="AF14" s="404"/>
      <c r="AG14" s="404"/>
      <c r="AH14" s="404"/>
      <c r="AI14" s="404"/>
      <c r="AJ14" s="404"/>
      <c r="AK14" s="38" t="s">
        <v>29</v>
      </c>
      <c r="AL14" s="30"/>
      <c r="AM14" s="30"/>
      <c r="AN14" s="40" t="s">
        <v>31</v>
      </c>
      <c r="AO14" s="30"/>
      <c r="AP14" s="30"/>
      <c r="AQ14" s="32"/>
      <c r="BE14" s="399"/>
      <c r="BS14" s="25" t="s">
        <v>8</v>
      </c>
    </row>
    <row r="15" spans="1:74" ht="6.95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399"/>
      <c r="BS15" s="25" t="s">
        <v>6</v>
      </c>
    </row>
    <row r="16" spans="1:74" ht="14.45" customHeight="1">
      <c r="B16" s="29"/>
      <c r="C16" s="30"/>
      <c r="D16" s="38" t="s">
        <v>32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8" t="s">
        <v>28</v>
      </c>
      <c r="AL16" s="30"/>
      <c r="AM16" s="30"/>
      <c r="AN16" s="36" t="s">
        <v>21</v>
      </c>
      <c r="AO16" s="30"/>
      <c r="AP16" s="30"/>
      <c r="AQ16" s="32"/>
      <c r="BE16" s="399"/>
      <c r="BS16" s="25" t="s">
        <v>6</v>
      </c>
    </row>
    <row r="17" spans="2:71" ht="18.399999999999999" customHeight="1">
      <c r="B17" s="29"/>
      <c r="C17" s="30"/>
      <c r="D17" s="30"/>
      <c r="E17" s="36" t="s">
        <v>24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8" t="s">
        <v>29</v>
      </c>
      <c r="AL17" s="30"/>
      <c r="AM17" s="30"/>
      <c r="AN17" s="36" t="s">
        <v>21</v>
      </c>
      <c r="AO17" s="30"/>
      <c r="AP17" s="30"/>
      <c r="AQ17" s="32"/>
      <c r="BE17" s="399"/>
      <c r="BS17" s="25" t="s">
        <v>33</v>
      </c>
    </row>
    <row r="18" spans="2:71" ht="6.95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399"/>
      <c r="BS18" s="25" t="s">
        <v>8</v>
      </c>
    </row>
    <row r="19" spans="2:71" ht="14.45" customHeight="1">
      <c r="B19" s="29"/>
      <c r="C19" s="30"/>
      <c r="D19" s="38" t="s">
        <v>34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399"/>
      <c r="BS19" s="25" t="s">
        <v>8</v>
      </c>
    </row>
    <row r="20" spans="2:71" ht="22.5" customHeight="1">
      <c r="B20" s="29"/>
      <c r="C20" s="30"/>
      <c r="D20" s="30"/>
      <c r="E20" s="405" t="s">
        <v>21</v>
      </c>
      <c r="F20" s="405"/>
      <c r="G20" s="405"/>
      <c r="H20" s="405"/>
      <c r="I20" s="405"/>
      <c r="J20" s="405"/>
      <c r="K20" s="405"/>
      <c r="L20" s="405"/>
      <c r="M20" s="405"/>
      <c r="N20" s="405"/>
      <c r="O20" s="405"/>
      <c r="P20" s="405"/>
      <c r="Q20" s="405"/>
      <c r="R20" s="405"/>
      <c r="S20" s="405"/>
      <c r="T20" s="405"/>
      <c r="U20" s="405"/>
      <c r="V20" s="405"/>
      <c r="W20" s="405"/>
      <c r="X20" s="405"/>
      <c r="Y20" s="405"/>
      <c r="Z20" s="405"/>
      <c r="AA20" s="405"/>
      <c r="AB20" s="405"/>
      <c r="AC20" s="405"/>
      <c r="AD20" s="405"/>
      <c r="AE20" s="405"/>
      <c r="AF20" s="405"/>
      <c r="AG20" s="405"/>
      <c r="AH20" s="405"/>
      <c r="AI20" s="405"/>
      <c r="AJ20" s="405"/>
      <c r="AK20" s="405"/>
      <c r="AL20" s="405"/>
      <c r="AM20" s="405"/>
      <c r="AN20" s="405"/>
      <c r="AO20" s="30"/>
      <c r="AP20" s="30"/>
      <c r="AQ20" s="32"/>
      <c r="BE20" s="399"/>
      <c r="BS20" s="25" t="s">
        <v>33</v>
      </c>
    </row>
    <row r="21" spans="2:71" ht="6.95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399"/>
    </row>
    <row r="22" spans="2:71" ht="6.95" customHeight="1">
      <c r="B22" s="29"/>
      <c r="C22" s="30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30"/>
      <c r="AQ22" s="32"/>
      <c r="BE22" s="399"/>
    </row>
    <row r="23" spans="2:71" s="1" customFormat="1" ht="25.9" customHeight="1">
      <c r="B23" s="42"/>
      <c r="C23" s="43"/>
      <c r="D23" s="44" t="s">
        <v>35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06">
        <f>ROUND(AG51,2)</f>
        <v>0</v>
      </c>
      <c r="AL23" s="407"/>
      <c r="AM23" s="407"/>
      <c r="AN23" s="407"/>
      <c r="AO23" s="407"/>
      <c r="AP23" s="43"/>
      <c r="AQ23" s="46"/>
      <c r="BE23" s="399"/>
    </row>
    <row r="24" spans="2:71" s="1" customFormat="1" ht="6.95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6"/>
      <c r="BE24" s="399"/>
    </row>
    <row r="25" spans="2:71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08" t="s">
        <v>36</v>
      </c>
      <c r="M25" s="408"/>
      <c r="N25" s="408"/>
      <c r="O25" s="408"/>
      <c r="P25" s="43"/>
      <c r="Q25" s="43"/>
      <c r="R25" s="43"/>
      <c r="S25" s="43"/>
      <c r="T25" s="43"/>
      <c r="U25" s="43"/>
      <c r="V25" s="43"/>
      <c r="W25" s="408" t="s">
        <v>37</v>
      </c>
      <c r="X25" s="408"/>
      <c r="Y25" s="408"/>
      <c r="Z25" s="408"/>
      <c r="AA25" s="408"/>
      <c r="AB25" s="408"/>
      <c r="AC25" s="408"/>
      <c r="AD25" s="408"/>
      <c r="AE25" s="408"/>
      <c r="AF25" s="43"/>
      <c r="AG25" s="43"/>
      <c r="AH25" s="43"/>
      <c r="AI25" s="43"/>
      <c r="AJ25" s="43"/>
      <c r="AK25" s="408" t="s">
        <v>38</v>
      </c>
      <c r="AL25" s="408"/>
      <c r="AM25" s="408"/>
      <c r="AN25" s="408"/>
      <c r="AO25" s="408"/>
      <c r="AP25" s="43"/>
      <c r="AQ25" s="46"/>
      <c r="BE25" s="399"/>
    </row>
    <row r="26" spans="2:71" s="2" customFormat="1" ht="14.45" customHeight="1">
      <c r="B26" s="48"/>
      <c r="C26" s="49"/>
      <c r="D26" s="50" t="s">
        <v>39</v>
      </c>
      <c r="E26" s="49"/>
      <c r="F26" s="50" t="s">
        <v>40</v>
      </c>
      <c r="G26" s="49"/>
      <c r="H26" s="49"/>
      <c r="I26" s="49"/>
      <c r="J26" s="49"/>
      <c r="K26" s="49"/>
      <c r="L26" s="409">
        <v>0.21</v>
      </c>
      <c r="M26" s="410"/>
      <c r="N26" s="410"/>
      <c r="O26" s="410"/>
      <c r="P26" s="49"/>
      <c r="Q26" s="49"/>
      <c r="R26" s="49"/>
      <c r="S26" s="49"/>
      <c r="T26" s="49"/>
      <c r="U26" s="49"/>
      <c r="V26" s="49"/>
      <c r="W26" s="411">
        <f>ROUND(AZ51,2)</f>
        <v>0</v>
      </c>
      <c r="X26" s="410"/>
      <c r="Y26" s="410"/>
      <c r="Z26" s="410"/>
      <c r="AA26" s="410"/>
      <c r="AB26" s="410"/>
      <c r="AC26" s="410"/>
      <c r="AD26" s="410"/>
      <c r="AE26" s="410"/>
      <c r="AF26" s="49"/>
      <c r="AG26" s="49"/>
      <c r="AH26" s="49"/>
      <c r="AI26" s="49"/>
      <c r="AJ26" s="49"/>
      <c r="AK26" s="411">
        <f>ROUND(AV51,2)</f>
        <v>0</v>
      </c>
      <c r="AL26" s="410"/>
      <c r="AM26" s="410"/>
      <c r="AN26" s="410"/>
      <c r="AO26" s="410"/>
      <c r="AP26" s="49"/>
      <c r="AQ26" s="51"/>
      <c r="BE26" s="399"/>
    </row>
    <row r="27" spans="2:71" s="2" customFormat="1" ht="14.45" customHeight="1">
      <c r="B27" s="48"/>
      <c r="C27" s="49"/>
      <c r="D27" s="49"/>
      <c r="E27" s="49"/>
      <c r="F27" s="50" t="s">
        <v>41</v>
      </c>
      <c r="G27" s="49"/>
      <c r="H27" s="49"/>
      <c r="I27" s="49"/>
      <c r="J27" s="49"/>
      <c r="K27" s="49"/>
      <c r="L27" s="409">
        <v>0.15</v>
      </c>
      <c r="M27" s="410"/>
      <c r="N27" s="410"/>
      <c r="O27" s="410"/>
      <c r="P27" s="49"/>
      <c r="Q27" s="49"/>
      <c r="R27" s="49"/>
      <c r="S27" s="49"/>
      <c r="T27" s="49"/>
      <c r="U27" s="49"/>
      <c r="V27" s="49"/>
      <c r="W27" s="411">
        <f>ROUND(BA51,2)</f>
        <v>0</v>
      </c>
      <c r="X27" s="410"/>
      <c r="Y27" s="410"/>
      <c r="Z27" s="410"/>
      <c r="AA27" s="410"/>
      <c r="AB27" s="410"/>
      <c r="AC27" s="410"/>
      <c r="AD27" s="410"/>
      <c r="AE27" s="410"/>
      <c r="AF27" s="49"/>
      <c r="AG27" s="49"/>
      <c r="AH27" s="49"/>
      <c r="AI27" s="49"/>
      <c r="AJ27" s="49"/>
      <c r="AK27" s="411">
        <f>ROUND(AW51,2)</f>
        <v>0</v>
      </c>
      <c r="AL27" s="410"/>
      <c r="AM27" s="410"/>
      <c r="AN27" s="410"/>
      <c r="AO27" s="410"/>
      <c r="AP27" s="49"/>
      <c r="AQ27" s="51"/>
      <c r="BE27" s="399"/>
    </row>
    <row r="28" spans="2:71" s="2" customFormat="1" ht="14.45" hidden="1" customHeight="1">
      <c r="B28" s="48"/>
      <c r="C28" s="49"/>
      <c r="D28" s="49"/>
      <c r="E28" s="49"/>
      <c r="F28" s="50" t="s">
        <v>42</v>
      </c>
      <c r="G28" s="49"/>
      <c r="H28" s="49"/>
      <c r="I28" s="49"/>
      <c r="J28" s="49"/>
      <c r="K28" s="49"/>
      <c r="L28" s="409">
        <v>0.21</v>
      </c>
      <c r="M28" s="410"/>
      <c r="N28" s="410"/>
      <c r="O28" s="410"/>
      <c r="P28" s="49"/>
      <c r="Q28" s="49"/>
      <c r="R28" s="49"/>
      <c r="S28" s="49"/>
      <c r="T28" s="49"/>
      <c r="U28" s="49"/>
      <c r="V28" s="49"/>
      <c r="W28" s="411">
        <f>ROUND(BB51,2)</f>
        <v>0</v>
      </c>
      <c r="X28" s="410"/>
      <c r="Y28" s="410"/>
      <c r="Z28" s="410"/>
      <c r="AA28" s="410"/>
      <c r="AB28" s="410"/>
      <c r="AC28" s="410"/>
      <c r="AD28" s="410"/>
      <c r="AE28" s="410"/>
      <c r="AF28" s="49"/>
      <c r="AG28" s="49"/>
      <c r="AH28" s="49"/>
      <c r="AI28" s="49"/>
      <c r="AJ28" s="49"/>
      <c r="AK28" s="411">
        <v>0</v>
      </c>
      <c r="AL28" s="410"/>
      <c r="AM28" s="410"/>
      <c r="AN28" s="410"/>
      <c r="AO28" s="410"/>
      <c r="AP28" s="49"/>
      <c r="AQ28" s="51"/>
      <c r="BE28" s="399"/>
    </row>
    <row r="29" spans="2:71" s="2" customFormat="1" ht="14.45" hidden="1" customHeight="1">
      <c r="B29" s="48"/>
      <c r="C29" s="49"/>
      <c r="D29" s="49"/>
      <c r="E29" s="49"/>
      <c r="F29" s="50" t="s">
        <v>43</v>
      </c>
      <c r="G29" s="49"/>
      <c r="H29" s="49"/>
      <c r="I29" s="49"/>
      <c r="J29" s="49"/>
      <c r="K29" s="49"/>
      <c r="L29" s="409">
        <v>0.15</v>
      </c>
      <c r="M29" s="410"/>
      <c r="N29" s="410"/>
      <c r="O29" s="410"/>
      <c r="P29" s="49"/>
      <c r="Q29" s="49"/>
      <c r="R29" s="49"/>
      <c r="S29" s="49"/>
      <c r="T29" s="49"/>
      <c r="U29" s="49"/>
      <c r="V29" s="49"/>
      <c r="W29" s="411">
        <f>ROUND(BC51,2)</f>
        <v>0</v>
      </c>
      <c r="X29" s="410"/>
      <c r="Y29" s="410"/>
      <c r="Z29" s="410"/>
      <c r="AA29" s="410"/>
      <c r="AB29" s="410"/>
      <c r="AC29" s="410"/>
      <c r="AD29" s="410"/>
      <c r="AE29" s="410"/>
      <c r="AF29" s="49"/>
      <c r="AG29" s="49"/>
      <c r="AH29" s="49"/>
      <c r="AI29" s="49"/>
      <c r="AJ29" s="49"/>
      <c r="AK29" s="411">
        <v>0</v>
      </c>
      <c r="AL29" s="410"/>
      <c r="AM29" s="410"/>
      <c r="AN29" s="410"/>
      <c r="AO29" s="410"/>
      <c r="AP29" s="49"/>
      <c r="AQ29" s="51"/>
      <c r="BE29" s="399"/>
    </row>
    <row r="30" spans="2:71" s="2" customFormat="1" ht="14.45" hidden="1" customHeight="1">
      <c r="B30" s="48"/>
      <c r="C30" s="49"/>
      <c r="D30" s="49"/>
      <c r="E30" s="49"/>
      <c r="F30" s="50" t="s">
        <v>44</v>
      </c>
      <c r="G30" s="49"/>
      <c r="H30" s="49"/>
      <c r="I30" s="49"/>
      <c r="J30" s="49"/>
      <c r="K30" s="49"/>
      <c r="L30" s="409">
        <v>0</v>
      </c>
      <c r="M30" s="410"/>
      <c r="N30" s="410"/>
      <c r="O30" s="410"/>
      <c r="P30" s="49"/>
      <c r="Q30" s="49"/>
      <c r="R30" s="49"/>
      <c r="S30" s="49"/>
      <c r="T30" s="49"/>
      <c r="U30" s="49"/>
      <c r="V30" s="49"/>
      <c r="W30" s="411">
        <f>ROUND(BD51,2)</f>
        <v>0</v>
      </c>
      <c r="X30" s="410"/>
      <c r="Y30" s="410"/>
      <c r="Z30" s="410"/>
      <c r="AA30" s="410"/>
      <c r="AB30" s="410"/>
      <c r="AC30" s="410"/>
      <c r="AD30" s="410"/>
      <c r="AE30" s="410"/>
      <c r="AF30" s="49"/>
      <c r="AG30" s="49"/>
      <c r="AH30" s="49"/>
      <c r="AI30" s="49"/>
      <c r="AJ30" s="49"/>
      <c r="AK30" s="411">
        <v>0</v>
      </c>
      <c r="AL30" s="410"/>
      <c r="AM30" s="410"/>
      <c r="AN30" s="410"/>
      <c r="AO30" s="410"/>
      <c r="AP30" s="49"/>
      <c r="AQ30" s="51"/>
      <c r="BE30" s="399"/>
    </row>
    <row r="31" spans="2:71" s="1" customFormat="1" ht="6.95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6"/>
      <c r="BE31" s="399"/>
    </row>
    <row r="32" spans="2:71" s="1" customFormat="1" ht="25.9" customHeight="1">
      <c r="B32" s="42"/>
      <c r="C32" s="52"/>
      <c r="D32" s="53" t="s">
        <v>45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46</v>
      </c>
      <c r="U32" s="54"/>
      <c r="V32" s="54"/>
      <c r="W32" s="54"/>
      <c r="X32" s="380" t="s">
        <v>47</v>
      </c>
      <c r="Y32" s="381"/>
      <c r="Z32" s="381"/>
      <c r="AA32" s="381"/>
      <c r="AB32" s="381"/>
      <c r="AC32" s="54"/>
      <c r="AD32" s="54"/>
      <c r="AE32" s="54"/>
      <c r="AF32" s="54"/>
      <c r="AG32" s="54"/>
      <c r="AH32" s="54"/>
      <c r="AI32" s="54"/>
      <c r="AJ32" s="54"/>
      <c r="AK32" s="382">
        <f>SUM(AK23:AK30)</f>
        <v>0</v>
      </c>
      <c r="AL32" s="381"/>
      <c r="AM32" s="381"/>
      <c r="AN32" s="381"/>
      <c r="AO32" s="383"/>
      <c r="AP32" s="52"/>
      <c r="AQ32" s="56"/>
      <c r="BE32" s="399"/>
    </row>
    <row r="33" spans="2:56" s="1" customFormat="1" ht="6.95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6"/>
    </row>
    <row r="34" spans="2:56" s="1" customFormat="1" ht="6.95" customHeight="1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9"/>
    </row>
    <row r="38" spans="2:56" s="1" customFormat="1" ht="6.95" customHeight="1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2"/>
    </row>
    <row r="39" spans="2:56" s="1" customFormat="1" ht="36.950000000000003" customHeight="1">
      <c r="B39" s="42"/>
      <c r="C39" s="63" t="s">
        <v>48</v>
      </c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2"/>
    </row>
    <row r="40" spans="2:56" s="1" customFormat="1" ht="6.95" customHeight="1">
      <c r="B40" s="42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2"/>
    </row>
    <row r="41" spans="2:56" s="3" customFormat="1" ht="14.45" customHeight="1">
      <c r="B41" s="65"/>
      <c r="C41" s="66" t="s">
        <v>15</v>
      </c>
      <c r="D41" s="67"/>
      <c r="E41" s="67"/>
      <c r="F41" s="67"/>
      <c r="G41" s="67"/>
      <c r="H41" s="67"/>
      <c r="I41" s="67"/>
      <c r="J41" s="67"/>
      <c r="K41" s="67"/>
      <c r="L41" s="67" t="str">
        <f>K5</f>
        <v>RZP452017_K</v>
      </c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8"/>
    </row>
    <row r="42" spans="2:56" s="4" customFormat="1" ht="36.950000000000003" customHeight="1">
      <c r="B42" s="69"/>
      <c r="C42" s="70" t="s">
        <v>18</v>
      </c>
      <c r="D42" s="71"/>
      <c r="E42" s="71"/>
      <c r="F42" s="71"/>
      <c r="G42" s="71"/>
      <c r="H42" s="71"/>
      <c r="I42" s="71"/>
      <c r="J42" s="71"/>
      <c r="K42" s="71"/>
      <c r="L42" s="384" t="str">
        <f>K6</f>
        <v>Podzemní kontejnery v Ostravě-Porubě III</v>
      </c>
      <c r="M42" s="385"/>
      <c r="N42" s="385"/>
      <c r="O42" s="385"/>
      <c r="P42" s="385"/>
      <c r="Q42" s="385"/>
      <c r="R42" s="385"/>
      <c r="S42" s="385"/>
      <c r="T42" s="385"/>
      <c r="U42" s="385"/>
      <c r="V42" s="385"/>
      <c r="W42" s="385"/>
      <c r="X42" s="385"/>
      <c r="Y42" s="385"/>
      <c r="Z42" s="385"/>
      <c r="AA42" s="385"/>
      <c r="AB42" s="385"/>
      <c r="AC42" s="385"/>
      <c r="AD42" s="385"/>
      <c r="AE42" s="385"/>
      <c r="AF42" s="385"/>
      <c r="AG42" s="385"/>
      <c r="AH42" s="385"/>
      <c r="AI42" s="385"/>
      <c r="AJ42" s="385"/>
      <c r="AK42" s="385"/>
      <c r="AL42" s="385"/>
      <c r="AM42" s="385"/>
      <c r="AN42" s="385"/>
      <c r="AO42" s="385"/>
      <c r="AP42" s="71"/>
      <c r="AQ42" s="71"/>
      <c r="AR42" s="72"/>
    </row>
    <row r="43" spans="2:56" s="1" customFormat="1" ht="6.95" customHeight="1">
      <c r="B43" s="42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2"/>
    </row>
    <row r="44" spans="2:56" s="1" customFormat="1" ht="15">
      <c r="B44" s="42"/>
      <c r="C44" s="66" t="s">
        <v>23</v>
      </c>
      <c r="D44" s="64"/>
      <c r="E44" s="64"/>
      <c r="F44" s="64"/>
      <c r="G44" s="64"/>
      <c r="H44" s="64"/>
      <c r="I44" s="64"/>
      <c r="J44" s="64"/>
      <c r="K44" s="64"/>
      <c r="L44" s="73" t="str">
        <f>IF(K8="","",K8)</f>
        <v xml:space="preserve"> 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6" t="s">
        <v>25</v>
      </c>
      <c r="AJ44" s="64"/>
      <c r="AK44" s="64"/>
      <c r="AL44" s="64"/>
      <c r="AM44" s="386" t="str">
        <f>IF(AN8= "","",AN8)</f>
        <v>5. 11. 2017</v>
      </c>
      <c r="AN44" s="386"/>
      <c r="AO44" s="64"/>
      <c r="AP44" s="64"/>
      <c r="AQ44" s="64"/>
      <c r="AR44" s="62"/>
    </row>
    <row r="45" spans="2:56" s="1" customFormat="1" ht="6.95" customHeight="1">
      <c r="B45" s="42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2"/>
    </row>
    <row r="46" spans="2:56" s="1" customFormat="1" ht="15">
      <c r="B46" s="42"/>
      <c r="C46" s="66" t="s">
        <v>27</v>
      </c>
      <c r="D46" s="64"/>
      <c r="E46" s="64"/>
      <c r="F46" s="64"/>
      <c r="G46" s="64"/>
      <c r="H46" s="64"/>
      <c r="I46" s="64"/>
      <c r="J46" s="64"/>
      <c r="K46" s="64"/>
      <c r="L46" s="67" t="str">
        <f>IF(E11= "","",E11)</f>
        <v xml:space="preserve"> </v>
      </c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6" t="s">
        <v>32</v>
      </c>
      <c r="AJ46" s="64"/>
      <c r="AK46" s="64"/>
      <c r="AL46" s="64"/>
      <c r="AM46" s="387" t="str">
        <f>IF(E17="","",E17)</f>
        <v xml:space="preserve"> </v>
      </c>
      <c r="AN46" s="387"/>
      <c r="AO46" s="387"/>
      <c r="AP46" s="387"/>
      <c r="AQ46" s="64"/>
      <c r="AR46" s="62"/>
      <c r="AS46" s="388" t="s">
        <v>49</v>
      </c>
      <c r="AT46" s="389"/>
      <c r="AU46" s="75"/>
      <c r="AV46" s="75"/>
      <c r="AW46" s="75"/>
      <c r="AX46" s="75"/>
      <c r="AY46" s="75"/>
      <c r="AZ46" s="75"/>
      <c r="BA46" s="75"/>
      <c r="BB46" s="75"/>
      <c r="BC46" s="75"/>
      <c r="BD46" s="76"/>
    </row>
    <row r="47" spans="2:56" s="1" customFormat="1" ht="15">
      <c r="B47" s="42"/>
      <c r="C47" s="66" t="s">
        <v>30</v>
      </c>
      <c r="D47" s="64"/>
      <c r="E47" s="64"/>
      <c r="F47" s="64"/>
      <c r="G47" s="64"/>
      <c r="H47" s="64"/>
      <c r="I47" s="64"/>
      <c r="J47" s="64"/>
      <c r="K47" s="64"/>
      <c r="L47" s="67" t="str">
        <f>IF(E14= "Vyplň údaj","",E14)</f>
        <v/>
      </c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2"/>
      <c r="AS47" s="390"/>
      <c r="AT47" s="391"/>
      <c r="AU47" s="77"/>
      <c r="AV47" s="77"/>
      <c r="AW47" s="77"/>
      <c r="AX47" s="77"/>
      <c r="AY47" s="77"/>
      <c r="AZ47" s="77"/>
      <c r="BA47" s="77"/>
      <c r="BB47" s="77"/>
      <c r="BC47" s="77"/>
      <c r="BD47" s="78"/>
    </row>
    <row r="48" spans="2:56" s="1" customFormat="1" ht="10.9" customHeight="1">
      <c r="B48" s="42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2"/>
      <c r="AS48" s="392"/>
      <c r="AT48" s="393"/>
      <c r="AU48" s="43"/>
      <c r="AV48" s="43"/>
      <c r="AW48" s="43"/>
      <c r="AX48" s="43"/>
      <c r="AY48" s="43"/>
      <c r="AZ48" s="43"/>
      <c r="BA48" s="43"/>
      <c r="BB48" s="43"/>
      <c r="BC48" s="43"/>
      <c r="BD48" s="79"/>
    </row>
    <row r="49" spans="1:91" s="1" customFormat="1" ht="29.25" customHeight="1">
      <c r="B49" s="42"/>
      <c r="C49" s="394" t="s">
        <v>50</v>
      </c>
      <c r="D49" s="395"/>
      <c r="E49" s="395"/>
      <c r="F49" s="395"/>
      <c r="G49" s="395"/>
      <c r="H49" s="80"/>
      <c r="I49" s="396" t="s">
        <v>51</v>
      </c>
      <c r="J49" s="395"/>
      <c r="K49" s="395"/>
      <c r="L49" s="395"/>
      <c r="M49" s="395"/>
      <c r="N49" s="395"/>
      <c r="O49" s="395"/>
      <c r="P49" s="395"/>
      <c r="Q49" s="395"/>
      <c r="R49" s="395"/>
      <c r="S49" s="395"/>
      <c r="T49" s="395"/>
      <c r="U49" s="395"/>
      <c r="V49" s="395"/>
      <c r="W49" s="395"/>
      <c r="X49" s="395"/>
      <c r="Y49" s="395"/>
      <c r="Z49" s="395"/>
      <c r="AA49" s="395"/>
      <c r="AB49" s="395"/>
      <c r="AC49" s="395"/>
      <c r="AD49" s="395"/>
      <c r="AE49" s="395"/>
      <c r="AF49" s="395"/>
      <c r="AG49" s="397" t="s">
        <v>52</v>
      </c>
      <c r="AH49" s="395"/>
      <c r="AI49" s="395"/>
      <c r="AJ49" s="395"/>
      <c r="AK49" s="395"/>
      <c r="AL49" s="395"/>
      <c r="AM49" s="395"/>
      <c r="AN49" s="396" t="s">
        <v>53</v>
      </c>
      <c r="AO49" s="395"/>
      <c r="AP49" s="395"/>
      <c r="AQ49" s="81" t="s">
        <v>54</v>
      </c>
      <c r="AR49" s="62"/>
      <c r="AS49" s="82" t="s">
        <v>55</v>
      </c>
      <c r="AT49" s="83" t="s">
        <v>56</v>
      </c>
      <c r="AU49" s="83" t="s">
        <v>57</v>
      </c>
      <c r="AV49" s="83" t="s">
        <v>58</v>
      </c>
      <c r="AW49" s="83" t="s">
        <v>59</v>
      </c>
      <c r="AX49" s="83" t="s">
        <v>60</v>
      </c>
      <c r="AY49" s="83" t="s">
        <v>61</v>
      </c>
      <c r="AZ49" s="83" t="s">
        <v>62</v>
      </c>
      <c r="BA49" s="83" t="s">
        <v>63</v>
      </c>
      <c r="BB49" s="83" t="s">
        <v>64</v>
      </c>
      <c r="BC49" s="83" t="s">
        <v>65</v>
      </c>
      <c r="BD49" s="84" t="s">
        <v>66</v>
      </c>
    </row>
    <row r="50" spans="1:91" s="1" customFormat="1" ht="10.9" customHeight="1">
      <c r="B50" s="42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2"/>
      <c r="AS50" s="85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7"/>
    </row>
    <row r="51" spans="1:91" s="4" customFormat="1" ht="32.450000000000003" customHeight="1">
      <c r="B51" s="69"/>
      <c r="C51" s="88" t="s">
        <v>67</v>
      </c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370">
        <f>ROUND(AG52+AG55+AG58+AG61+AG64+AG67+AG70+AG73,2)</f>
        <v>0</v>
      </c>
      <c r="AH51" s="370"/>
      <c r="AI51" s="370"/>
      <c r="AJ51" s="370"/>
      <c r="AK51" s="370"/>
      <c r="AL51" s="370"/>
      <c r="AM51" s="370"/>
      <c r="AN51" s="371">
        <f t="shared" ref="AN51:AN75" si="0">SUM(AG51,AT51)</f>
        <v>0</v>
      </c>
      <c r="AO51" s="371"/>
      <c r="AP51" s="371"/>
      <c r="AQ51" s="90" t="s">
        <v>21</v>
      </c>
      <c r="AR51" s="72"/>
      <c r="AS51" s="91">
        <f>ROUND(AS52+AS55+AS58+AS61+AS64+AS67+AS70+AS73,2)</f>
        <v>0</v>
      </c>
      <c r="AT51" s="92">
        <f t="shared" ref="AT51:AT75" si="1">ROUND(SUM(AV51:AW51),2)</f>
        <v>0</v>
      </c>
      <c r="AU51" s="93">
        <f>ROUND(AU52+AU55+AU58+AU61+AU64+AU67+AU70+AU73,5)</f>
        <v>0</v>
      </c>
      <c r="AV51" s="92">
        <f>ROUND(AZ51*L26,2)</f>
        <v>0</v>
      </c>
      <c r="AW51" s="92">
        <f>ROUND(BA51*L27,2)</f>
        <v>0</v>
      </c>
      <c r="AX51" s="92">
        <f>ROUND(BB51*L26,2)</f>
        <v>0</v>
      </c>
      <c r="AY51" s="92">
        <f>ROUND(BC51*L27,2)</f>
        <v>0</v>
      </c>
      <c r="AZ51" s="92">
        <f>ROUND(AZ52+AZ55+AZ58+AZ61+AZ64+AZ67+AZ70+AZ73,2)</f>
        <v>0</v>
      </c>
      <c r="BA51" s="92">
        <f>ROUND(BA52+BA55+BA58+BA61+BA64+BA67+BA70+BA73,2)</f>
        <v>0</v>
      </c>
      <c r="BB51" s="92">
        <f>ROUND(BB52+BB55+BB58+BB61+BB64+BB67+BB70+BB73,2)</f>
        <v>0</v>
      </c>
      <c r="BC51" s="92">
        <f>ROUND(BC52+BC55+BC58+BC61+BC64+BC67+BC70+BC73,2)</f>
        <v>0</v>
      </c>
      <c r="BD51" s="94">
        <f>ROUND(BD52+BD55+BD58+BD61+BD64+BD67+BD70+BD73,2)</f>
        <v>0</v>
      </c>
      <c r="BS51" s="95" t="s">
        <v>68</v>
      </c>
      <c r="BT51" s="95" t="s">
        <v>69</v>
      </c>
      <c r="BU51" s="96" t="s">
        <v>70</v>
      </c>
      <c r="BV51" s="95" t="s">
        <v>71</v>
      </c>
      <c r="BW51" s="95" t="s">
        <v>7</v>
      </c>
      <c r="BX51" s="95" t="s">
        <v>72</v>
      </c>
      <c r="CL51" s="95" t="s">
        <v>21</v>
      </c>
    </row>
    <row r="52" spans="1:91" s="5" customFormat="1" ht="22.5" customHeight="1">
      <c r="B52" s="97"/>
      <c r="C52" s="98"/>
      <c r="D52" s="376" t="s">
        <v>73</v>
      </c>
      <c r="E52" s="376"/>
      <c r="F52" s="376"/>
      <c r="G52" s="376"/>
      <c r="H52" s="376"/>
      <c r="I52" s="99"/>
      <c r="J52" s="376" t="s">
        <v>74</v>
      </c>
      <c r="K52" s="376"/>
      <c r="L52" s="376"/>
      <c r="M52" s="376"/>
      <c r="N52" s="376"/>
      <c r="O52" s="376"/>
      <c r="P52" s="376"/>
      <c r="Q52" s="376"/>
      <c r="R52" s="376"/>
      <c r="S52" s="376"/>
      <c r="T52" s="376"/>
      <c r="U52" s="376"/>
      <c r="V52" s="376"/>
      <c r="W52" s="376"/>
      <c r="X52" s="376"/>
      <c r="Y52" s="376"/>
      <c r="Z52" s="376"/>
      <c r="AA52" s="376"/>
      <c r="AB52" s="376"/>
      <c r="AC52" s="376"/>
      <c r="AD52" s="376"/>
      <c r="AE52" s="376"/>
      <c r="AF52" s="376"/>
      <c r="AG52" s="375">
        <f>ROUND(SUM(AG53:AG54),2)</f>
        <v>0</v>
      </c>
      <c r="AH52" s="374"/>
      <c r="AI52" s="374"/>
      <c r="AJ52" s="374"/>
      <c r="AK52" s="374"/>
      <c r="AL52" s="374"/>
      <c r="AM52" s="374"/>
      <c r="AN52" s="373">
        <f t="shared" si="0"/>
        <v>0</v>
      </c>
      <c r="AO52" s="374"/>
      <c r="AP52" s="374"/>
      <c r="AQ52" s="100" t="s">
        <v>75</v>
      </c>
      <c r="AR52" s="101"/>
      <c r="AS52" s="102">
        <f>ROUND(SUM(AS53:AS54),2)</f>
        <v>0</v>
      </c>
      <c r="AT52" s="103">
        <f t="shared" si="1"/>
        <v>0</v>
      </c>
      <c r="AU52" s="104">
        <f>ROUND(SUM(AU53:AU54),5)</f>
        <v>0</v>
      </c>
      <c r="AV52" s="103">
        <f>ROUND(AZ52*L26,2)</f>
        <v>0</v>
      </c>
      <c r="AW52" s="103">
        <f>ROUND(BA52*L27,2)</f>
        <v>0</v>
      </c>
      <c r="AX52" s="103">
        <f>ROUND(BB52*L26,2)</f>
        <v>0</v>
      </c>
      <c r="AY52" s="103">
        <f>ROUND(BC52*L27,2)</f>
        <v>0</v>
      </c>
      <c r="AZ52" s="103">
        <f>ROUND(SUM(AZ53:AZ54),2)</f>
        <v>0</v>
      </c>
      <c r="BA52" s="103">
        <f>ROUND(SUM(BA53:BA54),2)</f>
        <v>0</v>
      </c>
      <c r="BB52" s="103">
        <f>ROUND(SUM(BB53:BB54),2)</f>
        <v>0</v>
      </c>
      <c r="BC52" s="103">
        <f>ROUND(SUM(BC53:BC54),2)</f>
        <v>0</v>
      </c>
      <c r="BD52" s="105">
        <f>ROUND(SUM(BD53:BD54),2)</f>
        <v>0</v>
      </c>
      <c r="BS52" s="106" t="s">
        <v>68</v>
      </c>
      <c r="BT52" s="106" t="s">
        <v>76</v>
      </c>
      <c r="BV52" s="106" t="s">
        <v>71</v>
      </c>
      <c r="BW52" s="106" t="s">
        <v>77</v>
      </c>
      <c r="BX52" s="106" t="s">
        <v>7</v>
      </c>
      <c r="CL52" s="106" t="s">
        <v>21</v>
      </c>
    </row>
    <row r="53" spans="1:91" s="6" customFormat="1" ht="22.5" customHeight="1">
      <c r="A53" s="107" t="s">
        <v>78</v>
      </c>
      <c r="B53" s="108"/>
      <c r="C53" s="109"/>
      <c r="D53" s="109"/>
      <c r="E53" s="379" t="s">
        <v>73</v>
      </c>
      <c r="F53" s="379"/>
      <c r="G53" s="379"/>
      <c r="H53" s="379"/>
      <c r="I53" s="379"/>
      <c r="J53" s="109"/>
      <c r="K53" s="379" t="s">
        <v>74</v>
      </c>
      <c r="L53" s="379"/>
      <c r="M53" s="379"/>
      <c r="N53" s="379"/>
      <c r="O53" s="379"/>
      <c r="P53" s="379"/>
      <c r="Q53" s="379"/>
      <c r="R53" s="379"/>
      <c r="S53" s="379"/>
      <c r="T53" s="379"/>
      <c r="U53" s="379"/>
      <c r="V53" s="379"/>
      <c r="W53" s="379"/>
      <c r="X53" s="379"/>
      <c r="Y53" s="379"/>
      <c r="Z53" s="379"/>
      <c r="AA53" s="379"/>
      <c r="AB53" s="379"/>
      <c r="AC53" s="379"/>
      <c r="AD53" s="379"/>
      <c r="AE53" s="379"/>
      <c r="AF53" s="379"/>
      <c r="AG53" s="377">
        <f>'SO 01_K - Lokalita Koruna...'!J27</f>
        <v>0</v>
      </c>
      <c r="AH53" s="378"/>
      <c r="AI53" s="378"/>
      <c r="AJ53" s="378"/>
      <c r="AK53" s="378"/>
      <c r="AL53" s="378"/>
      <c r="AM53" s="378"/>
      <c r="AN53" s="377">
        <f t="shared" si="0"/>
        <v>0</v>
      </c>
      <c r="AO53" s="378"/>
      <c r="AP53" s="378"/>
      <c r="AQ53" s="110" t="s">
        <v>79</v>
      </c>
      <c r="AR53" s="111"/>
      <c r="AS53" s="112">
        <v>0</v>
      </c>
      <c r="AT53" s="113">
        <f t="shared" si="1"/>
        <v>0</v>
      </c>
      <c r="AU53" s="114">
        <f>'SO 01_K - Lokalita Koruna...'!P97</f>
        <v>0</v>
      </c>
      <c r="AV53" s="113">
        <f>'SO 01_K - Lokalita Koruna...'!J30</f>
        <v>0</v>
      </c>
      <c r="AW53" s="113">
        <f>'SO 01_K - Lokalita Koruna...'!J31</f>
        <v>0</v>
      </c>
      <c r="AX53" s="113">
        <f>'SO 01_K - Lokalita Koruna...'!J32</f>
        <v>0</v>
      </c>
      <c r="AY53" s="113">
        <f>'SO 01_K - Lokalita Koruna...'!J33</f>
        <v>0</v>
      </c>
      <c r="AZ53" s="113">
        <f>'SO 01_K - Lokalita Koruna...'!F30</f>
        <v>0</v>
      </c>
      <c r="BA53" s="113">
        <f>'SO 01_K - Lokalita Koruna...'!F31</f>
        <v>0</v>
      </c>
      <c r="BB53" s="113">
        <f>'SO 01_K - Lokalita Koruna...'!F32</f>
        <v>0</v>
      </c>
      <c r="BC53" s="113">
        <f>'SO 01_K - Lokalita Koruna...'!F33</f>
        <v>0</v>
      </c>
      <c r="BD53" s="115">
        <f>'SO 01_K - Lokalita Koruna...'!F34</f>
        <v>0</v>
      </c>
      <c r="BT53" s="116" t="s">
        <v>80</v>
      </c>
      <c r="BU53" s="116" t="s">
        <v>81</v>
      </c>
      <c r="BV53" s="116" t="s">
        <v>71</v>
      </c>
      <c r="BW53" s="116" t="s">
        <v>77</v>
      </c>
      <c r="BX53" s="116" t="s">
        <v>7</v>
      </c>
      <c r="CL53" s="116" t="s">
        <v>21</v>
      </c>
      <c r="CM53" s="116" t="s">
        <v>80</v>
      </c>
    </row>
    <row r="54" spans="1:91" s="6" customFormat="1" ht="22.5" customHeight="1">
      <c r="A54" s="107" t="s">
        <v>78</v>
      </c>
      <c r="B54" s="108"/>
      <c r="C54" s="109"/>
      <c r="D54" s="109"/>
      <c r="E54" s="379" t="s">
        <v>82</v>
      </c>
      <c r="F54" s="379"/>
      <c r="G54" s="379"/>
      <c r="H54" s="379"/>
      <c r="I54" s="379"/>
      <c r="J54" s="109"/>
      <c r="K54" s="379" t="s">
        <v>74</v>
      </c>
      <c r="L54" s="379"/>
      <c r="M54" s="379"/>
      <c r="N54" s="379"/>
      <c r="O54" s="379"/>
      <c r="P54" s="379"/>
      <c r="Q54" s="379"/>
      <c r="R54" s="379"/>
      <c r="S54" s="379"/>
      <c r="T54" s="379"/>
      <c r="U54" s="379"/>
      <c r="V54" s="379"/>
      <c r="W54" s="379"/>
      <c r="X54" s="379"/>
      <c r="Y54" s="379"/>
      <c r="Z54" s="379"/>
      <c r="AA54" s="379"/>
      <c r="AB54" s="379"/>
      <c r="AC54" s="379"/>
      <c r="AD54" s="379"/>
      <c r="AE54" s="379"/>
      <c r="AF54" s="379"/>
      <c r="AG54" s="377">
        <f>'VON - Lokalita Koruna (ko...'!J29</f>
        <v>0</v>
      </c>
      <c r="AH54" s="378"/>
      <c r="AI54" s="378"/>
      <c r="AJ54" s="378"/>
      <c r="AK54" s="378"/>
      <c r="AL54" s="378"/>
      <c r="AM54" s="378"/>
      <c r="AN54" s="377">
        <f t="shared" si="0"/>
        <v>0</v>
      </c>
      <c r="AO54" s="378"/>
      <c r="AP54" s="378"/>
      <c r="AQ54" s="110" t="s">
        <v>79</v>
      </c>
      <c r="AR54" s="111"/>
      <c r="AS54" s="112">
        <v>0</v>
      </c>
      <c r="AT54" s="113">
        <f t="shared" si="1"/>
        <v>0</v>
      </c>
      <c r="AU54" s="114">
        <f>'VON - Lokalita Koruna (ko...'!P88</f>
        <v>0</v>
      </c>
      <c r="AV54" s="113">
        <f>'VON - Lokalita Koruna (ko...'!J32</f>
        <v>0</v>
      </c>
      <c r="AW54" s="113">
        <f>'VON - Lokalita Koruna (ko...'!J33</f>
        <v>0</v>
      </c>
      <c r="AX54" s="113">
        <f>'VON - Lokalita Koruna (ko...'!J34</f>
        <v>0</v>
      </c>
      <c r="AY54" s="113">
        <f>'VON - Lokalita Koruna (ko...'!J35</f>
        <v>0</v>
      </c>
      <c r="AZ54" s="113">
        <f>'VON - Lokalita Koruna (ko...'!F32</f>
        <v>0</v>
      </c>
      <c r="BA54" s="113">
        <f>'VON - Lokalita Koruna (ko...'!F33</f>
        <v>0</v>
      </c>
      <c r="BB54" s="113">
        <f>'VON - Lokalita Koruna (ko...'!F34</f>
        <v>0</v>
      </c>
      <c r="BC54" s="113">
        <f>'VON - Lokalita Koruna (ko...'!F35</f>
        <v>0</v>
      </c>
      <c r="BD54" s="115">
        <f>'VON - Lokalita Koruna (ko...'!F36</f>
        <v>0</v>
      </c>
      <c r="BT54" s="116" t="s">
        <v>80</v>
      </c>
      <c r="BV54" s="116" t="s">
        <v>71</v>
      </c>
      <c r="BW54" s="116" t="s">
        <v>83</v>
      </c>
      <c r="BX54" s="116" t="s">
        <v>77</v>
      </c>
      <c r="CL54" s="116" t="s">
        <v>21</v>
      </c>
    </row>
    <row r="55" spans="1:91" s="5" customFormat="1" ht="22.5" customHeight="1">
      <c r="B55" s="97"/>
      <c r="C55" s="98"/>
      <c r="D55" s="376" t="s">
        <v>84</v>
      </c>
      <c r="E55" s="376"/>
      <c r="F55" s="376"/>
      <c r="G55" s="376"/>
      <c r="H55" s="376"/>
      <c r="I55" s="99"/>
      <c r="J55" s="376" t="s">
        <v>85</v>
      </c>
      <c r="K55" s="376"/>
      <c r="L55" s="376"/>
      <c r="M55" s="376"/>
      <c r="N55" s="376"/>
      <c r="O55" s="376"/>
      <c r="P55" s="376"/>
      <c r="Q55" s="376"/>
      <c r="R55" s="376"/>
      <c r="S55" s="376"/>
      <c r="T55" s="376"/>
      <c r="U55" s="376"/>
      <c r="V55" s="376"/>
      <c r="W55" s="376"/>
      <c r="X55" s="376"/>
      <c r="Y55" s="376"/>
      <c r="Z55" s="376"/>
      <c r="AA55" s="376"/>
      <c r="AB55" s="376"/>
      <c r="AC55" s="376"/>
      <c r="AD55" s="376"/>
      <c r="AE55" s="376"/>
      <c r="AF55" s="376"/>
      <c r="AG55" s="375">
        <f>ROUND(SUM(AG56:AG57),2)</f>
        <v>0</v>
      </c>
      <c r="AH55" s="374"/>
      <c r="AI55" s="374"/>
      <c r="AJ55" s="374"/>
      <c r="AK55" s="374"/>
      <c r="AL55" s="374"/>
      <c r="AM55" s="374"/>
      <c r="AN55" s="373">
        <f t="shared" si="0"/>
        <v>0</v>
      </c>
      <c r="AO55" s="374"/>
      <c r="AP55" s="374"/>
      <c r="AQ55" s="100" t="s">
        <v>75</v>
      </c>
      <c r="AR55" s="101"/>
      <c r="AS55" s="102">
        <f>ROUND(SUM(AS56:AS57),2)</f>
        <v>0</v>
      </c>
      <c r="AT55" s="103">
        <f t="shared" si="1"/>
        <v>0</v>
      </c>
      <c r="AU55" s="104">
        <f>ROUND(SUM(AU56:AU57),5)</f>
        <v>0</v>
      </c>
      <c r="AV55" s="103">
        <f>ROUND(AZ55*L26,2)</f>
        <v>0</v>
      </c>
      <c r="AW55" s="103">
        <f>ROUND(BA55*L27,2)</f>
        <v>0</v>
      </c>
      <c r="AX55" s="103">
        <f>ROUND(BB55*L26,2)</f>
        <v>0</v>
      </c>
      <c r="AY55" s="103">
        <f>ROUND(BC55*L27,2)</f>
        <v>0</v>
      </c>
      <c r="AZ55" s="103">
        <f>ROUND(SUM(AZ56:AZ57),2)</f>
        <v>0</v>
      </c>
      <c r="BA55" s="103">
        <f>ROUND(SUM(BA56:BA57),2)</f>
        <v>0</v>
      </c>
      <c r="BB55" s="103">
        <f>ROUND(SUM(BB56:BB57),2)</f>
        <v>0</v>
      </c>
      <c r="BC55" s="103">
        <f>ROUND(SUM(BC56:BC57),2)</f>
        <v>0</v>
      </c>
      <c r="BD55" s="105">
        <f>ROUND(SUM(BD56:BD57),2)</f>
        <v>0</v>
      </c>
      <c r="BS55" s="106" t="s">
        <v>68</v>
      </c>
      <c r="BT55" s="106" t="s">
        <v>76</v>
      </c>
      <c r="BV55" s="106" t="s">
        <v>71</v>
      </c>
      <c r="BW55" s="106" t="s">
        <v>86</v>
      </c>
      <c r="BX55" s="106" t="s">
        <v>7</v>
      </c>
      <c r="CL55" s="106" t="s">
        <v>21</v>
      </c>
    </row>
    <row r="56" spans="1:91" s="6" customFormat="1" ht="22.5" customHeight="1">
      <c r="A56" s="107" t="s">
        <v>78</v>
      </c>
      <c r="B56" s="108"/>
      <c r="C56" s="109"/>
      <c r="D56" s="109"/>
      <c r="E56" s="379" t="s">
        <v>84</v>
      </c>
      <c r="F56" s="379"/>
      <c r="G56" s="379"/>
      <c r="H56" s="379"/>
      <c r="I56" s="379"/>
      <c r="J56" s="109"/>
      <c r="K56" s="379" t="s">
        <v>85</v>
      </c>
      <c r="L56" s="379"/>
      <c r="M56" s="379"/>
      <c r="N56" s="379"/>
      <c r="O56" s="379"/>
      <c r="P56" s="379"/>
      <c r="Q56" s="379"/>
      <c r="R56" s="379"/>
      <c r="S56" s="379"/>
      <c r="T56" s="379"/>
      <c r="U56" s="379"/>
      <c r="V56" s="379"/>
      <c r="W56" s="379"/>
      <c r="X56" s="379"/>
      <c r="Y56" s="379"/>
      <c r="Z56" s="379"/>
      <c r="AA56" s="379"/>
      <c r="AB56" s="379"/>
      <c r="AC56" s="379"/>
      <c r="AD56" s="379"/>
      <c r="AE56" s="379"/>
      <c r="AF56" s="379"/>
      <c r="AG56" s="377">
        <f>'SO 01_S - Lokalita Koruna...'!J27</f>
        <v>0</v>
      </c>
      <c r="AH56" s="378"/>
      <c r="AI56" s="378"/>
      <c r="AJ56" s="378"/>
      <c r="AK56" s="378"/>
      <c r="AL56" s="378"/>
      <c r="AM56" s="378"/>
      <c r="AN56" s="377">
        <f t="shared" si="0"/>
        <v>0</v>
      </c>
      <c r="AO56" s="378"/>
      <c r="AP56" s="378"/>
      <c r="AQ56" s="110" t="s">
        <v>79</v>
      </c>
      <c r="AR56" s="111"/>
      <c r="AS56" s="112">
        <v>0</v>
      </c>
      <c r="AT56" s="113">
        <f t="shared" si="1"/>
        <v>0</v>
      </c>
      <c r="AU56" s="114">
        <f>'SO 01_S - Lokalita Koruna...'!P97</f>
        <v>0</v>
      </c>
      <c r="AV56" s="113">
        <f>'SO 01_S - Lokalita Koruna...'!J30</f>
        <v>0</v>
      </c>
      <c r="AW56" s="113">
        <f>'SO 01_S - Lokalita Koruna...'!J31</f>
        <v>0</v>
      </c>
      <c r="AX56" s="113">
        <f>'SO 01_S - Lokalita Koruna...'!J32</f>
        <v>0</v>
      </c>
      <c r="AY56" s="113">
        <f>'SO 01_S - Lokalita Koruna...'!J33</f>
        <v>0</v>
      </c>
      <c r="AZ56" s="113">
        <f>'SO 01_S - Lokalita Koruna...'!F30</f>
        <v>0</v>
      </c>
      <c r="BA56" s="113">
        <f>'SO 01_S - Lokalita Koruna...'!F31</f>
        <v>0</v>
      </c>
      <c r="BB56" s="113">
        <f>'SO 01_S - Lokalita Koruna...'!F32</f>
        <v>0</v>
      </c>
      <c r="BC56" s="113">
        <f>'SO 01_S - Lokalita Koruna...'!F33</f>
        <v>0</v>
      </c>
      <c r="BD56" s="115">
        <f>'SO 01_S - Lokalita Koruna...'!F34</f>
        <v>0</v>
      </c>
      <c r="BT56" s="116" t="s">
        <v>80</v>
      </c>
      <c r="BU56" s="116" t="s">
        <v>81</v>
      </c>
      <c r="BV56" s="116" t="s">
        <v>71</v>
      </c>
      <c r="BW56" s="116" t="s">
        <v>86</v>
      </c>
      <c r="BX56" s="116" t="s">
        <v>7</v>
      </c>
      <c r="CL56" s="116" t="s">
        <v>21</v>
      </c>
      <c r="CM56" s="116" t="s">
        <v>80</v>
      </c>
    </row>
    <row r="57" spans="1:91" s="6" customFormat="1" ht="22.5" customHeight="1">
      <c r="A57" s="107" t="s">
        <v>78</v>
      </c>
      <c r="B57" s="108"/>
      <c r="C57" s="109"/>
      <c r="D57" s="109"/>
      <c r="E57" s="379" t="s">
        <v>82</v>
      </c>
      <c r="F57" s="379"/>
      <c r="G57" s="379"/>
      <c r="H57" s="379"/>
      <c r="I57" s="379"/>
      <c r="J57" s="109"/>
      <c r="K57" s="379" t="s">
        <v>85</v>
      </c>
      <c r="L57" s="379"/>
      <c r="M57" s="379"/>
      <c r="N57" s="379"/>
      <c r="O57" s="379"/>
      <c r="P57" s="379"/>
      <c r="Q57" s="379"/>
      <c r="R57" s="379"/>
      <c r="S57" s="379"/>
      <c r="T57" s="379"/>
      <c r="U57" s="379"/>
      <c r="V57" s="379"/>
      <c r="W57" s="379"/>
      <c r="X57" s="379"/>
      <c r="Y57" s="379"/>
      <c r="Z57" s="379"/>
      <c r="AA57" s="379"/>
      <c r="AB57" s="379"/>
      <c r="AC57" s="379"/>
      <c r="AD57" s="379"/>
      <c r="AE57" s="379"/>
      <c r="AF57" s="379"/>
      <c r="AG57" s="377">
        <f>'VON - Lokalita Koruna (se...'!J29</f>
        <v>0</v>
      </c>
      <c r="AH57" s="378"/>
      <c r="AI57" s="378"/>
      <c r="AJ57" s="378"/>
      <c r="AK57" s="378"/>
      <c r="AL57" s="378"/>
      <c r="AM57" s="378"/>
      <c r="AN57" s="377">
        <f t="shared" si="0"/>
        <v>0</v>
      </c>
      <c r="AO57" s="378"/>
      <c r="AP57" s="378"/>
      <c r="AQ57" s="110" t="s">
        <v>79</v>
      </c>
      <c r="AR57" s="111"/>
      <c r="AS57" s="112">
        <v>0</v>
      </c>
      <c r="AT57" s="113">
        <f t="shared" si="1"/>
        <v>0</v>
      </c>
      <c r="AU57" s="114">
        <f>'VON - Lokalita Koruna (se...'!P88</f>
        <v>0</v>
      </c>
      <c r="AV57" s="113">
        <f>'VON - Lokalita Koruna (se...'!J32</f>
        <v>0</v>
      </c>
      <c r="AW57" s="113">
        <f>'VON - Lokalita Koruna (se...'!J33</f>
        <v>0</v>
      </c>
      <c r="AX57" s="113">
        <f>'VON - Lokalita Koruna (se...'!J34</f>
        <v>0</v>
      </c>
      <c r="AY57" s="113">
        <f>'VON - Lokalita Koruna (se...'!J35</f>
        <v>0</v>
      </c>
      <c r="AZ57" s="113">
        <f>'VON - Lokalita Koruna (se...'!F32</f>
        <v>0</v>
      </c>
      <c r="BA57" s="113">
        <f>'VON - Lokalita Koruna (se...'!F33</f>
        <v>0</v>
      </c>
      <c r="BB57" s="113">
        <f>'VON - Lokalita Koruna (se...'!F34</f>
        <v>0</v>
      </c>
      <c r="BC57" s="113">
        <f>'VON - Lokalita Koruna (se...'!F35</f>
        <v>0</v>
      </c>
      <c r="BD57" s="115">
        <f>'VON - Lokalita Koruna (se...'!F36</f>
        <v>0</v>
      </c>
      <c r="BT57" s="116" t="s">
        <v>80</v>
      </c>
      <c r="BV57" s="116" t="s">
        <v>71</v>
      </c>
      <c r="BW57" s="116" t="s">
        <v>87</v>
      </c>
      <c r="BX57" s="116" t="s">
        <v>86</v>
      </c>
      <c r="CL57" s="116" t="s">
        <v>21</v>
      </c>
    </row>
    <row r="58" spans="1:91" s="5" customFormat="1" ht="22.5" customHeight="1">
      <c r="B58" s="97"/>
      <c r="C58" s="98"/>
      <c r="D58" s="376" t="s">
        <v>88</v>
      </c>
      <c r="E58" s="376"/>
      <c r="F58" s="376"/>
      <c r="G58" s="376"/>
      <c r="H58" s="376"/>
      <c r="I58" s="99"/>
      <c r="J58" s="376" t="s">
        <v>89</v>
      </c>
      <c r="K58" s="376"/>
      <c r="L58" s="376"/>
      <c r="M58" s="376"/>
      <c r="N58" s="376"/>
      <c r="O58" s="376"/>
      <c r="P58" s="376"/>
      <c r="Q58" s="376"/>
      <c r="R58" s="376"/>
      <c r="S58" s="376"/>
      <c r="T58" s="376"/>
      <c r="U58" s="376"/>
      <c r="V58" s="376"/>
      <c r="W58" s="376"/>
      <c r="X58" s="376"/>
      <c r="Y58" s="376"/>
      <c r="Z58" s="376"/>
      <c r="AA58" s="376"/>
      <c r="AB58" s="376"/>
      <c r="AC58" s="376"/>
      <c r="AD58" s="376"/>
      <c r="AE58" s="376"/>
      <c r="AF58" s="376"/>
      <c r="AG58" s="375">
        <f>ROUND(SUM(AG59:AG60),2)</f>
        <v>0</v>
      </c>
      <c r="AH58" s="374"/>
      <c r="AI58" s="374"/>
      <c r="AJ58" s="374"/>
      <c r="AK58" s="374"/>
      <c r="AL58" s="374"/>
      <c r="AM58" s="374"/>
      <c r="AN58" s="373">
        <f t="shared" si="0"/>
        <v>0</v>
      </c>
      <c r="AO58" s="374"/>
      <c r="AP58" s="374"/>
      <c r="AQ58" s="100" t="s">
        <v>75</v>
      </c>
      <c r="AR58" s="101"/>
      <c r="AS58" s="102">
        <f>ROUND(SUM(AS59:AS60),2)</f>
        <v>0</v>
      </c>
      <c r="AT58" s="103">
        <f t="shared" si="1"/>
        <v>0</v>
      </c>
      <c r="AU58" s="104">
        <f>ROUND(SUM(AU59:AU60),5)</f>
        <v>0</v>
      </c>
      <c r="AV58" s="103">
        <f>ROUND(AZ58*L26,2)</f>
        <v>0</v>
      </c>
      <c r="AW58" s="103">
        <f>ROUND(BA58*L27,2)</f>
        <v>0</v>
      </c>
      <c r="AX58" s="103">
        <f>ROUND(BB58*L26,2)</f>
        <v>0</v>
      </c>
      <c r="AY58" s="103">
        <f>ROUND(BC58*L27,2)</f>
        <v>0</v>
      </c>
      <c r="AZ58" s="103">
        <f>ROUND(SUM(AZ59:AZ60),2)</f>
        <v>0</v>
      </c>
      <c r="BA58" s="103">
        <f>ROUND(SUM(BA59:BA60),2)</f>
        <v>0</v>
      </c>
      <c r="BB58" s="103">
        <f>ROUND(SUM(BB59:BB60),2)</f>
        <v>0</v>
      </c>
      <c r="BC58" s="103">
        <f>ROUND(SUM(BC59:BC60),2)</f>
        <v>0</v>
      </c>
      <c r="BD58" s="105">
        <f>ROUND(SUM(BD59:BD60),2)</f>
        <v>0</v>
      </c>
      <c r="BS58" s="106" t="s">
        <v>68</v>
      </c>
      <c r="BT58" s="106" t="s">
        <v>76</v>
      </c>
      <c r="BV58" s="106" t="s">
        <v>71</v>
      </c>
      <c r="BW58" s="106" t="s">
        <v>90</v>
      </c>
      <c r="BX58" s="106" t="s">
        <v>7</v>
      </c>
      <c r="CL58" s="106" t="s">
        <v>21</v>
      </c>
    </row>
    <row r="59" spans="1:91" s="6" customFormat="1" ht="22.5" customHeight="1">
      <c r="A59" s="107" t="s">
        <v>78</v>
      </c>
      <c r="B59" s="108"/>
      <c r="C59" s="109"/>
      <c r="D59" s="109"/>
      <c r="E59" s="379" t="s">
        <v>88</v>
      </c>
      <c r="F59" s="379"/>
      <c r="G59" s="379"/>
      <c r="H59" s="379"/>
      <c r="I59" s="379"/>
      <c r="J59" s="109"/>
      <c r="K59" s="379" t="s">
        <v>89</v>
      </c>
      <c r="L59" s="379"/>
      <c r="M59" s="379"/>
      <c r="N59" s="379"/>
      <c r="O59" s="379"/>
      <c r="P59" s="379"/>
      <c r="Q59" s="379"/>
      <c r="R59" s="379"/>
      <c r="S59" s="379"/>
      <c r="T59" s="379"/>
      <c r="U59" s="379"/>
      <c r="V59" s="379"/>
      <c r="W59" s="379"/>
      <c r="X59" s="379"/>
      <c r="Y59" s="379"/>
      <c r="Z59" s="379"/>
      <c r="AA59" s="379"/>
      <c r="AB59" s="379"/>
      <c r="AC59" s="379"/>
      <c r="AD59" s="379"/>
      <c r="AE59" s="379"/>
      <c r="AF59" s="379"/>
      <c r="AG59" s="377">
        <f>'SO 02_K - Lokalita Bulhar...'!J27</f>
        <v>0</v>
      </c>
      <c r="AH59" s="378"/>
      <c r="AI59" s="378"/>
      <c r="AJ59" s="378"/>
      <c r="AK59" s="378"/>
      <c r="AL59" s="378"/>
      <c r="AM59" s="378"/>
      <c r="AN59" s="377">
        <f t="shared" si="0"/>
        <v>0</v>
      </c>
      <c r="AO59" s="378"/>
      <c r="AP59" s="378"/>
      <c r="AQ59" s="110" t="s">
        <v>79</v>
      </c>
      <c r="AR59" s="111"/>
      <c r="AS59" s="112">
        <v>0</v>
      </c>
      <c r="AT59" s="113">
        <f t="shared" si="1"/>
        <v>0</v>
      </c>
      <c r="AU59" s="114">
        <f>'SO 02_K - Lokalita Bulhar...'!P93</f>
        <v>0</v>
      </c>
      <c r="AV59" s="113">
        <f>'SO 02_K - Lokalita Bulhar...'!J30</f>
        <v>0</v>
      </c>
      <c r="AW59" s="113">
        <f>'SO 02_K - Lokalita Bulhar...'!J31</f>
        <v>0</v>
      </c>
      <c r="AX59" s="113">
        <f>'SO 02_K - Lokalita Bulhar...'!J32</f>
        <v>0</v>
      </c>
      <c r="AY59" s="113">
        <f>'SO 02_K - Lokalita Bulhar...'!J33</f>
        <v>0</v>
      </c>
      <c r="AZ59" s="113">
        <f>'SO 02_K - Lokalita Bulhar...'!F30</f>
        <v>0</v>
      </c>
      <c r="BA59" s="113">
        <f>'SO 02_K - Lokalita Bulhar...'!F31</f>
        <v>0</v>
      </c>
      <c r="BB59" s="113">
        <f>'SO 02_K - Lokalita Bulhar...'!F32</f>
        <v>0</v>
      </c>
      <c r="BC59" s="113">
        <f>'SO 02_K - Lokalita Bulhar...'!F33</f>
        <v>0</v>
      </c>
      <c r="BD59" s="115">
        <f>'SO 02_K - Lokalita Bulhar...'!F34</f>
        <v>0</v>
      </c>
      <c r="BT59" s="116" t="s">
        <v>80</v>
      </c>
      <c r="BU59" s="116" t="s">
        <v>81</v>
      </c>
      <c r="BV59" s="116" t="s">
        <v>71</v>
      </c>
      <c r="BW59" s="116" t="s">
        <v>90</v>
      </c>
      <c r="BX59" s="116" t="s">
        <v>7</v>
      </c>
      <c r="CL59" s="116" t="s">
        <v>21</v>
      </c>
      <c r="CM59" s="116" t="s">
        <v>80</v>
      </c>
    </row>
    <row r="60" spans="1:91" s="6" customFormat="1" ht="22.5" customHeight="1">
      <c r="A60" s="107" t="s">
        <v>78</v>
      </c>
      <c r="B60" s="108"/>
      <c r="C60" s="109"/>
      <c r="D60" s="109"/>
      <c r="E60" s="379" t="s">
        <v>82</v>
      </c>
      <c r="F60" s="379"/>
      <c r="G60" s="379"/>
      <c r="H60" s="379"/>
      <c r="I60" s="379"/>
      <c r="J60" s="109"/>
      <c r="K60" s="379" t="s">
        <v>89</v>
      </c>
      <c r="L60" s="379"/>
      <c r="M60" s="379"/>
      <c r="N60" s="379"/>
      <c r="O60" s="379"/>
      <c r="P60" s="379"/>
      <c r="Q60" s="379"/>
      <c r="R60" s="379"/>
      <c r="S60" s="379"/>
      <c r="T60" s="379"/>
      <c r="U60" s="379"/>
      <c r="V60" s="379"/>
      <c r="W60" s="379"/>
      <c r="X60" s="379"/>
      <c r="Y60" s="379"/>
      <c r="Z60" s="379"/>
      <c r="AA60" s="379"/>
      <c r="AB60" s="379"/>
      <c r="AC60" s="379"/>
      <c r="AD60" s="379"/>
      <c r="AE60" s="379"/>
      <c r="AF60" s="379"/>
      <c r="AG60" s="377">
        <f>'VON - Lokalita Bulharská ...'!J29</f>
        <v>0</v>
      </c>
      <c r="AH60" s="378"/>
      <c r="AI60" s="378"/>
      <c r="AJ60" s="378"/>
      <c r="AK60" s="378"/>
      <c r="AL60" s="378"/>
      <c r="AM60" s="378"/>
      <c r="AN60" s="377">
        <f t="shared" si="0"/>
        <v>0</v>
      </c>
      <c r="AO60" s="378"/>
      <c r="AP60" s="378"/>
      <c r="AQ60" s="110" t="s">
        <v>79</v>
      </c>
      <c r="AR60" s="111"/>
      <c r="AS60" s="112">
        <v>0</v>
      </c>
      <c r="AT60" s="113">
        <f t="shared" si="1"/>
        <v>0</v>
      </c>
      <c r="AU60" s="114">
        <f>'VON - Lokalita Bulharská ...'!P88</f>
        <v>0</v>
      </c>
      <c r="AV60" s="113">
        <f>'VON - Lokalita Bulharská ...'!J32</f>
        <v>0</v>
      </c>
      <c r="AW60" s="113">
        <f>'VON - Lokalita Bulharská ...'!J33</f>
        <v>0</v>
      </c>
      <c r="AX60" s="113">
        <f>'VON - Lokalita Bulharská ...'!J34</f>
        <v>0</v>
      </c>
      <c r="AY60" s="113">
        <f>'VON - Lokalita Bulharská ...'!J35</f>
        <v>0</v>
      </c>
      <c r="AZ60" s="113">
        <f>'VON - Lokalita Bulharská ...'!F32</f>
        <v>0</v>
      </c>
      <c r="BA60" s="113">
        <f>'VON - Lokalita Bulharská ...'!F33</f>
        <v>0</v>
      </c>
      <c r="BB60" s="113">
        <f>'VON - Lokalita Bulharská ...'!F34</f>
        <v>0</v>
      </c>
      <c r="BC60" s="113">
        <f>'VON - Lokalita Bulharská ...'!F35</f>
        <v>0</v>
      </c>
      <c r="BD60" s="115">
        <f>'VON - Lokalita Bulharská ...'!F36</f>
        <v>0</v>
      </c>
      <c r="BT60" s="116" t="s">
        <v>80</v>
      </c>
      <c r="BV60" s="116" t="s">
        <v>71</v>
      </c>
      <c r="BW60" s="116" t="s">
        <v>91</v>
      </c>
      <c r="BX60" s="116" t="s">
        <v>90</v>
      </c>
      <c r="CL60" s="116" t="s">
        <v>21</v>
      </c>
    </row>
    <row r="61" spans="1:91" s="5" customFormat="1" ht="22.5" customHeight="1">
      <c r="B61" s="97"/>
      <c r="C61" s="98"/>
      <c r="D61" s="376" t="s">
        <v>92</v>
      </c>
      <c r="E61" s="376"/>
      <c r="F61" s="376"/>
      <c r="G61" s="376"/>
      <c r="H61" s="376"/>
      <c r="I61" s="99"/>
      <c r="J61" s="376" t="s">
        <v>93</v>
      </c>
      <c r="K61" s="376"/>
      <c r="L61" s="376"/>
      <c r="M61" s="376"/>
      <c r="N61" s="376"/>
      <c r="O61" s="376"/>
      <c r="P61" s="376"/>
      <c r="Q61" s="376"/>
      <c r="R61" s="376"/>
      <c r="S61" s="376"/>
      <c r="T61" s="376"/>
      <c r="U61" s="376"/>
      <c r="V61" s="376"/>
      <c r="W61" s="376"/>
      <c r="X61" s="376"/>
      <c r="Y61" s="376"/>
      <c r="Z61" s="376"/>
      <c r="AA61" s="376"/>
      <c r="AB61" s="376"/>
      <c r="AC61" s="376"/>
      <c r="AD61" s="376"/>
      <c r="AE61" s="376"/>
      <c r="AF61" s="376"/>
      <c r="AG61" s="375">
        <f>ROUND(SUM(AG62:AG63),2)</f>
        <v>0</v>
      </c>
      <c r="AH61" s="374"/>
      <c r="AI61" s="374"/>
      <c r="AJ61" s="374"/>
      <c r="AK61" s="374"/>
      <c r="AL61" s="374"/>
      <c r="AM61" s="374"/>
      <c r="AN61" s="373">
        <f t="shared" si="0"/>
        <v>0</v>
      </c>
      <c r="AO61" s="374"/>
      <c r="AP61" s="374"/>
      <c r="AQ61" s="100" t="s">
        <v>75</v>
      </c>
      <c r="AR61" s="101"/>
      <c r="AS61" s="102">
        <f>ROUND(SUM(AS62:AS63),2)</f>
        <v>0</v>
      </c>
      <c r="AT61" s="103">
        <f t="shared" si="1"/>
        <v>0</v>
      </c>
      <c r="AU61" s="104">
        <f>ROUND(SUM(AU62:AU63),5)</f>
        <v>0</v>
      </c>
      <c r="AV61" s="103">
        <f>ROUND(AZ61*L26,2)</f>
        <v>0</v>
      </c>
      <c r="AW61" s="103">
        <f>ROUND(BA61*L27,2)</f>
        <v>0</v>
      </c>
      <c r="AX61" s="103">
        <f>ROUND(BB61*L26,2)</f>
        <v>0</v>
      </c>
      <c r="AY61" s="103">
        <f>ROUND(BC61*L27,2)</f>
        <v>0</v>
      </c>
      <c r="AZ61" s="103">
        <f>ROUND(SUM(AZ62:AZ63),2)</f>
        <v>0</v>
      </c>
      <c r="BA61" s="103">
        <f>ROUND(SUM(BA62:BA63),2)</f>
        <v>0</v>
      </c>
      <c r="BB61" s="103">
        <f>ROUND(SUM(BB62:BB63),2)</f>
        <v>0</v>
      </c>
      <c r="BC61" s="103">
        <f>ROUND(SUM(BC62:BC63),2)</f>
        <v>0</v>
      </c>
      <c r="BD61" s="105">
        <f>ROUND(SUM(BD62:BD63),2)</f>
        <v>0</v>
      </c>
      <c r="BS61" s="106" t="s">
        <v>68</v>
      </c>
      <c r="BT61" s="106" t="s">
        <v>76</v>
      </c>
      <c r="BV61" s="106" t="s">
        <v>71</v>
      </c>
      <c r="BW61" s="106" t="s">
        <v>94</v>
      </c>
      <c r="BX61" s="106" t="s">
        <v>7</v>
      </c>
      <c r="CL61" s="106" t="s">
        <v>21</v>
      </c>
    </row>
    <row r="62" spans="1:91" s="6" customFormat="1" ht="22.5" customHeight="1">
      <c r="A62" s="107" t="s">
        <v>78</v>
      </c>
      <c r="B62" s="108"/>
      <c r="C62" s="109"/>
      <c r="D62" s="109"/>
      <c r="E62" s="379" t="s">
        <v>92</v>
      </c>
      <c r="F62" s="379"/>
      <c r="G62" s="379"/>
      <c r="H62" s="379"/>
      <c r="I62" s="379"/>
      <c r="J62" s="109"/>
      <c r="K62" s="379" t="s">
        <v>93</v>
      </c>
      <c r="L62" s="379"/>
      <c r="M62" s="379"/>
      <c r="N62" s="379"/>
      <c r="O62" s="379"/>
      <c r="P62" s="379"/>
      <c r="Q62" s="379"/>
      <c r="R62" s="379"/>
      <c r="S62" s="379"/>
      <c r="T62" s="379"/>
      <c r="U62" s="379"/>
      <c r="V62" s="379"/>
      <c r="W62" s="379"/>
      <c r="X62" s="379"/>
      <c r="Y62" s="379"/>
      <c r="Z62" s="379"/>
      <c r="AA62" s="379"/>
      <c r="AB62" s="379"/>
      <c r="AC62" s="379"/>
      <c r="AD62" s="379"/>
      <c r="AE62" s="379"/>
      <c r="AF62" s="379"/>
      <c r="AG62" s="377">
        <f>'SO 02_S - Lokalita Bulhar...'!J27</f>
        <v>0</v>
      </c>
      <c r="AH62" s="378"/>
      <c r="AI62" s="378"/>
      <c r="AJ62" s="378"/>
      <c r="AK62" s="378"/>
      <c r="AL62" s="378"/>
      <c r="AM62" s="378"/>
      <c r="AN62" s="377">
        <f t="shared" si="0"/>
        <v>0</v>
      </c>
      <c r="AO62" s="378"/>
      <c r="AP62" s="378"/>
      <c r="AQ62" s="110" t="s">
        <v>79</v>
      </c>
      <c r="AR62" s="111"/>
      <c r="AS62" s="112">
        <v>0</v>
      </c>
      <c r="AT62" s="113">
        <f t="shared" si="1"/>
        <v>0</v>
      </c>
      <c r="AU62" s="114">
        <f>'SO 02_S - Lokalita Bulhar...'!P93</f>
        <v>0</v>
      </c>
      <c r="AV62" s="113">
        <f>'SO 02_S - Lokalita Bulhar...'!J30</f>
        <v>0</v>
      </c>
      <c r="AW62" s="113">
        <f>'SO 02_S - Lokalita Bulhar...'!J31</f>
        <v>0</v>
      </c>
      <c r="AX62" s="113">
        <f>'SO 02_S - Lokalita Bulhar...'!J32</f>
        <v>0</v>
      </c>
      <c r="AY62" s="113">
        <f>'SO 02_S - Lokalita Bulhar...'!J33</f>
        <v>0</v>
      </c>
      <c r="AZ62" s="113">
        <f>'SO 02_S - Lokalita Bulhar...'!F30</f>
        <v>0</v>
      </c>
      <c r="BA62" s="113">
        <f>'SO 02_S - Lokalita Bulhar...'!F31</f>
        <v>0</v>
      </c>
      <c r="BB62" s="113">
        <f>'SO 02_S - Lokalita Bulhar...'!F32</f>
        <v>0</v>
      </c>
      <c r="BC62" s="113">
        <f>'SO 02_S - Lokalita Bulhar...'!F33</f>
        <v>0</v>
      </c>
      <c r="BD62" s="115">
        <f>'SO 02_S - Lokalita Bulhar...'!F34</f>
        <v>0</v>
      </c>
      <c r="BT62" s="116" t="s">
        <v>80</v>
      </c>
      <c r="BU62" s="116" t="s">
        <v>81</v>
      </c>
      <c r="BV62" s="116" t="s">
        <v>71</v>
      </c>
      <c r="BW62" s="116" t="s">
        <v>94</v>
      </c>
      <c r="BX62" s="116" t="s">
        <v>7</v>
      </c>
      <c r="CL62" s="116" t="s">
        <v>21</v>
      </c>
      <c r="CM62" s="116" t="s">
        <v>80</v>
      </c>
    </row>
    <row r="63" spans="1:91" s="6" customFormat="1" ht="22.5" customHeight="1">
      <c r="A63" s="107" t="s">
        <v>78</v>
      </c>
      <c r="B63" s="108"/>
      <c r="C63" s="109"/>
      <c r="D63" s="109"/>
      <c r="E63" s="379" t="s">
        <v>82</v>
      </c>
      <c r="F63" s="379"/>
      <c r="G63" s="379"/>
      <c r="H63" s="379"/>
      <c r="I63" s="379"/>
      <c r="J63" s="109"/>
      <c r="K63" s="379" t="s">
        <v>93</v>
      </c>
      <c r="L63" s="379"/>
      <c r="M63" s="379"/>
      <c r="N63" s="379"/>
      <c r="O63" s="379"/>
      <c r="P63" s="379"/>
      <c r="Q63" s="379"/>
      <c r="R63" s="379"/>
      <c r="S63" s="379"/>
      <c r="T63" s="379"/>
      <c r="U63" s="379"/>
      <c r="V63" s="379"/>
      <c r="W63" s="379"/>
      <c r="X63" s="379"/>
      <c r="Y63" s="379"/>
      <c r="Z63" s="379"/>
      <c r="AA63" s="379"/>
      <c r="AB63" s="379"/>
      <c r="AC63" s="379"/>
      <c r="AD63" s="379"/>
      <c r="AE63" s="379"/>
      <c r="AF63" s="379"/>
      <c r="AG63" s="377">
        <f>'VON - Lokalita Bulharská ..._01'!J29</f>
        <v>0</v>
      </c>
      <c r="AH63" s="378"/>
      <c r="AI63" s="378"/>
      <c r="AJ63" s="378"/>
      <c r="AK63" s="378"/>
      <c r="AL63" s="378"/>
      <c r="AM63" s="378"/>
      <c r="AN63" s="377">
        <f t="shared" si="0"/>
        <v>0</v>
      </c>
      <c r="AO63" s="378"/>
      <c r="AP63" s="378"/>
      <c r="AQ63" s="110" t="s">
        <v>79</v>
      </c>
      <c r="AR63" s="111"/>
      <c r="AS63" s="112">
        <v>0</v>
      </c>
      <c r="AT63" s="113">
        <f t="shared" si="1"/>
        <v>0</v>
      </c>
      <c r="AU63" s="114">
        <f>'VON - Lokalita Bulharská ..._01'!P88</f>
        <v>0</v>
      </c>
      <c r="AV63" s="113">
        <f>'VON - Lokalita Bulharská ..._01'!J32</f>
        <v>0</v>
      </c>
      <c r="AW63" s="113">
        <f>'VON - Lokalita Bulharská ..._01'!J33</f>
        <v>0</v>
      </c>
      <c r="AX63" s="113">
        <f>'VON - Lokalita Bulharská ..._01'!J34</f>
        <v>0</v>
      </c>
      <c r="AY63" s="113">
        <f>'VON - Lokalita Bulharská ..._01'!J35</f>
        <v>0</v>
      </c>
      <c r="AZ63" s="113">
        <f>'VON - Lokalita Bulharská ..._01'!F32</f>
        <v>0</v>
      </c>
      <c r="BA63" s="113">
        <f>'VON - Lokalita Bulharská ..._01'!F33</f>
        <v>0</v>
      </c>
      <c r="BB63" s="113">
        <f>'VON - Lokalita Bulharská ..._01'!F34</f>
        <v>0</v>
      </c>
      <c r="BC63" s="113">
        <f>'VON - Lokalita Bulharská ..._01'!F35</f>
        <v>0</v>
      </c>
      <c r="BD63" s="115">
        <f>'VON - Lokalita Bulharská ..._01'!F36</f>
        <v>0</v>
      </c>
      <c r="BT63" s="116" t="s">
        <v>80</v>
      </c>
      <c r="BV63" s="116" t="s">
        <v>71</v>
      </c>
      <c r="BW63" s="116" t="s">
        <v>95</v>
      </c>
      <c r="BX63" s="116" t="s">
        <v>94</v>
      </c>
      <c r="CL63" s="116" t="s">
        <v>21</v>
      </c>
    </row>
    <row r="64" spans="1:91" s="5" customFormat="1" ht="22.5" customHeight="1">
      <c r="B64" s="97"/>
      <c r="C64" s="98"/>
      <c r="D64" s="376" t="s">
        <v>96</v>
      </c>
      <c r="E64" s="376"/>
      <c r="F64" s="376"/>
      <c r="G64" s="376"/>
      <c r="H64" s="376"/>
      <c r="I64" s="99"/>
      <c r="J64" s="376" t="s">
        <v>97</v>
      </c>
      <c r="K64" s="376"/>
      <c r="L64" s="376"/>
      <c r="M64" s="376"/>
      <c r="N64" s="376"/>
      <c r="O64" s="376"/>
      <c r="P64" s="376"/>
      <c r="Q64" s="376"/>
      <c r="R64" s="376"/>
      <c r="S64" s="376"/>
      <c r="T64" s="376"/>
      <c r="U64" s="376"/>
      <c r="V64" s="376"/>
      <c r="W64" s="376"/>
      <c r="X64" s="376"/>
      <c r="Y64" s="376"/>
      <c r="Z64" s="376"/>
      <c r="AA64" s="376"/>
      <c r="AB64" s="376"/>
      <c r="AC64" s="376"/>
      <c r="AD64" s="376"/>
      <c r="AE64" s="376"/>
      <c r="AF64" s="376"/>
      <c r="AG64" s="375">
        <f>ROUND(SUM(AG65:AG66),2)</f>
        <v>0</v>
      </c>
      <c r="AH64" s="374"/>
      <c r="AI64" s="374"/>
      <c r="AJ64" s="374"/>
      <c r="AK64" s="374"/>
      <c r="AL64" s="374"/>
      <c r="AM64" s="374"/>
      <c r="AN64" s="373">
        <f t="shared" si="0"/>
        <v>0</v>
      </c>
      <c r="AO64" s="374"/>
      <c r="AP64" s="374"/>
      <c r="AQ64" s="100" t="s">
        <v>75</v>
      </c>
      <c r="AR64" s="101"/>
      <c r="AS64" s="102">
        <f>ROUND(SUM(AS65:AS66),2)</f>
        <v>0</v>
      </c>
      <c r="AT64" s="103">
        <f t="shared" si="1"/>
        <v>0</v>
      </c>
      <c r="AU64" s="104">
        <f>ROUND(SUM(AU65:AU66),5)</f>
        <v>0</v>
      </c>
      <c r="AV64" s="103">
        <f>ROUND(AZ64*L26,2)</f>
        <v>0</v>
      </c>
      <c r="AW64" s="103">
        <f>ROUND(BA64*L27,2)</f>
        <v>0</v>
      </c>
      <c r="AX64" s="103">
        <f>ROUND(BB64*L26,2)</f>
        <v>0</v>
      </c>
      <c r="AY64" s="103">
        <f>ROUND(BC64*L27,2)</f>
        <v>0</v>
      </c>
      <c r="AZ64" s="103">
        <f>ROUND(SUM(AZ65:AZ66),2)</f>
        <v>0</v>
      </c>
      <c r="BA64" s="103">
        <f>ROUND(SUM(BA65:BA66),2)</f>
        <v>0</v>
      </c>
      <c r="BB64" s="103">
        <f>ROUND(SUM(BB65:BB66),2)</f>
        <v>0</v>
      </c>
      <c r="BC64" s="103">
        <f>ROUND(SUM(BC65:BC66),2)</f>
        <v>0</v>
      </c>
      <c r="BD64" s="105">
        <f>ROUND(SUM(BD65:BD66),2)</f>
        <v>0</v>
      </c>
      <c r="BS64" s="106" t="s">
        <v>68</v>
      </c>
      <c r="BT64" s="106" t="s">
        <v>76</v>
      </c>
      <c r="BV64" s="106" t="s">
        <v>71</v>
      </c>
      <c r="BW64" s="106" t="s">
        <v>98</v>
      </c>
      <c r="BX64" s="106" t="s">
        <v>7</v>
      </c>
      <c r="CL64" s="106" t="s">
        <v>21</v>
      </c>
    </row>
    <row r="65" spans="1:91" s="6" customFormat="1" ht="22.5" customHeight="1">
      <c r="A65" s="107" t="s">
        <v>78</v>
      </c>
      <c r="B65" s="108"/>
      <c r="C65" s="109"/>
      <c r="D65" s="109"/>
      <c r="E65" s="379" t="s">
        <v>96</v>
      </c>
      <c r="F65" s="379"/>
      <c r="G65" s="379"/>
      <c r="H65" s="379"/>
      <c r="I65" s="379"/>
      <c r="J65" s="109"/>
      <c r="K65" s="379" t="s">
        <v>97</v>
      </c>
      <c r="L65" s="379"/>
      <c r="M65" s="379"/>
      <c r="N65" s="379"/>
      <c r="O65" s="379"/>
      <c r="P65" s="379"/>
      <c r="Q65" s="379"/>
      <c r="R65" s="379"/>
      <c r="S65" s="379"/>
      <c r="T65" s="379"/>
      <c r="U65" s="379"/>
      <c r="V65" s="379"/>
      <c r="W65" s="379"/>
      <c r="X65" s="379"/>
      <c r="Y65" s="379"/>
      <c r="Z65" s="379"/>
      <c r="AA65" s="379"/>
      <c r="AB65" s="379"/>
      <c r="AC65" s="379"/>
      <c r="AD65" s="379"/>
      <c r="AE65" s="379"/>
      <c r="AF65" s="379"/>
      <c r="AG65" s="377">
        <f>'SO 03_K - Lokalita Bulhar...'!J27</f>
        <v>0</v>
      </c>
      <c r="AH65" s="378"/>
      <c r="AI65" s="378"/>
      <c r="AJ65" s="378"/>
      <c r="AK65" s="378"/>
      <c r="AL65" s="378"/>
      <c r="AM65" s="378"/>
      <c r="AN65" s="377">
        <f t="shared" si="0"/>
        <v>0</v>
      </c>
      <c r="AO65" s="378"/>
      <c r="AP65" s="378"/>
      <c r="AQ65" s="110" t="s">
        <v>79</v>
      </c>
      <c r="AR65" s="111"/>
      <c r="AS65" s="112">
        <v>0</v>
      </c>
      <c r="AT65" s="113">
        <f t="shared" si="1"/>
        <v>0</v>
      </c>
      <c r="AU65" s="114">
        <f>'SO 03_K - Lokalita Bulhar...'!P94</f>
        <v>0</v>
      </c>
      <c r="AV65" s="113">
        <f>'SO 03_K - Lokalita Bulhar...'!J30</f>
        <v>0</v>
      </c>
      <c r="AW65" s="113">
        <f>'SO 03_K - Lokalita Bulhar...'!J31</f>
        <v>0</v>
      </c>
      <c r="AX65" s="113">
        <f>'SO 03_K - Lokalita Bulhar...'!J32</f>
        <v>0</v>
      </c>
      <c r="AY65" s="113">
        <f>'SO 03_K - Lokalita Bulhar...'!J33</f>
        <v>0</v>
      </c>
      <c r="AZ65" s="113">
        <f>'SO 03_K - Lokalita Bulhar...'!F30</f>
        <v>0</v>
      </c>
      <c r="BA65" s="113">
        <f>'SO 03_K - Lokalita Bulhar...'!F31</f>
        <v>0</v>
      </c>
      <c r="BB65" s="113">
        <f>'SO 03_K - Lokalita Bulhar...'!F32</f>
        <v>0</v>
      </c>
      <c r="BC65" s="113">
        <f>'SO 03_K - Lokalita Bulhar...'!F33</f>
        <v>0</v>
      </c>
      <c r="BD65" s="115">
        <f>'SO 03_K - Lokalita Bulhar...'!F34</f>
        <v>0</v>
      </c>
      <c r="BT65" s="116" t="s">
        <v>80</v>
      </c>
      <c r="BU65" s="116" t="s">
        <v>81</v>
      </c>
      <c r="BV65" s="116" t="s">
        <v>71</v>
      </c>
      <c r="BW65" s="116" t="s">
        <v>98</v>
      </c>
      <c r="BX65" s="116" t="s">
        <v>7</v>
      </c>
      <c r="CL65" s="116" t="s">
        <v>21</v>
      </c>
      <c r="CM65" s="116" t="s">
        <v>80</v>
      </c>
    </row>
    <row r="66" spans="1:91" s="6" customFormat="1" ht="22.5" customHeight="1">
      <c r="A66" s="107" t="s">
        <v>78</v>
      </c>
      <c r="B66" s="108"/>
      <c r="C66" s="109"/>
      <c r="D66" s="109"/>
      <c r="E66" s="379" t="s">
        <v>82</v>
      </c>
      <c r="F66" s="379"/>
      <c r="G66" s="379"/>
      <c r="H66" s="379"/>
      <c r="I66" s="379"/>
      <c r="J66" s="109"/>
      <c r="K66" s="379" t="s">
        <v>97</v>
      </c>
      <c r="L66" s="379"/>
      <c r="M66" s="379"/>
      <c r="N66" s="379"/>
      <c r="O66" s="379"/>
      <c r="P66" s="379"/>
      <c r="Q66" s="379"/>
      <c r="R66" s="379"/>
      <c r="S66" s="379"/>
      <c r="T66" s="379"/>
      <c r="U66" s="379"/>
      <c r="V66" s="379"/>
      <c r="W66" s="379"/>
      <c r="X66" s="379"/>
      <c r="Y66" s="379"/>
      <c r="Z66" s="379"/>
      <c r="AA66" s="379"/>
      <c r="AB66" s="379"/>
      <c r="AC66" s="379"/>
      <c r="AD66" s="379"/>
      <c r="AE66" s="379"/>
      <c r="AF66" s="379"/>
      <c r="AG66" s="377">
        <f>'VON - Lokalita Bulharská ..._02'!J29</f>
        <v>0</v>
      </c>
      <c r="AH66" s="378"/>
      <c r="AI66" s="378"/>
      <c r="AJ66" s="378"/>
      <c r="AK66" s="378"/>
      <c r="AL66" s="378"/>
      <c r="AM66" s="378"/>
      <c r="AN66" s="377">
        <f t="shared" si="0"/>
        <v>0</v>
      </c>
      <c r="AO66" s="378"/>
      <c r="AP66" s="378"/>
      <c r="AQ66" s="110" t="s">
        <v>79</v>
      </c>
      <c r="AR66" s="111"/>
      <c r="AS66" s="112">
        <v>0</v>
      </c>
      <c r="AT66" s="113">
        <f t="shared" si="1"/>
        <v>0</v>
      </c>
      <c r="AU66" s="114">
        <f>'VON - Lokalita Bulharská ..._02'!P88</f>
        <v>0</v>
      </c>
      <c r="AV66" s="113">
        <f>'VON - Lokalita Bulharská ..._02'!J32</f>
        <v>0</v>
      </c>
      <c r="AW66" s="113">
        <f>'VON - Lokalita Bulharská ..._02'!J33</f>
        <v>0</v>
      </c>
      <c r="AX66" s="113">
        <f>'VON - Lokalita Bulharská ..._02'!J34</f>
        <v>0</v>
      </c>
      <c r="AY66" s="113">
        <f>'VON - Lokalita Bulharská ..._02'!J35</f>
        <v>0</v>
      </c>
      <c r="AZ66" s="113">
        <f>'VON - Lokalita Bulharská ..._02'!F32</f>
        <v>0</v>
      </c>
      <c r="BA66" s="113">
        <f>'VON - Lokalita Bulharská ..._02'!F33</f>
        <v>0</v>
      </c>
      <c r="BB66" s="113">
        <f>'VON - Lokalita Bulharská ..._02'!F34</f>
        <v>0</v>
      </c>
      <c r="BC66" s="113">
        <f>'VON - Lokalita Bulharská ..._02'!F35</f>
        <v>0</v>
      </c>
      <c r="BD66" s="115">
        <f>'VON - Lokalita Bulharská ..._02'!F36</f>
        <v>0</v>
      </c>
      <c r="BT66" s="116" t="s">
        <v>80</v>
      </c>
      <c r="BV66" s="116" t="s">
        <v>71</v>
      </c>
      <c r="BW66" s="116" t="s">
        <v>99</v>
      </c>
      <c r="BX66" s="116" t="s">
        <v>98</v>
      </c>
      <c r="CL66" s="116" t="s">
        <v>21</v>
      </c>
    </row>
    <row r="67" spans="1:91" s="5" customFormat="1" ht="22.5" customHeight="1">
      <c r="B67" s="97"/>
      <c r="C67" s="98"/>
      <c r="D67" s="376" t="s">
        <v>100</v>
      </c>
      <c r="E67" s="376"/>
      <c r="F67" s="376"/>
      <c r="G67" s="376"/>
      <c r="H67" s="376"/>
      <c r="I67" s="99"/>
      <c r="J67" s="376" t="s">
        <v>101</v>
      </c>
      <c r="K67" s="376"/>
      <c r="L67" s="376"/>
      <c r="M67" s="376"/>
      <c r="N67" s="376"/>
      <c r="O67" s="376"/>
      <c r="P67" s="376"/>
      <c r="Q67" s="376"/>
      <c r="R67" s="376"/>
      <c r="S67" s="376"/>
      <c r="T67" s="376"/>
      <c r="U67" s="376"/>
      <c r="V67" s="376"/>
      <c r="W67" s="376"/>
      <c r="X67" s="376"/>
      <c r="Y67" s="376"/>
      <c r="Z67" s="376"/>
      <c r="AA67" s="376"/>
      <c r="AB67" s="376"/>
      <c r="AC67" s="376"/>
      <c r="AD67" s="376"/>
      <c r="AE67" s="376"/>
      <c r="AF67" s="376"/>
      <c r="AG67" s="375">
        <f>ROUND(SUM(AG68:AG69),2)</f>
        <v>0</v>
      </c>
      <c r="AH67" s="374"/>
      <c r="AI67" s="374"/>
      <c r="AJ67" s="374"/>
      <c r="AK67" s="374"/>
      <c r="AL67" s="374"/>
      <c r="AM67" s="374"/>
      <c r="AN67" s="373">
        <f t="shared" si="0"/>
        <v>0</v>
      </c>
      <c r="AO67" s="374"/>
      <c r="AP67" s="374"/>
      <c r="AQ67" s="100" t="s">
        <v>75</v>
      </c>
      <c r="AR67" s="101"/>
      <c r="AS67" s="102">
        <f>ROUND(SUM(AS68:AS69),2)</f>
        <v>0</v>
      </c>
      <c r="AT67" s="103">
        <f t="shared" si="1"/>
        <v>0</v>
      </c>
      <c r="AU67" s="104">
        <f>ROUND(SUM(AU68:AU69),5)</f>
        <v>0</v>
      </c>
      <c r="AV67" s="103">
        <f>ROUND(AZ67*L26,2)</f>
        <v>0</v>
      </c>
      <c r="AW67" s="103">
        <f>ROUND(BA67*L27,2)</f>
        <v>0</v>
      </c>
      <c r="AX67" s="103">
        <f>ROUND(BB67*L26,2)</f>
        <v>0</v>
      </c>
      <c r="AY67" s="103">
        <f>ROUND(BC67*L27,2)</f>
        <v>0</v>
      </c>
      <c r="AZ67" s="103">
        <f>ROUND(SUM(AZ68:AZ69),2)</f>
        <v>0</v>
      </c>
      <c r="BA67" s="103">
        <f>ROUND(SUM(BA68:BA69),2)</f>
        <v>0</v>
      </c>
      <c r="BB67" s="103">
        <f>ROUND(SUM(BB68:BB69),2)</f>
        <v>0</v>
      </c>
      <c r="BC67" s="103">
        <f>ROUND(SUM(BC68:BC69),2)</f>
        <v>0</v>
      </c>
      <c r="BD67" s="105">
        <f>ROUND(SUM(BD68:BD69),2)</f>
        <v>0</v>
      </c>
      <c r="BS67" s="106" t="s">
        <v>68</v>
      </c>
      <c r="BT67" s="106" t="s">
        <v>76</v>
      </c>
      <c r="BV67" s="106" t="s">
        <v>71</v>
      </c>
      <c r="BW67" s="106" t="s">
        <v>102</v>
      </c>
      <c r="BX67" s="106" t="s">
        <v>7</v>
      </c>
      <c r="CL67" s="106" t="s">
        <v>21</v>
      </c>
    </row>
    <row r="68" spans="1:91" s="6" customFormat="1" ht="22.5" customHeight="1">
      <c r="A68" s="107" t="s">
        <v>78</v>
      </c>
      <c r="B68" s="108"/>
      <c r="C68" s="109"/>
      <c r="D68" s="109"/>
      <c r="E68" s="379" t="s">
        <v>100</v>
      </c>
      <c r="F68" s="379"/>
      <c r="G68" s="379"/>
      <c r="H68" s="379"/>
      <c r="I68" s="379"/>
      <c r="J68" s="109"/>
      <c r="K68" s="379" t="s">
        <v>101</v>
      </c>
      <c r="L68" s="379"/>
      <c r="M68" s="379"/>
      <c r="N68" s="379"/>
      <c r="O68" s="379"/>
      <c r="P68" s="379"/>
      <c r="Q68" s="379"/>
      <c r="R68" s="379"/>
      <c r="S68" s="379"/>
      <c r="T68" s="379"/>
      <c r="U68" s="379"/>
      <c r="V68" s="379"/>
      <c r="W68" s="379"/>
      <c r="X68" s="379"/>
      <c r="Y68" s="379"/>
      <c r="Z68" s="379"/>
      <c r="AA68" s="379"/>
      <c r="AB68" s="379"/>
      <c r="AC68" s="379"/>
      <c r="AD68" s="379"/>
      <c r="AE68" s="379"/>
      <c r="AF68" s="379"/>
      <c r="AG68" s="377">
        <f>'SO 03_S - Lokalita Bulhar...'!J27</f>
        <v>0</v>
      </c>
      <c r="AH68" s="378"/>
      <c r="AI68" s="378"/>
      <c r="AJ68" s="378"/>
      <c r="AK68" s="378"/>
      <c r="AL68" s="378"/>
      <c r="AM68" s="378"/>
      <c r="AN68" s="377">
        <f t="shared" si="0"/>
        <v>0</v>
      </c>
      <c r="AO68" s="378"/>
      <c r="AP68" s="378"/>
      <c r="AQ68" s="110" t="s">
        <v>79</v>
      </c>
      <c r="AR68" s="111"/>
      <c r="AS68" s="112">
        <v>0</v>
      </c>
      <c r="AT68" s="113">
        <f t="shared" si="1"/>
        <v>0</v>
      </c>
      <c r="AU68" s="114">
        <f>'SO 03_S - Lokalita Bulhar...'!P94</f>
        <v>0</v>
      </c>
      <c r="AV68" s="113">
        <f>'SO 03_S - Lokalita Bulhar...'!J30</f>
        <v>0</v>
      </c>
      <c r="AW68" s="113">
        <f>'SO 03_S - Lokalita Bulhar...'!J31</f>
        <v>0</v>
      </c>
      <c r="AX68" s="113">
        <f>'SO 03_S - Lokalita Bulhar...'!J32</f>
        <v>0</v>
      </c>
      <c r="AY68" s="113">
        <f>'SO 03_S - Lokalita Bulhar...'!J33</f>
        <v>0</v>
      </c>
      <c r="AZ68" s="113">
        <f>'SO 03_S - Lokalita Bulhar...'!F30</f>
        <v>0</v>
      </c>
      <c r="BA68" s="113">
        <f>'SO 03_S - Lokalita Bulhar...'!F31</f>
        <v>0</v>
      </c>
      <c r="BB68" s="113">
        <f>'SO 03_S - Lokalita Bulhar...'!F32</f>
        <v>0</v>
      </c>
      <c r="BC68" s="113">
        <f>'SO 03_S - Lokalita Bulhar...'!F33</f>
        <v>0</v>
      </c>
      <c r="BD68" s="115">
        <f>'SO 03_S - Lokalita Bulhar...'!F34</f>
        <v>0</v>
      </c>
      <c r="BT68" s="116" t="s">
        <v>80</v>
      </c>
      <c r="BU68" s="116" t="s">
        <v>81</v>
      </c>
      <c r="BV68" s="116" t="s">
        <v>71</v>
      </c>
      <c r="BW68" s="116" t="s">
        <v>102</v>
      </c>
      <c r="BX68" s="116" t="s">
        <v>7</v>
      </c>
      <c r="CL68" s="116" t="s">
        <v>21</v>
      </c>
      <c r="CM68" s="116" t="s">
        <v>80</v>
      </c>
    </row>
    <row r="69" spans="1:91" s="6" customFormat="1" ht="22.5" customHeight="1">
      <c r="A69" s="107" t="s">
        <v>78</v>
      </c>
      <c r="B69" s="108"/>
      <c r="C69" s="109"/>
      <c r="D69" s="109"/>
      <c r="E69" s="379" t="s">
        <v>82</v>
      </c>
      <c r="F69" s="379"/>
      <c r="G69" s="379"/>
      <c r="H69" s="379"/>
      <c r="I69" s="379"/>
      <c r="J69" s="109"/>
      <c r="K69" s="379" t="s">
        <v>101</v>
      </c>
      <c r="L69" s="379"/>
      <c r="M69" s="379"/>
      <c r="N69" s="379"/>
      <c r="O69" s="379"/>
      <c r="P69" s="379"/>
      <c r="Q69" s="379"/>
      <c r="R69" s="379"/>
      <c r="S69" s="379"/>
      <c r="T69" s="379"/>
      <c r="U69" s="379"/>
      <c r="V69" s="379"/>
      <c r="W69" s="379"/>
      <c r="X69" s="379"/>
      <c r="Y69" s="379"/>
      <c r="Z69" s="379"/>
      <c r="AA69" s="379"/>
      <c r="AB69" s="379"/>
      <c r="AC69" s="379"/>
      <c r="AD69" s="379"/>
      <c r="AE69" s="379"/>
      <c r="AF69" s="379"/>
      <c r="AG69" s="377">
        <f>'VON - Lokalita Bulharská ..._03'!J29</f>
        <v>0</v>
      </c>
      <c r="AH69" s="378"/>
      <c r="AI69" s="378"/>
      <c r="AJ69" s="378"/>
      <c r="AK69" s="378"/>
      <c r="AL69" s="378"/>
      <c r="AM69" s="378"/>
      <c r="AN69" s="377">
        <f t="shared" si="0"/>
        <v>0</v>
      </c>
      <c r="AO69" s="378"/>
      <c r="AP69" s="378"/>
      <c r="AQ69" s="110" t="s">
        <v>79</v>
      </c>
      <c r="AR69" s="111"/>
      <c r="AS69" s="112">
        <v>0</v>
      </c>
      <c r="AT69" s="113">
        <f t="shared" si="1"/>
        <v>0</v>
      </c>
      <c r="AU69" s="114">
        <f>'VON - Lokalita Bulharská ..._03'!P88</f>
        <v>0</v>
      </c>
      <c r="AV69" s="113">
        <f>'VON - Lokalita Bulharská ..._03'!J32</f>
        <v>0</v>
      </c>
      <c r="AW69" s="113">
        <f>'VON - Lokalita Bulharská ..._03'!J33</f>
        <v>0</v>
      </c>
      <c r="AX69" s="113">
        <f>'VON - Lokalita Bulharská ..._03'!J34</f>
        <v>0</v>
      </c>
      <c r="AY69" s="113">
        <f>'VON - Lokalita Bulharská ..._03'!J35</f>
        <v>0</v>
      </c>
      <c r="AZ69" s="113">
        <f>'VON - Lokalita Bulharská ..._03'!F32</f>
        <v>0</v>
      </c>
      <c r="BA69" s="113">
        <f>'VON - Lokalita Bulharská ..._03'!F33</f>
        <v>0</v>
      </c>
      <c r="BB69" s="113">
        <f>'VON - Lokalita Bulharská ..._03'!F34</f>
        <v>0</v>
      </c>
      <c r="BC69" s="113">
        <f>'VON - Lokalita Bulharská ..._03'!F35</f>
        <v>0</v>
      </c>
      <c r="BD69" s="115">
        <f>'VON - Lokalita Bulharská ..._03'!F36</f>
        <v>0</v>
      </c>
      <c r="BT69" s="116" t="s">
        <v>80</v>
      </c>
      <c r="BV69" s="116" t="s">
        <v>71</v>
      </c>
      <c r="BW69" s="116" t="s">
        <v>103</v>
      </c>
      <c r="BX69" s="116" t="s">
        <v>102</v>
      </c>
      <c r="CL69" s="116" t="s">
        <v>21</v>
      </c>
    </row>
    <row r="70" spans="1:91" s="5" customFormat="1" ht="22.5" customHeight="1">
      <c r="B70" s="97"/>
      <c r="C70" s="98"/>
      <c r="D70" s="376" t="s">
        <v>104</v>
      </c>
      <c r="E70" s="376"/>
      <c r="F70" s="376"/>
      <c r="G70" s="376"/>
      <c r="H70" s="376"/>
      <c r="I70" s="99"/>
      <c r="J70" s="376" t="s">
        <v>105</v>
      </c>
      <c r="K70" s="376"/>
      <c r="L70" s="376"/>
      <c r="M70" s="376"/>
      <c r="N70" s="376"/>
      <c r="O70" s="376"/>
      <c r="P70" s="376"/>
      <c r="Q70" s="376"/>
      <c r="R70" s="376"/>
      <c r="S70" s="376"/>
      <c r="T70" s="376"/>
      <c r="U70" s="376"/>
      <c r="V70" s="376"/>
      <c r="W70" s="376"/>
      <c r="X70" s="376"/>
      <c r="Y70" s="376"/>
      <c r="Z70" s="376"/>
      <c r="AA70" s="376"/>
      <c r="AB70" s="376"/>
      <c r="AC70" s="376"/>
      <c r="AD70" s="376"/>
      <c r="AE70" s="376"/>
      <c r="AF70" s="376"/>
      <c r="AG70" s="375">
        <f>ROUND(SUM(AG71:AG72),2)</f>
        <v>0</v>
      </c>
      <c r="AH70" s="374"/>
      <c r="AI70" s="374"/>
      <c r="AJ70" s="374"/>
      <c r="AK70" s="374"/>
      <c r="AL70" s="374"/>
      <c r="AM70" s="374"/>
      <c r="AN70" s="373">
        <f t="shared" si="0"/>
        <v>0</v>
      </c>
      <c r="AO70" s="374"/>
      <c r="AP70" s="374"/>
      <c r="AQ70" s="100" t="s">
        <v>75</v>
      </c>
      <c r="AR70" s="101"/>
      <c r="AS70" s="102">
        <f>ROUND(SUM(AS71:AS72),2)</f>
        <v>0</v>
      </c>
      <c r="AT70" s="103">
        <f t="shared" si="1"/>
        <v>0</v>
      </c>
      <c r="AU70" s="104">
        <f>ROUND(SUM(AU71:AU72),5)</f>
        <v>0</v>
      </c>
      <c r="AV70" s="103">
        <f>ROUND(AZ70*L26,2)</f>
        <v>0</v>
      </c>
      <c r="AW70" s="103">
        <f>ROUND(BA70*L27,2)</f>
        <v>0</v>
      </c>
      <c r="AX70" s="103">
        <f>ROUND(BB70*L26,2)</f>
        <v>0</v>
      </c>
      <c r="AY70" s="103">
        <f>ROUND(BC70*L27,2)</f>
        <v>0</v>
      </c>
      <c r="AZ70" s="103">
        <f>ROUND(SUM(AZ71:AZ72),2)</f>
        <v>0</v>
      </c>
      <c r="BA70" s="103">
        <f>ROUND(SUM(BA71:BA72),2)</f>
        <v>0</v>
      </c>
      <c r="BB70" s="103">
        <f>ROUND(SUM(BB71:BB72),2)</f>
        <v>0</v>
      </c>
      <c r="BC70" s="103">
        <f>ROUND(SUM(BC71:BC72),2)</f>
        <v>0</v>
      </c>
      <c r="BD70" s="105">
        <f>ROUND(SUM(BD71:BD72),2)</f>
        <v>0</v>
      </c>
      <c r="BS70" s="106" t="s">
        <v>68</v>
      </c>
      <c r="BT70" s="106" t="s">
        <v>76</v>
      </c>
      <c r="BV70" s="106" t="s">
        <v>71</v>
      </c>
      <c r="BW70" s="106" t="s">
        <v>106</v>
      </c>
      <c r="BX70" s="106" t="s">
        <v>7</v>
      </c>
      <c r="CL70" s="106" t="s">
        <v>21</v>
      </c>
    </row>
    <row r="71" spans="1:91" s="6" customFormat="1" ht="22.5" customHeight="1">
      <c r="A71" s="107" t="s">
        <v>78</v>
      </c>
      <c r="B71" s="108"/>
      <c r="C71" s="109"/>
      <c r="D71" s="109"/>
      <c r="E71" s="379" t="s">
        <v>104</v>
      </c>
      <c r="F71" s="379"/>
      <c r="G71" s="379"/>
      <c r="H71" s="379"/>
      <c r="I71" s="379"/>
      <c r="J71" s="109"/>
      <c r="K71" s="379" t="s">
        <v>105</v>
      </c>
      <c r="L71" s="379"/>
      <c r="M71" s="379"/>
      <c r="N71" s="379"/>
      <c r="O71" s="379"/>
      <c r="P71" s="379"/>
      <c r="Q71" s="379"/>
      <c r="R71" s="379"/>
      <c r="S71" s="379"/>
      <c r="T71" s="379"/>
      <c r="U71" s="379"/>
      <c r="V71" s="379"/>
      <c r="W71" s="379"/>
      <c r="X71" s="379"/>
      <c r="Y71" s="379"/>
      <c r="Z71" s="379"/>
      <c r="AA71" s="379"/>
      <c r="AB71" s="379"/>
      <c r="AC71" s="379"/>
      <c r="AD71" s="379"/>
      <c r="AE71" s="379"/>
      <c r="AF71" s="379"/>
      <c r="AG71" s="377">
        <f>'SO 04_K - Lokalita Bulhar...'!J27</f>
        <v>0</v>
      </c>
      <c r="AH71" s="378"/>
      <c r="AI71" s="378"/>
      <c r="AJ71" s="378"/>
      <c r="AK71" s="378"/>
      <c r="AL71" s="378"/>
      <c r="AM71" s="378"/>
      <c r="AN71" s="377">
        <f t="shared" si="0"/>
        <v>0</v>
      </c>
      <c r="AO71" s="378"/>
      <c r="AP71" s="378"/>
      <c r="AQ71" s="110" t="s">
        <v>79</v>
      </c>
      <c r="AR71" s="111"/>
      <c r="AS71" s="112">
        <v>0</v>
      </c>
      <c r="AT71" s="113">
        <f t="shared" si="1"/>
        <v>0</v>
      </c>
      <c r="AU71" s="114">
        <f>'SO 04_K - Lokalita Bulhar...'!P98</f>
        <v>0</v>
      </c>
      <c r="AV71" s="113">
        <f>'SO 04_K - Lokalita Bulhar...'!J30</f>
        <v>0</v>
      </c>
      <c r="AW71" s="113">
        <f>'SO 04_K - Lokalita Bulhar...'!J31</f>
        <v>0</v>
      </c>
      <c r="AX71" s="113">
        <f>'SO 04_K - Lokalita Bulhar...'!J32</f>
        <v>0</v>
      </c>
      <c r="AY71" s="113">
        <f>'SO 04_K - Lokalita Bulhar...'!J33</f>
        <v>0</v>
      </c>
      <c r="AZ71" s="113">
        <f>'SO 04_K - Lokalita Bulhar...'!F30</f>
        <v>0</v>
      </c>
      <c r="BA71" s="113">
        <f>'SO 04_K - Lokalita Bulhar...'!F31</f>
        <v>0</v>
      </c>
      <c r="BB71" s="113">
        <f>'SO 04_K - Lokalita Bulhar...'!F32</f>
        <v>0</v>
      </c>
      <c r="BC71" s="113">
        <f>'SO 04_K - Lokalita Bulhar...'!F33</f>
        <v>0</v>
      </c>
      <c r="BD71" s="115">
        <f>'SO 04_K - Lokalita Bulhar...'!F34</f>
        <v>0</v>
      </c>
      <c r="BT71" s="116" t="s">
        <v>80</v>
      </c>
      <c r="BU71" s="116" t="s">
        <v>81</v>
      </c>
      <c r="BV71" s="116" t="s">
        <v>71</v>
      </c>
      <c r="BW71" s="116" t="s">
        <v>106</v>
      </c>
      <c r="BX71" s="116" t="s">
        <v>7</v>
      </c>
      <c r="CL71" s="116" t="s">
        <v>21</v>
      </c>
      <c r="CM71" s="116" t="s">
        <v>80</v>
      </c>
    </row>
    <row r="72" spans="1:91" s="6" customFormat="1" ht="22.5" customHeight="1">
      <c r="A72" s="107" t="s">
        <v>78</v>
      </c>
      <c r="B72" s="108"/>
      <c r="C72" s="109"/>
      <c r="D72" s="109"/>
      <c r="E72" s="379" t="s">
        <v>82</v>
      </c>
      <c r="F72" s="379"/>
      <c r="G72" s="379"/>
      <c r="H72" s="379"/>
      <c r="I72" s="379"/>
      <c r="J72" s="109"/>
      <c r="K72" s="379" t="s">
        <v>105</v>
      </c>
      <c r="L72" s="379"/>
      <c r="M72" s="379"/>
      <c r="N72" s="379"/>
      <c r="O72" s="379"/>
      <c r="P72" s="379"/>
      <c r="Q72" s="379"/>
      <c r="R72" s="379"/>
      <c r="S72" s="379"/>
      <c r="T72" s="379"/>
      <c r="U72" s="379"/>
      <c r="V72" s="379"/>
      <c r="W72" s="379"/>
      <c r="X72" s="379"/>
      <c r="Y72" s="379"/>
      <c r="Z72" s="379"/>
      <c r="AA72" s="379"/>
      <c r="AB72" s="379"/>
      <c r="AC72" s="379"/>
      <c r="AD72" s="379"/>
      <c r="AE72" s="379"/>
      <c r="AF72" s="379"/>
      <c r="AG72" s="377">
        <f>'VON - Lokalita Bulharská ..._04'!J29</f>
        <v>0</v>
      </c>
      <c r="AH72" s="378"/>
      <c r="AI72" s="378"/>
      <c r="AJ72" s="378"/>
      <c r="AK72" s="378"/>
      <c r="AL72" s="378"/>
      <c r="AM72" s="378"/>
      <c r="AN72" s="377">
        <f t="shared" si="0"/>
        <v>0</v>
      </c>
      <c r="AO72" s="378"/>
      <c r="AP72" s="378"/>
      <c r="AQ72" s="110" t="s">
        <v>79</v>
      </c>
      <c r="AR72" s="111"/>
      <c r="AS72" s="112">
        <v>0</v>
      </c>
      <c r="AT72" s="113">
        <f t="shared" si="1"/>
        <v>0</v>
      </c>
      <c r="AU72" s="114">
        <f>'VON - Lokalita Bulharská ..._04'!P88</f>
        <v>0</v>
      </c>
      <c r="AV72" s="113">
        <f>'VON - Lokalita Bulharská ..._04'!J32</f>
        <v>0</v>
      </c>
      <c r="AW72" s="113">
        <f>'VON - Lokalita Bulharská ..._04'!J33</f>
        <v>0</v>
      </c>
      <c r="AX72" s="113">
        <f>'VON - Lokalita Bulharská ..._04'!J34</f>
        <v>0</v>
      </c>
      <c r="AY72" s="113">
        <f>'VON - Lokalita Bulharská ..._04'!J35</f>
        <v>0</v>
      </c>
      <c r="AZ72" s="113">
        <f>'VON - Lokalita Bulharská ..._04'!F32</f>
        <v>0</v>
      </c>
      <c r="BA72" s="113">
        <f>'VON - Lokalita Bulharská ..._04'!F33</f>
        <v>0</v>
      </c>
      <c r="BB72" s="113">
        <f>'VON - Lokalita Bulharská ..._04'!F34</f>
        <v>0</v>
      </c>
      <c r="BC72" s="113">
        <f>'VON - Lokalita Bulharská ..._04'!F35</f>
        <v>0</v>
      </c>
      <c r="BD72" s="115">
        <f>'VON - Lokalita Bulharská ..._04'!F36</f>
        <v>0</v>
      </c>
      <c r="BT72" s="116" t="s">
        <v>80</v>
      </c>
      <c r="BV72" s="116" t="s">
        <v>71</v>
      </c>
      <c r="BW72" s="116" t="s">
        <v>107</v>
      </c>
      <c r="BX72" s="116" t="s">
        <v>106</v>
      </c>
      <c r="CL72" s="116" t="s">
        <v>21</v>
      </c>
    </row>
    <row r="73" spans="1:91" s="5" customFormat="1" ht="22.5" customHeight="1">
      <c r="B73" s="97"/>
      <c r="C73" s="98"/>
      <c r="D73" s="376" t="s">
        <v>108</v>
      </c>
      <c r="E73" s="376"/>
      <c r="F73" s="376"/>
      <c r="G73" s="376"/>
      <c r="H73" s="376"/>
      <c r="I73" s="99"/>
      <c r="J73" s="376" t="s">
        <v>109</v>
      </c>
      <c r="K73" s="376"/>
      <c r="L73" s="376"/>
      <c r="M73" s="376"/>
      <c r="N73" s="376"/>
      <c r="O73" s="376"/>
      <c r="P73" s="376"/>
      <c r="Q73" s="376"/>
      <c r="R73" s="376"/>
      <c r="S73" s="376"/>
      <c r="T73" s="376"/>
      <c r="U73" s="376"/>
      <c r="V73" s="376"/>
      <c r="W73" s="376"/>
      <c r="X73" s="376"/>
      <c r="Y73" s="376"/>
      <c r="Z73" s="376"/>
      <c r="AA73" s="376"/>
      <c r="AB73" s="376"/>
      <c r="AC73" s="376"/>
      <c r="AD73" s="376"/>
      <c r="AE73" s="376"/>
      <c r="AF73" s="376"/>
      <c r="AG73" s="375">
        <f>ROUND(SUM(AG74:AG75),2)</f>
        <v>0</v>
      </c>
      <c r="AH73" s="374"/>
      <c r="AI73" s="374"/>
      <c r="AJ73" s="374"/>
      <c r="AK73" s="374"/>
      <c r="AL73" s="374"/>
      <c r="AM73" s="374"/>
      <c r="AN73" s="373">
        <f t="shared" si="0"/>
        <v>0</v>
      </c>
      <c r="AO73" s="374"/>
      <c r="AP73" s="374"/>
      <c r="AQ73" s="100" t="s">
        <v>75</v>
      </c>
      <c r="AR73" s="101"/>
      <c r="AS73" s="102">
        <f>ROUND(SUM(AS74:AS75),2)</f>
        <v>0</v>
      </c>
      <c r="AT73" s="103">
        <f t="shared" si="1"/>
        <v>0</v>
      </c>
      <c r="AU73" s="104">
        <f>ROUND(SUM(AU74:AU75),5)</f>
        <v>0</v>
      </c>
      <c r="AV73" s="103">
        <f>ROUND(AZ73*L26,2)</f>
        <v>0</v>
      </c>
      <c r="AW73" s="103">
        <f>ROUND(BA73*L27,2)</f>
        <v>0</v>
      </c>
      <c r="AX73" s="103">
        <f>ROUND(BB73*L26,2)</f>
        <v>0</v>
      </c>
      <c r="AY73" s="103">
        <f>ROUND(BC73*L27,2)</f>
        <v>0</v>
      </c>
      <c r="AZ73" s="103">
        <f>ROUND(SUM(AZ74:AZ75),2)</f>
        <v>0</v>
      </c>
      <c r="BA73" s="103">
        <f>ROUND(SUM(BA74:BA75),2)</f>
        <v>0</v>
      </c>
      <c r="BB73" s="103">
        <f>ROUND(SUM(BB74:BB75),2)</f>
        <v>0</v>
      </c>
      <c r="BC73" s="103">
        <f>ROUND(SUM(BC74:BC75),2)</f>
        <v>0</v>
      </c>
      <c r="BD73" s="105">
        <f>ROUND(SUM(BD74:BD75),2)</f>
        <v>0</v>
      </c>
      <c r="BS73" s="106" t="s">
        <v>68</v>
      </c>
      <c r="BT73" s="106" t="s">
        <v>76</v>
      </c>
      <c r="BV73" s="106" t="s">
        <v>71</v>
      </c>
      <c r="BW73" s="106" t="s">
        <v>110</v>
      </c>
      <c r="BX73" s="106" t="s">
        <v>7</v>
      </c>
      <c r="CL73" s="106" t="s">
        <v>21</v>
      </c>
    </row>
    <row r="74" spans="1:91" s="6" customFormat="1" ht="22.5" customHeight="1">
      <c r="A74" s="107" t="s">
        <v>78</v>
      </c>
      <c r="B74" s="108"/>
      <c r="C74" s="109"/>
      <c r="D74" s="109"/>
      <c r="E74" s="379" t="s">
        <v>108</v>
      </c>
      <c r="F74" s="379"/>
      <c r="G74" s="379"/>
      <c r="H74" s="379"/>
      <c r="I74" s="379"/>
      <c r="J74" s="109"/>
      <c r="K74" s="379" t="s">
        <v>109</v>
      </c>
      <c r="L74" s="379"/>
      <c r="M74" s="379"/>
      <c r="N74" s="379"/>
      <c r="O74" s="379"/>
      <c r="P74" s="379"/>
      <c r="Q74" s="379"/>
      <c r="R74" s="379"/>
      <c r="S74" s="379"/>
      <c r="T74" s="379"/>
      <c r="U74" s="379"/>
      <c r="V74" s="379"/>
      <c r="W74" s="379"/>
      <c r="X74" s="379"/>
      <c r="Y74" s="379"/>
      <c r="Z74" s="379"/>
      <c r="AA74" s="379"/>
      <c r="AB74" s="379"/>
      <c r="AC74" s="379"/>
      <c r="AD74" s="379"/>
      <c r="AE74" s="379"/>
      <c r="AF74" s="379"/>
      <c r="AG74" s="377">
        <f>'SO 04_S - Lokalita Bulhar...'!J27</f>
        <v>0</v>
      </c>
      <c r="AH74" s="378"/>
      <c r="AI74" s="378"/>
      <c r="AJ74" s="378"/>
      <c r="AK74" s="378"/>
      <c r="AL74" s="378"/>
      <c r="AM74" s="378"/>
      <c r="AN74" s="377">
        <f t="shared" si="0"/>
        <v>0</v>
      </c>
      <c r="AO74" s="378"/>
      <c r="AP74" s="378"/>
      <c r="AQ74" s="110" t="s">
        <v>79</v>
      </c>
      <c r="AR74" s="111"/>
      <c r="AS74" s="112">
        <v>0</v>
      </c>
      <c r="AT74" s="113">
        <f t="shared" si="1"/>
        <v>0</v>
      </c>
      <c r="AU74" s="114">
        <f>'SO 04_S - Lokalita Bulhar...'!P98</f>
        <v>0</v>
      </c>
      <c r="AV74" s="113">
        <f>'SO 04_S - Lokalita Bulhar...'!J30</f>
        <v>0</v>
      </c>
      <c r="AW74" s="113">
        <f>'SO 04_S - Lokalita Bulhar...'!J31</f>
        <v>0</v>
      </c>
      <c r="AX74" s="113">
        <f>'SO 04_S - Lokalita Bulhar...'!J32</f>
        <v>0</v>
      </c>
      <c r="AY74" s="113">
        <f>'SO 04_S - Lokalita Bulhar...'!J33</f>
        <v>0</v>
      </c>
      <c r="AZ74" s="113">
        <f>'SO 04_S - Lokalita Bulhar...'!F30</f>
        <v>0</v>
      </c>
      <c r="BA74" s="113">
        <f>'SO 04_S - Lokalita Bulhar...'!F31</f>
        <v>0</v>
      </c>
      <c r="BB74" s="113">
        <f>'SO 04_S - Lokalita Bulhar...'!F32</f>
        <v>0</v>
      </c>
      <c r="BC74" s="113">
        <f>'SO 04_S - Lokalita Bulhar...'!F33</f>
        <v>0</v>
      </c>
      <c r="BD74" s="115">
        <f>'SO 04_S - Lokalita Bulhar...'!F34</f>
        <v>0</v>
      </c>
      <c r="BT74" s="116" t="s">
        <v>80</v>
      </c>
      <c r="BU74" s="116" t="s">
        <v>81</v>
      </c>
      <c r="BV74" s="116" t="s">
        <v>71</v>
      </c>
      <c r="BW74" s="116" t="s">
        <v>110</v>
      </c>
      <c r="BX74" s="116" t="s">
        <v>7</v>
      </c>
      <c r="CL74" s="116" t="s">
        <v>21</v>
      </c>
      <c r="CM74" s="116" t="s">
        <v>80</v>
      </c>
    </row>
    <row r="75" spans="1:91" s="6" customFormat="1" ht="22.5" customHeight="1">
      <c r="A75" s="107" t="s">
        <v>78</v>
      </c>
      <c r="B75" s="108"/>
      <c r="C75" s="109"/>
      <c r="D75" s="109"/>
      <c r="E75" s="379" t="s">
        <v>82</v>
      </c>
      <c r="F75" s="379"/>
      <c r="G75" s="379"/>
      <c r="H75" s="379"/>
      <c r="I75" s="379"/>
      <c r="J75" s="109"/>
      <c r="K75" s="379" t="s">
        <v>109</v>
      </c>
      <c r="L75" s="379"/>
      <c r="M75" s="379"/>
      <c r="N75" s="379"/>
      <c r="O75" s="379"/>
      <c r="P75" s="379"/>
      <c r="Q75" s="379"/>
      <c r="R75" s="379"/>
      <c r="S75" s="379"/>
      <c r="T75" s="379"/>
      <c r="U75" s="379"/>
      <c r="V75" s="379"/>
      <c r="W75" s="379"/>
      <c r="X75" s="379"/>
      <c r="Y75" s="379"/>
      <c r="Z75" s="379"/>
      <c r="AA75" s="379"/>
      <c r="AB75" s="379"/>
      <c r="AC75" s="379"/>
      <c r="AD75" s="379"/>
      <c r="AE75" s="379"/>
      <c r="AF75" s="379"/>
      <c r="AG75" s="377">
        <f>'VON - Lokalita Bulharská ..._05'!J29</f>
        <v>0</v>
      </c>
      <c r="AH75" s="378"/>
      <c r="AI75" s="378"/>
      <c r="AJ75" s="378"/>
      <c r="AK75" s="378"/>
      <c r="AL75" s="378"/>
      <c r="AM75" s="378"/>
      <c r="AN75" s="377">
        <f t="shared" si="0"/>
        <v>0</v>
      </c>
      <c r="AO75" s="378"/>
      <c r="AP75" s="378"/>
      <c r="AQ75" s="110" t="s">
        <v>79</v>
      </c>
      <c r="AR75" s="111"/>
      <c r="AS75" s="117">
        <v>0</v>
      </c>
      <c r="AT75" s="118">
        <f t="shared" si="1"/>
        <v>0</v>
      </c>
      <c r="AU75" s="119">
        <f>'VON - Lokalita Bulharská ..._05'!P88</f>
        <v>0</v>
      </c>
      <c r="AV75" s="118">
        <f>'VON - Lokalita Bulharská ..._05'!J32</f>
        <v>0</v>
      </c>
      <c r="AW75" s="118">
        <f>'VON - Lokalita Bulharská ..._05'!J33</f>
        <v>0</v>
      </c>
      <c r="AX75" s="118">
        <f>'VON - Lokalita Bulharská ..._05'!J34</f>
        <v>0</v>
      </c>
      <c r="AY75" s="118">
        <f>'VON - Lokalita Bulharská ..._05'!J35</f>
        <v>0</v>
      </c>
      <c r="AZ75" s="118">
        <f>'VON - Lokalita Bulharská ..._05'!F32</f>
        <v>0</v>
      </c>
      <c r="BA75" s="118">
        <f>'VON - Lokalita Bulharská ..._05'!F33</f>
        <v>0</v>
      </c>
      <c r="BB75" s="118">
        <f>'VON - Lokalita Bulharská ..._05'!F34</f>
        <v>0</v>
      </c>
      <c r="BC75" s="118">
        <f>'VON - Lokalita Bulharská ..._05'!F35</f>
        <v>0</v>
      </c>
      <c r="BD75" s="120">
        <f>'VON - Lokalita Bulharská ..._05'!F36</f>
        <v>0</v>
      </c>
      <c r="BT75" s="116" t="s">
        <v>80</v>
      </c>
      <c r="BV75" s="116" t="s">
        <v>71</v>
      </c>
      <c r="BW75" s="116" t="s">
        <v>111</v>
      </c>
      <c r="BX75" s="116" t="s">
        <v>110</v>
      </c>
      <c r="CL75" s="116" t="s">
        <v>21</v>
      </c>
    </row>
    <row r="76" spans="1:91" s="1" customFormat="1" ht="30" customHeight="1">
      <c r="B76" s="42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  <c r="AO76" s="64"/>
      <c r="AP76" s="64"/>
      <c r="AQ76" s="64"/>
      <c r="AR76" s="62"/>
    </row>
    <row r="77" spans="1:91" s="1" customFormat="1" ht="6.95" customHeight="1"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62"/>
    </row>
  </sheetData>
  <sheetProtection password="CC35" sheet="1" objects="1" scenarios="1" formatCells="0" formatColumns="0" formatRows="0" sort="0" autoFilter="0"/>
  <mergeCells count="13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E54:I54"/>
    <mergeCell ref="K54:AF54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8:AP58"/>
    <mergeCell ref="AG58:AM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G64:AM64"/>
    <mergeCell ref="D64:H64"/>
    <mergeCell ref="J64:AF64"/>
    <mergeCell ref="AN65:AP65"/>
    <mergeCell ref="AG65:AM65"/>
    <mergeCell ref="E65:I65"/>
    <mergeCell ref="K65:AF65"/>
    <mergeCell ref="AN66:AP66"/>
    <mergeCell ref="AG66:AM66"/>
    <mergeCell ref="E66:I66"/>
    <mergeCell ref="K66:AF66"/>
    <mergeCell ref="AN75:AP75"/>
    <mergeCell ref="AG75:AM75"/>
    <mergeCell ref="E75:I75"/>
    <mergeCell ref="K75:AF75"/>
    <mergeCell ref="AN70:AP70"/>
    <mergeCell ref="AG70:AM70"/>
    <mergeCell ref="D70:H70"/>
    <mergeCell ref="J70:AF70"/>
    <mergeCell ref="AN71:AP71"/>
    <mergeCell ref="AG71:AM71"/>
    <mergeCell ref="E71:I71"/>
    <mergeCell ref="K71:AF71"/>
    <mergeCell ref="AN72:AP72"/>
    <mergeCell ref="AG72:AM72"/>
    <mergeCell ref="E72:I72"/>
    <mergeCell ref="K72:AF72"/>
    <mergeCell ref="AG51:AM51"/>
    <mergeCell ref="AN51:AP51"/>
    <mergeCell ref="AR2:BE2"/>
    <mergeCell ref="AN73:AP73"/>
    <mergeCell ref="AG73:AM73"/>
    <mergeCell ref="D73:H73"/>
    <mergeCell ref="J73:AF73"/>
    <mergeCell ref="AN74:AP74"/>
    <mergeCell ref="AG74:AM74"/>
    <mergeCell ref="E74:I74"/>
    <mergeCell ref="K74:AF74"/>
    <mergeCell ref="AN67:AP67"/>
    <mergeCell ref="AG67:AM67"/>
    <mergeCell ref="D67:H67"/>
    <mergeCell ref="J67:AF67"/>
    <mergeCell ref="AN68:AP68"/>
    <mergeCell ref="AG68:AM68"/>
    <mergeCell ref="E68:I68"/>
    <mergeCell ref="K68:AF68"/>
    <mergeCell ref="AN69:AP69"/>
    <mergeCell ref="AG69:AM69"/>
    <mergeCell ref="E69:I69"/>
    <mergeCell ref="K69:AF69"/>
    <mergeCell ref="AN64:AP64"/>
  </mergeCells>
  <hyperlinks>
    <hyperlink ref="K1:S1" location="C2" display="1) Rekapitulace stavby"/>
    <hyperlink ref="W1:AI1" location="C51" display="2) Rekapitulace objektů stavby a soupisů prací"/>
    <hyperlink ref="A53" location="'SO 01_K - Lokalita Koruna...'!C2" display="/"/>
    <hyperlink ref="A54" location="'VON - Lokalita Koruna (ko...'!C2" display="/"/>
    <hyperlink ref="A56" location="'SO 01_S - Lokalita Koruna...'!C2" display="/"/>
    <hyperlink ref="A57" location="'VON - Lokalita Koruna (se...'!C2" display="/"/>
    <hyperlink ref="A59" location="'SO 02_K - Lokalita Bulhar...'!C2" display="/"/>
    <hyperlink ref="A60" location="'VON - Lokalita Bulharská ...'!C2" display="/"/>
    <hyperlink ref="A62" location="'SO 02_S - Lokalita Bulhar...'!C2" display="/"/>
    <hyperlink ref="A63" location="'VON - Lokalita Bulharská ..._01'!C2" display="/"/>
    <hyperlink ref="A65" location="'SO 03_K - Lokalita Bulhar...'!C2" display="/"/>
    <hyperlink ref="A66" location="'VON - Lokalita Bulharská ..._02'!C2" display="/"/>
    <hyperlink ref="A68" location="'SO 03_S - Lokalita Bulhar...'!C2" display="/"/>
    <hyperlink ref="A69" location="'VON - Lokalita Bulharská ..._03'!C2" display="/"/>
    <hyperlink ref="A71" location="'SO 04_K - Lokalita Bulhar...'!C2" display="/"/>
    <hyperlink ref="A72" location="'VON - Lokalita Bulharská ..._04'!C2" display="/"/>
    <hyperlink ref="A74" location="'SO 04_S - Lokalita Bulhar...'!C2" display="/"/>
    <hyperlink ref="A75" location="'VON - Lokalita Bulharská ..._05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6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5" t="s">
        <v>113</v>
      </c>
      <c r="H1" s="415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5" t="s">
        <v>98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6" t="str">
        <f>'Rekapitulace stavby'!K6</f>
        <v>Podzemní kontejnery v Ostravě-Porubě III</v>
      </c>
      <c r="F7" s="417"/>
      <c r="G7" s="417"/>
      <c r="H7" s="417"/>
      <c r="I7" s="127"/>
      <c r="J7" s="30"/>
      <c r="K7" s="32"/>
    </row>
    <row r="8" spans="1:70" s="1" customFormat="1" ht="15">
      <c r="B8" s="42"/>
      <c r="C8" s="43"/>
      <c r="D8" s="38" t="s">
        <v>118</v>
      </c>
      <c r="E8" s="43"/>
      <c r="F8" s="43"/>
      <c r="G8" s="43"/>
      <c r="H8" s="43"/>
      <c r="I8" s="128"/>
      <c r="J8" s="43"/>
      <c r="K8" s="46"/>
    </row>
    <row r="9" spans="1:70" s="1" customFormat="1" ht="36.950000000000003" customHeight="1">
      <c r="B9" s="42"/>
      <c r="C9" s="43"/>
      <c r="D9" s="43"/>
      <c r="E9" s="418" t="s">
        <v>795</v>
      </c>
      <c r="F9" s="419"/>
      <c r="G9" s="419"/>
      <c r="H9" s="419"/>
      <c r="I9" s="128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28"/>
      <c r="J10" s="43"/>
      <c r="K10" s="46"/>
    </row>
    <row r="11" spans="1:70" s="1" customFormat="1" ht="14.45" customHeight="1">
      <c r="B11" s="42"/>
      <c r="C11" s="43"/>
      <c r="D11" s="38" t="s">
        <v>20</v>
      </c>
      <c r="E11" s="43"/>
      <c r="F11" s="36" t="s">
        <v>21</v>
      </c>
      <c r="G11" s="43"/>
      <c r="H11" s="43"/>
      <c r="I11" s="129" t="s">
        <v>22</v>
      </c>
      <c r="J11" s="36" t="s">
        <v>21</v>
      </c>
      <c r="K11" s="46"/>
    </row>
    <row r="12" spans="1:70" s="1" customFormat="1" ht="14.45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29" t="s">
        <v>25</v>
      </c>
      <c r="J12" s="130" t="str">
        <f>'Rekapitulace stavby'!AN8</f>
        <v>5. 11. 2017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28"/>
      <c r="J13" s="43"/>
      <c r="K13" s="46"/>
    </row>
    <row r="14" spans="1:70" s="1" customFormat="1" ht="14.45" customHeight="1">
      <c r="B14" s="42"/>
      <c r="C14" s="43"/>
      <c r="D14" s="38" t="s">
        <v>27</v>
      </c>
      <c r="E14" s="43"/>
      <c r="F14" s="43"/>
      <c r="G14" s="43"/>
      <c r="H14" s="43"/>
      <c r="I14" s="129" t="s">
        <v>28</v>
      </c>
      <c r="J14" s="36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6" t="str">
        <f>IF('Rekapitulace stavby'!E11="","",'Rekapitulace stavby'!E11)</f>
        <v xml:space="preserve"> </v>
      </c>
      <c r="F15" s="43"/>
      <c r="G15" s="43"/>
      <c r="H15" s="43"/>
      <c r="I15" s="129" t="s">
        <v>29</v>
      </c>
      <c r="J15" s="36" t="str">
        <f>IF('Rekapitulace stavby'!AN11="","",'Rekapitulace stavby'!AN11)</f>
        <v/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28"/>
      <c r="J16" s="43"/>
      <c r="K16" s="46"/>
    </row>
    <row r="17" spans="2:11" s="1" customFormat="1" ht="14.45" customHeight="1">
      <c r="B17" s="42"/>
      <c r="C17" s="43"/>
      <c r="D17" s="38" t="s">
        <v>30</v>
      </c>
      <c r="E17" s="43"/>
      <c r="F17" s="43"/>
      <c r="G17" s="43"/>
      <c r="H17" s="43"/>
      <c r="I17" s="129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29" t="s">
        <v>29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28"/>
      <c r="J19" s="43"/>
      <c r="K19" s="46"/>
    </row>
    <row r="20" spans="2:11" s="1" customFormat="1" ht="14.45" customHeight="1">
      <c r="B20" s="42"/>
      <c r="C20" s="43"/>
      <c r="D20" s="38" t="s">
        <v>32</v>
      </c>
      <c r="E20" s="43"/>
      <c r="F20" s="43"/>
      <c r="G20" s="43"/>
      <c r="H20" s="43"/>
      <c r="I20" s="129" t="s">
        <v>28</v>
      </c>
      <c r="J20" s="36" t="str">
        <f>IF('Rekapitulace stavby'!AN16="","",'Rekapitulace stavby'!AN16)</f>
        <v/>
      </c>
      <c r="K20" s="46"/>
    </row>
    <row r="21" spans="2:11" s="1" customFormat="1" ht="18" customHeight="1">
      <c r="B21" s="42"/>
      <c r="C21" s="43"/>
      <c r="D21" s="43"/>
      <c r="E21" s="36" t="str">
        <f>IF('Rekapitulace stavby'!E17="","",'Rekapitulace stavby'!E17)</f>
        <v xml:space="preserve"> </v>
      </c>
      <c r="F21" s="43"/>
      <c r="G21" s="43"/>
      <c r="H21" s="43"/>
      <c r="I21" s="129" t="s">
        <v>29</v>
      </c>
      <c r="J21" s="36" t="str">
        <f>IF('Rekapitulace stavby'!AN17="","",'Rekapitulace stavby'!AN17)</f>
        <v/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28"/>
      <c r="J22" s="43"/>
      <c r="K22" s="46"/>
    </row>
    <row r="23" spans="2:11" s="1" customFormat="1" ht="14.45" customHeight="1">
      <c r="B23" s="42"/>
      <c r="C23" s="43"/>
      <c r="D23" s="38" t="s">
        <v>34</v>
      </c>
      <c r="E23" s="43"/>
      <c r="F23" s="43"/>
      <c r="G23" s="43"/>
      <c r="H23" s="43"/>
      <c r="I23" s="128"/>
      <c r="J23" s="43"/>
      <c r="K23" s="46"/>
    </row>
    <row r="24" spans="2:11" s="7" customFormat="1" ht="22.5" customHeight="1">
      <c r="B24" s="131"/>
      <c r="C24" s="132"/>
      <c r="D24" s="132"/>
      <c r="E24" s="405" t="s">
        <v>21</v>
      </c>
      <c r="F24" s="405"/>
      <c r="G24" s="405"/>
      <c r="H24" s="405"/>
      <c r="I24" s="133"/>
      <c r="J24" s="132"/>
      <c r="K24" s="134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28"/>
      <c r="J25" s="43"/>
      <c r="K25" s="46"/>
    </row>
    <row r="26" spans="2:11" s="1" customFormat="1" ht="6.95" customHeight="1">
      <c r="B26" s="42"/>
      <c r="C26" s="43"/>
      <c r="D26" s="86"/>
      <c r="E26" s="86"/>
      <c r="F26" s="86"/>
      <c r="G26" s="86"/>
      <c r="H26" s="86"/>
      <c r="I26" s="135"/>
      <c r="J26" s="86"/>
      <c r="K26" s="136"/>
    </row>
    <row r="27" spans="2:11" s="1" customFormat="1" ht="25.35" customHeight="1">
      <c r="B27" s="42"/>
      <c r="C27" s="43"/>
      <c r="D27" s="137" t="s">
        <v>35</v>
      </c>
      <c r="E27" s="43"/>
      <c r="F27" s="43"/>
      <c r="G27" s="43"/>
      <c r="H27" s="43"/>
      <c r="I27" s="128"/>
      <c r="J27" s="138">
        <f>ROUND(J94,2)</f>
        <v>0</v>
      </c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14.45" customHeight="1">
      <c r="B29" s="42"/>
      <c r="C29" s="43"/>
      <c r="D29" s="43"/>
      <c r="E29" s="43"/>
      <c r="F29" s="47" t="s">
        <v>37</v>
      </c>
      <c r="G29" s="43"/>
      <c r="H29" s="43"/>
      <c r="I29" s="139" t="s">
        <v>36</v>
      </c>
      <c r="J29" s="47" t="s">
        <v>38</v>
      </c>
      <c r="K29" s="46"/>
    </row>
    <row r="30" spans="2:11" s="1" customFormat="1" ht="14.45" customHeight="1">
      <c r="B30" s="42"/>
      <c r="C30" s="43"/>
      <c r="D30" s="50" t="s">
        <v>39</v>
      </c>
      <c r="E30" s="50" t="s">
        <v>40</v>
      </c>
      <c r="F30" s="140">
        <f>ROUND(SUM(BE94:BE264), 2)</f>
        <v>0</v>
      </c>
      <c r="G30" s="43"/>
      <c r="H30" s="43"/>
      <c r="I30" s="141">
        <v>0.21</v>
      </c>
      <c r="J30" s="140">
        <f>ROUND(ROUND((SUM(BE94:BE264)), 2)*I30, 2)</f>
        <v>0</v>
      </c>
      <c r="K30" s="46"/>
    </row>
    <row r="31" spans="2:11" s="1" customFormat="1" ht="14.45" customHeight="1">
      <c r="B31" s="42"/>
      <c r="C31" s="43"/>
      <c r="D31" s="43"/>
      <c r="E31" s="50" t="s">
        <v>41</v>
      </c>
      <c r="F31" s="140">
        <f>ROUND(SUM(BF94:BF264), 2)</f>
        <v>0</v>
      </c>
      <c r="G31" s="43"/>
      <c r="H31" s="43"/>
      <c r="I31" s="141">
        <v>0.15</v>
      </c>
      <c r="J31" s="140">
        <f>ROUND(ROUND((SUM(BF94:BF264)),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42</v>
      </c>
      <c r="F32" s="140">
        <f>ROUND(SUM(BG94:BG264), 2)</f>
        <v>0</v>
      </c>
      <c r="G32" s="43"/>
      <c r="H32" s="43"/>
      <c r="I32" s="141">
        <v>0.21</v>
      </c>
      <c r="J32" s="140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43</v>
      </c>
      <c r="F33" s="140">
        <f>ROUND(SUM(BH94:BH264), 2)</f>
        <v>0</v>
      </c>
      <c r="G33" s="43"/>
      <c r="H33" s="43"/>
      <c r="I33" s="141">
        <v>0.15</v>
      </c>
      <c r="J33" s="140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ROUND(SUM(BI94:BI264), 2)</f>
        <v>0</v>
      </c>
      <c r="G34" s="43"/>
      <c r="H34" s="43"/>
      <c r="I34" s="141">
        <v>0</v>
      </c>
      <c r="J34" s="140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28"/>
      <c r="J35" s="43"/>
      <c r="K35" s="46"/>
    </row>
    <row r="36" spans="2:11" s="1" customFormat="1" ht="25.35" customHeight="1">
      <c r="B36" s="42"/>
      <c r="C36" s="142"/>
      <c r="D36" s="143" t="s">
        <v>45</v>
      </c>
      <c r="E36" s="80"/>
      <c r="F36" s="80"/>
      <c r="G36" s="144" t="s">
        <v>46</v>
      </c>
      <c r="H36" s="145" t="s">
        <v>47</v>
      </c>
      <c r="I36" s="146"/>
      <c r="J36" s="147">
        <f>SUM(J27:J34)</f>
        <v>0</v>
      </c>
      <c r="K36" s="148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49"/>
      <c r="J37" s="58"/>
      <c r="K37" s="59"/>
    </row>
    <row r="41" spans="2:11" s="1" customFormat="1" ht="6.95" customHeight="1">
      <c r="B41" s="150"/>
      <c r="C41" s="151"/>
      <c r="D41" s="151"/>
      <c r="E41" s="151"/>
      <c r="F41" s="151"/>
      <c r="G41" s="151"/>
      <c r="H41" s="151"/>
      <c r="I41" s="152"/>
      <c r="J41" s="151"/>
      <c r="K41" s="153"/>
    </row>
    <row r="42" spans="2:11" s="1" customFormat="1" ht="36.950000000000003" customHeight="1">
      <c r="B42" s="42"/>
      <c r="C42" s="31" t="s">
        <v>120</v>
      </c>
      <c r="D42" s="43"/>
      <c r="E42" s="43"/>
      <c r="F42" s="43"/>
      <c r="G42" s="43"/>
      <c r="H42" s="43"/>
      <c r="I42" s="128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28"/>
      <c r="J43" s="43"/>
      <c r="K43" s="46"/>
    </row>
    <row r="44" spans="2:11" s="1" customFormat="1" ht="14.45" customHeight="1">
      <c r="B44" s="42"/>
      <c r="C44" s="38" t="s">
        <v>18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22.5" customHeight="1">
      <c r="B45" s="42"/>
      <c r="C45" s="43"/>
      <c r="D45" s="43"/>
      <c r="E45" s="416" t="str">
        <f>E7</f>
        <v>Podzemní kontejnery v Ostravě-Porubě III</v>
      </c>
      <c r="F45" s="417"/>
      <c r="G45" s="417"/>
      <c r="H45" s="417"/>
      <c r="I45" s="128"/>
      <c r="J45" s="43"/>
      <c r="K45" s="46"/>
    </row>
    <row r="46" spans="2:11" s="1" customFormat="1" ht="14.45" customHeight="1">
      <c r="B46" s="42"/>
      <c r="C46" s="38" t="s">
        <v>118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3.25" customHeight="1">
      <c r="B47" s="42"/>
      <c r="C47" s="43"/>
      <c r="D47" s="43"/>
      <c r="E47" s="418" t="str">
        <f>E9</f>
        <v>SO 03_K - Lokalita Bulharská 2 (komunál.)</v>
      </c>
      <c r="F47" s="419"/>
      <c r="G47" s="419"/>
      <c r="H47" s="419"/>
      <c r="I47" s="128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28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 xml:space="preserve"> </v>
      </c>
      <c r="G49" s="43"/>
      <c r="H49" s="43"/>
      <c r="I49" s="129" t="s">
        <v>25</v>
      </c>
      <c r="J49" s="130" t="str">
        <f>IF(J12="","",J12)</f>
        <v>5. 11. 2017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28"/>
      <c r="J50" s="43"/>
      <c r="K50" s="46"/>
    </row>
    <row r="51" spans="2:47" s="1" customFormat="1" ht="15">
      <c r="B51" s="42"/>
      <c r="C51" s="38" t="s">
        <v>27</v>
      </c>
      <c r="D51" s="43"/>
      <c r="E51" s="43"/>
      <c r="F51" s="36" t="str">
        <f>E15</f>
        <v xml:space="preserve"> </v>
      </c>
      <c r="G51" s="43"/>
      <c r="H51" s="43"/>
      <c r="I51" s="129" t="s">
        <v>32</v>
      </c>
      <c r="J51" s="36" t="str">
        <f>E21</f>
        <v xml:space="preserve"> </v>
      </c>
      <c r="K51" s="46"/>
    </row>
    <row r="52" spans="2:47" s="1" customFormat="1" ht="14.45" customHeight="1">
      <c r="B52" s="42"/>
      <c r="C52" s="38" t="s">
        <v>30</v>
      </c>
      <c r="D52" s="43"/>
      <c r="E52" s="43"/>
      <c r="F52" s="36" t="str">
        <f>IF(E18="","",E18)</f>
        <v/>
      </c>
      <c r="G52" s="43"/>
      <c r="H52" s="43"/>
      <c r="I52" s="128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28"/>
      <c r="J53" s="43"/>
      <c r="K53" s="46"/>
    </row>
    <row r="54" spans="2:47" s="1" customFormat="1" ht="29.25" customHeight="1">
      <c r="B54" s="42"/>
      <c r="C54" s="154" t="s">
        <v>121</v>
      </c>
      <c r="D54" s="142"/>
      <c r="E54" s="142"/>
      <c r="F54" s="142"/>
      <c r="G54" s="142"/>
      <c r="H54" s="142"/>
      <c r="I54" s="155"/>
      <c r="J54" s="156" t="s">
        <v>122</v>
      </c>
      <c r="K54" s="157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28"/>
      <c r="J55" s="43"/>
      <c r="K55" s="46"/>
    </row>
    <row r="56" spans="2:47" s="1" customFormat="1" ht="29.25" customHeight="1">
      <c r="B56" s="42"/>
      <c r="C56" s="158" t="s">
        <v>123</v>
      </c>
      <c r="D56" s="43"/>
      <c r="E56" s="43"/>
      <c r="F56" s="43"/>
      <c r="G56" s="43"/>
      <c r="H56" s="43"/>
      <c r="I56" s="128"/>
      <c r="J56" s="138">
        <f>J94</f>
        <v>0</v>
      </c>
      <c r="K56" s="46"/>
      <c r="AU56" s="25" t="s">
        <v>124</v>
      </c>
    </row>
    <row r="57" spans="2:47" s="8" customFormat="1" ht="24.95" customHeight="1">
      <c r="B57" s="159"/>
      <c r="C57" s="160"/>
      <c r="D57" s="161" t="s">
        <v>125</v>
      </c>
      <c r="E57" s="162"/>
      <c r="F57" s="162"/>
      <c r="G57" s="162"/>
      <c r="H57" s="162"/>
      <c r="I57" s="163"/>
      <c r="J57" s="164">
        <f>J95</f>
        <v>0</v>
      </c>
      <c r="K57" s="165"/>
    </row>
    <row r="58" spans="2:47" s="9" customFormat="1" ht="19.899999999999999" customHeight="1">
      <c r="B58" s="166"/>
      <c r="C58" s="167"/>
      <c r="D58" s="168" t="s">
        <v>126</v>
      </c>
      <c r="E58" s="169"/>
      <c r="F58" s="169"/>
      <c r="G58" s="169"/>
      <c r="H58" s="169"/>
      <c r="I58" s="170"/>
      <c r="J58" s="171">
        <f>J96</f>
        <v>0</v>
      </c>
      <c r="K58" s="172"/>
    </row>
    <row r="59" spans="2:47" s="9" customFormat="1" ht="14.85" customHeight="1">
      <c r="B59" s="166"/>
      <c r="C59" s="167"/>
      <c r="D59" s="168" t="s">
        <v>127</v>
      </c>
      <c r="E59" s="169"/>
      <c r="F59" s="169"/>
      <c r="G59" s="169"/>
      <c r="H59" s="169"/>
      <c r="I59" s="170"/>
      <c r="J59" s="171">
        <f>J97</f>
        <v>0</v>
      </c>
      <c r="K59" s="172"/>
    </row>
    <row r="60" spans="2:47" s="9" customFormat="1" ht="14.85" customHeight="1">
      <c r="B60" s="166"/>
      <c r="C60" s="167"/>
      <c r="D60" s="168" t="s">
        <v>128</v>
      </c>
      <c r="E60" s="169"/>
      <c r="F60" s="169"/>
      <c r="G60" s="169"/>
      <c r="H60" s="169"/>
      <c r="I60" s="170"/>
      <c r="J60" s="171">
        <f>J120</f>
        <v>0</v>
      </c>
      <c r="K60" s="172"/>
    </row>
    <row r="61" spans="2:47" s="9" customFormat="1" ht="14.85" customHeight="1">
      <c r="B61" s="166"/>
      <c r="C61" s="167"/>
      <c r="D61" s="168" t="s">
        <v>129</v>
      </c>
      <c r="E61" s="169"/>
      <c r="F61" s="169"/>
      <c r="G61" s="169"/>
      <c r="H61" s="169"/>
      <c r="I61" s="170"/>
      <c r="J61" s="171">
        <f>J123</f>
        <v>0</v>
      </c>
      <c r="K61" s="172"/>
    </row>
    <row r="62" spans="2:47" s="9" customFormat="1" ht="14.85" customHeight="1">
      <c r="B62" s="166"/>
      <c r="C62" s="167"/>
      <c r="D62" s="168" t="s">
        <v>130</v>
      </c>
      <c r="E62" s="169"/>
      <c r="F62" s="169"/>
      <c r="G62" s="169"/>
      <c r="H62" s="169"/>
      <c r="I62" s="170"/>
      <c r="J62" s="171">
        <f>J129</f>
        <v>0</v>
      </c>
      <c r="K62" s="172"/>
    </row>
    <row r="63" spans="2:47" s="9" customFormat="1" ht="14.85" customHeight="1">
      <c r="B63" s="166"/>
      <c r="C63" s="167"/>
      <c r="D63" s="168" t="s">
        <v>131</v>
      </c>
      <c r="E63" s="169"/>
      <c r="F63" s="169"/>
      <c r="G63" s="169"/>
      <c r="H63" s="169"/>
      <c r="I63" s="170"/>
      <c r="J63" s="171">
        <f>J142</f>
        <v>0</v>
      </c>
      <c r="K63" s="172"/>
    </row>
    <row r="64" spans="2:47" s="9" customFormat="1" ht="14.85" customHeight="1">
      <c r="B64" s="166"/>
      <c r="C64" s="167"/>
      <c r="D64" s="168" t="s">
        <v>132</v>
      </c>
      <c r="E64" s="169"/>
      <c r="F64" s="169"/>
      <c r="G64" s="169"/>
      <c r="H64" s="169"/>
      <c r="I64" s="170"/>
      <c r="J64" s="171">
        <f>J147</f>
        <v>0</v>
      </c>
      <c r="K64" s="172"/>
    </row>
    <row r="65" spans="2:12" s="9" customFormat="1" ht="14.85" customHeight="1">
      <c r="B65" s="166"/>
      <c r="C65" s="167"/>
      <c r="D65" s="168" t="s">
        <v>133</v>
      </c>
      <c r="E65" s="169"/>
      <c r="F65" s="169"/>
      <c r="G65" s="169"/>
      <c r="H65" s="169"/>
      <c r="I65" s="170"/>
      <c r="J65" s="171">
        <f>J164</f>
        <v>0</v>
      </c>
      <c r="K65" s="172"/>
    </row>
    <row r="66" spans="2:12" s="9" customFormat="1" ht="19.899999999999999" customHeight="1">
      <c r="B66" s="166"/>
      <c r="C66" s="167"/>
      <c r="D66" s="168" t="s">
        <v>134</v>
      </c>
      <c r="E66" s="169"/>
      <c r="F66" s="169"/>
      <c r="G66" s="169"/>
      <c r="H66" s="169"/>
      <c r="I66" s="170"/>
      <c r="J66" s="171">
        <f>J180</f>
        <v>0</v>
      </c>
      <c r="K66" s="172"/>
    </row>
    <row r="67" spans="2:12" s="9" customFormat="1" ht="14.85" customHeight="1">
      <c r="B67" s="166"/>
      <c r="C67" s="167"/>
      <c r="D67" s="168" t="s">
        <v>606</v>
      </c>
      <c r="E67" s="169"/>
      <c r="F67" s="169"/>
      <c r="G67" s="169"/>
      <c r="H67" s="169"/>
      <c r="I67" s="170"/>
      <c r="J67" s="171">
        <f>J185</f>
        <v>0</v>
      </c>
      <c r="K67" s="172"/>
    </row>
    <row r="68" spans="2:12" s="9" customFormat="1" ht="14.85" customHeight="1">
      <c r="B68" s="166"/>
      <c r="C68" s="167"/>
      <c r="D68" s="168" t="s">
        <v>135</v>
      </c>
      <c r="E68" s="169"/>
      <c r="F68" s="169"/>
      <c r="G68" s="169"/>
      <c r="H68" s="169"/>
      <c r="I68" s="170"/>
      <c r="J68" s="171">
        <f>J199</f>
        <v>0</v>
      </c>
      <c r="K68" s="172"/>
    </row>
    <row r="69" spans="2:12" s="9" customFormat="1" ht="19.899999999999999" customHeight="1">
      <c r="B69" s="166"/>
      <c r="C69" s="167"/>
      <c r="D69" s="168" t="s">
        <v>136</v>
      </c>
      <c r="E69" s="169"/>
      <c r="F69" s="169"/>
      <c r="G69" s="169"/>
      <c r="H69" s="169"/>
      <c r="I69" s="170"/>
      <c r="J69" s="171">
        <f>J204</f>
        <v>0</v>
      </c>
      <c r="K69" s="172"/>
    </row>
    <row r="70" spans="2:12" s="9" customFormat="1" ht="19.899999999999999" customHeight="1">
      <c r="B70" s="166"/>
      <c r="C70" s="167"/>
      <c r="D70" s="168" t="s">
        <v>137</v>
      </c>
      <c r="E70" s="169"/>
      <c r="F70" s="169"/>
      <c r="G70" s="169"/>
      <c r="H70" s="169"/>
      <c r="I70" s="170"/>
      <c r="J70" s="171">
        <f>J235</f>
        <v>0</v>
      </c>
      <c r="K70" s="172"/>
    </row>
    <row r="71" spans="2:12" s="9" customFormat="1" ht="19.899999999999999" customHeight="1">
      <c r="B71" s="166"/>
      <c r="C71" s="167"/>
      <c r="D71" s="168" t="s">
        <v>138</v>
      </c>
      <c r="E71" s="169"/>
      <c r="F71" s="169"/>
      <c r="G71" s="169"/>
      <c r="H71" s="169"/>
      <c r="I71" s="170"/>
      <c r="J71" s="171">
        <f>J246</f>
        <v>0</v>
      </c>
      <c r="K71" s="172"/>
    </row>
    <row r="72" spans="2:12" s="9" customFormat="1" ht="19.899999999999999" customHeight="1">
      <c r="B72" s="166"/>
      <c r="C72" s="167"/>
      <c r="D72" s="168" t="s">
        <v>139</v>
      </c>
      <c r="E72" s="169"/>
      <c r="F72" s="169"/>
      <c r="G72" s="169"/>
      <c r="H72" s="169"/>
      <c r="I72" s="170"/>
      <c r="J72" s="171">
        <f>J256</f>
        <v>0</v>
      </c>
      <c r="K72" s="172"/>
    </row>
    <row r="73" spans="2:12" s="8" customFormat="1" ht="24.95" customHeight="1">
      <c r="B73" s="159"/>
      <c r="C73" s="160"/>
      <c r="D73" s="161" t="s">
        <v>145</v>
      </c>
      <c r="E73" s="162"/>
      <c r="F73" s="162"/>
      <c r="G73" s="162"/>
      <c r="H73" s="162"/>
      <c r="I73" s="163"/>
      <c r="J73" s="164">
        <f>J258</f>
        <v>0</v>
      </c>
      <c r="K73" s="165"/>
    </row>
    <row r="74" spans="2:12" s="8" customFormat="1" ht="24.95" customHeight="1">
      <c r="B74" s="159"/>
      <c r="C74" s="160"/>
      <c r="D74" s="161" t="s">
        <v>796</v>
      </c>
      <c r="E74" s="162"/>
      <c r="F74" s="162"/>
      <c r="G74" s="162"/>
      <c r="H74" s="162"/>
      <c r="I74" s="163"/>
      <c r="J74" s="164">
        <f>J262</f>
        <v>0</v>
      </c>
      <c r="K74" s="165"/>
    </row>
    <row r="75" spans="2:12" s="1" customFormat="1" ht="21.75" customHeight="1">
      <c r="B75" s="42"/>
      <c r="C75" s="43"/>
      <c r="D75" s="43"/>
      <c r="E75" s="43"/>
      <c r="F75" s="43"/>
      <c r="G75" s="43"/>
      <c r="H75" s="43"/>
      <c r="I75" s="128"/>
      <c r="J75" s="43"/>
      <c r="K75" s="46"/>
    </row>
    <row r="76" spans="2:12" s="1" customFormat="1" ht="6.95" customHeight="1">
      <c r="B76" s="57"/>
      <c r="C76" s="58"/>
      <c r="D76" s="58"/>
      <c r="E76" s="58"/>
      <c r="F76" s="58"/>
      <c r="G76" s="58"/>
      <c r="H76" s="58"/>
      <c r="I76" s="149"/>
      <c r="J76" s="58"/>
      <c r="K76" s="59"/>
    </row>
    <row r="80" spans="2:12" s="1" customFormat="1" ht="6.95" customHeight="1">
      <c r="B80" s="60"/>
      <c r="C80" s="61"/>
      <c r="D80" s="61"/>
      <c r="E80" s="61"/>
      <c r="F80" s="61"/>
      <c r="G80" s="61"/>
      <c r="H80" s="61"/>
      <c r="I80" s="152"/>
      <c r="J80" s="61"/>
      <c r="K80" s="61"/>
      <c r="L80" s="62"/>
    </row>
    <row r="81" spans="2:63" s="1" customFormat="1" ht="36.950000000000003" customHeight="1">
      <c r="B81" s="42"/>
      <c r="C81" s="63" t="s">
        <v>146</v>
      </c>
      <c r="D81" s="64"/>
      <c r="E81" s="64"/>
      <c r="F81" s="64"/>
      <c r="G81" s="64"/>
      <c r="H81" s="64"/>
      <c r="I81" s="173"/>
      <c r="J81" s="64"/>
      <c r="K81" s="64"/>
      <c r="L81" s="62"/>
    </row>
    <row r="82" spans="2:63" s="1" customFormat="1" ht="6.95" customHeight="1">
      <c r="B82" s="42"/>
      <c r="C82" s="64"/>
      <c r="D82" s="64"/>
      <c r="E82" s="64"/>
      <c r="F82" s="64"/>
      <c r="G82" s="64"/>
      <c r="H82" s="64"/>
      <c r="I82" s="173"/>
      <c r="J82" s="64"/>
      <c r="K82" s="64"/>
      <c r="L82" s="62"/>
    </row>
    <row r="83" spans="2:63" s="1" customFormat="1" ht="14.45" customHeight="1">
      <c r="B83" s="42"/>
      <c r="C83" s="66" t="s">
        <v>18</v>
      </c>
      <c r="D83" s="64"/>
      <c r="E83" s="64"/>
      <c r="F83" s="64"/>
      <c r="G83" s="64"/>
      <c r="H83" s="64"/>
      <c r="I83" s="173"/>
      <c r="J83" s="64"/>
      <c r="K83" s="64"/>
      <c r="L83" s="62"/>
    </row>
    <row r="84" spans="2:63" s="1" customFormat="1" ht="22.5" customHeight="1">
      <c r="B84" s="42"/>
      <c r="C84" s="64"/>
      <c r="D84" s="64"/>
      <c r="E84" s="412" t="str">
        <f>E7</f>
        <v>Podzemní kontejnery v Ostravě-Porubě III</v>
      </c>
      <c r="F84" s="413"/>
      <c r="G84" s="413"/>
      <c r="H84" s="413"/>
      <c r="I84" s="173"/>
      <c r="J84" s="64"/>
      <c r="K84" s="64"/>
      <c r="L84" s="62"/>
    </row>
    <row r="85" spans="2:63" s="1" customFormat="1" ht="14.45" customHeight="1">
      <c r="B85" s="42"/>
      <c r="C85" s="66" t="s">
        <v>118</v>
      </c>
      <c r="D85" s="64"/>
      <c r="E85" s="64"/>
      <c r="F85" s="64"/>
      <c r="G85" s="64"/>
      <c r="H85" s="64"/>
      <c r="I85" s="173"/>
      <c r="J85" s="64"/>
      <c r="K85" s="64"/>
      <c r="L85" s="62"/>
    </row>
    <row r="86" spans="2:63" s="1" customFormat="1" ht="23.25" customHeight="1">
      <c r="B86" s="42"/>
      <c r="C86" s="64"/>
      <c r="D86" s="64"/>
      <c r="E86" s="384" t="str">
        <f>E9</f>
        <v>SO 03_K - Lokalita Bulharská 2 (komunál.)</v>
      </c>
      <c r="F86" s="414"/>
      <c r="G86" s="414"/>
      <c r="H86" s="414"/>
      <c r="I86" s="173"/>
      <c r="J86" s="64"/>
      <c r="K86" s="64"/>
      <c r="L86" s="62"/>
    </row>
    <row r="87" spans="2:63" s="1" customFormat="1" ht="6.95" customHeight="1">
      <c r="B87" s="42"/>
      <c r="C87" s="64"/>
      <c r="D87" s="64"/>
      <c r="E87" s="64"/>
      <c r="F87" s="64"/>
      <c r="G87" s="64"/>
      <c r="H87" s="64"/>
      <c r="I87" s="173"/>
      <c r="J87" s="64"/>
      <c r="K87" s="64"/>
      <c r="L87" s="62"/>
    </row>
    <row r="88" spans="2:63" s="1" customFormat="1" ht="18" customHeight="1">
      <c r="B88" s="42"/>
      <c r="C88" s="66" t="s">
        <v>23</v>
      </c>
      <c r="D88" s="64"/>
      <c r="E88" s="64"/>
      <c r="F88" s="174" t="str">
        <f>F12</f>
        <v xml:space="preserve"> </v>
      </c>
      <c r="G88" s="64"/>
      <c r="H88" s="64"/>
      <c r="I88" s="175" t="s">
        <v>25</v>
      </c>
      <c r="J88" s="74" t="str">
        <f>IF(J12="","",J12)</f>
        <v>5. 11. 2017</v>
      </c>
      <c r="K88" s="64"/>
      <c r="L88" s="62"/>
    </row>
    <row r="89" spans="2:63" s="1" customFormat="1" ht="6.95" customHeight="1">
      <c r="B89" s="42"/>
      <c r="C89" s="64"/>
      <c r="D89" s="64"/>
      <c r="E89" s="64"/>
      <c r="F89" s="64"/>
      <c r="G89" s="64"/>
      <c r="H89" s="64"/>
      <c r="I89" s="173"/>
      <c r="J89" s="64"/>
      <c r="K89" s="64"/>
      <c r="L89" s="62"/>
    </row>
    <row r="90" spans="2:63" s="1" customFormat="1" ht="15">
      <c r="B90" s="42"/>
      <c r="C90" s="66" t="s">
        <v>27</v>
      </c>
      <c r="D90" s="64"/>
      <c r="E90" s="64"/>
      <c r="F90" s="174" t="str">
        <f>E15</f>
        <v xml:space="preserve"> </v>
      </c>
      <c r="G90" s="64"/>
      <c r="H90" s="64"/>
      <c r="I90" s="175" t="s">
        <v>32</v>
      </c>
      <c r="J90" s="174" t="str">
        <f>E21</f>
        <v xml:space="preserve"> </v>
      </c>
      <c r="K90" s="64"/>
      <c r="L90" s="62"/>
    </row>
    <row r="91" spans="2:63" s="1" customFormat="1" ht="14.45" customHeight="1">
      <c r="B91" s="42"/>
      <c r="C91" s="66" t="s">
        <v>30</v>
      </c>
      <c r="D91" s="64"/>
      <c r="E91" s="64"/>
      <c r="F91" s="174" t="str">
        <f>IF(E18="","",E18)</f>
        <v/>
      </c>
      <c r="G91" s="64"/>
      <c r="H91" s="64"/>
      <c r="I91" s="173"/>
      <c r="J91" s="64"/>
      <c r="K91" s="64"/>
      <c r="L91" s="62"/>
    </row>
    <row r="92" spans="2:63" s="1" customFormat="1" ht="10.35" customHeight="1">
      <c r="B92" s="42"/>
      <c r="C92" s="64"/>
      <c r="D92" s="64"/>
      <c r="E92" s="64"/>
      <c r="F92" s="64"/>
      <c r="G92" s="64"/>
      <c r="H92" s="64"/>
      <c r="I92" s="173"/>
      <c r="J92" s="64"/>
      <c r="K92" s="64"/>
      <c r="L92" s="62"/>
    </row>
    <row r="93" spans="2:63" s="10" customFormat="1" ht="29.25" customHeight="1">
      <c r="B93" s="176"/>
      <c r="C93" s="177" t="s">
        <v>147</v>
      </c>
      <c r="D93" s="178" t="s">
        <v>54</v>
      </c>
      <c r="E93" s="178" t="s">
        <v>50</v>
      </c>
      <c r="F93" s="178" t="s">
        <v>148</v>
      </c>
      <c r="G93" s="178" t="s">
        <v>149</v>
      </c>
      <c r="H93" s="178" t="s">
        <v>150</v>
      </c>
      <c r="I93" s="179" t="s">
        <v>151</v>
      </c>
      <c r="J93" s="178" t="s">
        <v>122</v>
      </c>
      <c r="K93" s="180" t="s">
        <v>152</v>
      </c>
      <c r="L93" s="181"/>
      <c r="M93" s="82" t="s">
        <v>153</v>
      </c>
      <c r="N93" s="83" t="s">
        <v>39</v>
      </c>
      <c r="O93" s="83" t="s">
        <v>154</v>
      </c>
      <c r="P93" s="83" t="s">
        <v>155</v>
      </c>
      <c r="Q93" s="83" t="s">
        <v>156</v>
      </c>
      <c r="R93" s="83" t="s">
        <v>157</v>
      </c>
      <c r="S93" s="83" t="s">
        <v>158</v>
      </c>
      <c r="T93" s="84" t="s">
        <v>159</v>
      </c>
    </row>
    <row r="94" spans="2:63" s="1" customFormat="1" ht="29.25" customHeight="1">
      <c r="B94" s="42"/>
      <c r="C94" s="88" t="s">
        <v>123</v>
      </c>
      <c r="D94" s="64"/>
      <c r="E94" s="64"/>
      <c r="F94" s="64"/>
      <c r="G94" s="64"/>
      <c r="H94" s="64"/>
      <c r="I94" s="173"/>
      <c r="J94" s="182">
        <f>BK94</f>
        <v>0</v>
      </c>
      <c r="K94" s="64"/>
      <c r="L94" s="62"/>
      <c r="M94" s="85"/>
      <c r="N94" s="86"/>
      <c r="O94" s="86"/>
      <c r="P94" s="183">
        <f>P95+P258+P262</f>
        <v>0</v>
      </c>
      <c r="Q94" s="86"/>
      <c r="R94" s="183">
        <f>R95+R258+R262</f>
        <v>75.187306059999997</v>
      </c>
      <c r="S94" s="86"/>
      <c r="T94" s="184">
        <f>T95+T258+T262</f>
        <v>14.887999999999998</v>
      </c>
      <c r="AT94" s="25" t="s">
        <v>68</v>
      </c>
      <c r="AU94" s="25" t="s">
        <v>124</v>
      </c>
      <c r="BK94" s="185">
        <f>BK95+BK258+BK262</f>
        <v>0</v>
      </c>
    </row>
    <row r="95" spans="2:63" s="11" customFormat="1" ht="37.35" customHeight="1">
      <c r="B95" s="186"/>
      <c r="C95" s="187"/>
      <c r="D95" s="188" t="s">
        <v>68</v>
      </c>
      <c r="E95" s="189" t="s">
        <v>160</v>
      </c>
      <c r="F95" s="189" t="s">
        <v>161</v>
      </c>
      <c r="G95" s="187"/>
      <c r="H95" s="187"/>
      <c r="I95" s="190"/>
      <c r="J95" s="191">
        <f>BK95</f>
        <v>0</v>
      </c>
      <c r="K95" s="187"/>
      <c r="L95" s="192"/>
      <c r="M95" s="193"/>
      <c r="N95" s="194"/>
      <c r="O95" s="194"/>
      <c r="P95" s="195">
        <f>P96+P180+P204+P235+P246+P256</f>
        <v>0</v>
      </c>
      <c r="Q95" s="194"/>
      <c r="R95" s="195">
        <f>R96+R180+R204+R235+R246+R256</f>
        <v>75.187306059999997</v>
      </c>
      <c r="S95" s="194"/>
      <c r="T95" s="196">
        <f>T96+T180+T204+T235+T246+T256</f>
        <v>14.887999999999998</v>
      </c>
      <c r="AR95" s="197" t="s">
        <v>76</v>
      </c>
      <c r="AT95" s="198" t="s">
        <v>68</v>
      </c>
      <c r="AU95" s="198" t="s">
        <v>69</v>
      </c>
      <c r="AY95" s="197" t="s">
        <v>162</v>
      </c>
      <c r="BK95" s="199">
        <f>BK96+BK180+BK204+BK235+BK246+BK256</f>
        <v>0</v>
      </c>
    </row>
    <row r="96" spans="2:63" s="11" customFormat="1" ht="19.899999999999999" customHeight="1">
      <c r="B96" s="186"/>
      <c r="C96" s="187"/>
      <c r="D96" s="188" t="s">
        <v>68</v>
      </c>
      <c r="E96" s="200" t="s">
        <v>76</v>
      </c>
      <c r="F96" s="200" t="s">
        <v>163</v>
      </c>
      <c r="G96" s="187"/>
      <c r="H96" s="187"/>
      <c r="I96" s="190"/>
      <c r="J96" s="201">
        <f>BK96</f>
        <v>0</v>
      </c>
      <c r="K96" s="187"/>
      <c r="L96" s="192"/>
      <c r="M96" s="193"/>
      <c r="N96" s="194"/>
      <c r="O96" s="194"/>
      <c r="P96" s="195">
        <f>P97+P120+P123+P129+P142+P147+P164</f>
        <v>0</v>
      </c>
      <c r="Q96" s="194"/>
      <c r="R96" s="195">
        <f>R97+R120+R123+R129+R142+R147+R164</f>
        <v>48.152619000000001</v>
      </c>
      <c r="S96" s="194"/>
      <c r="T96" s="196">
        <f>T97+T120+T123+T129+T142+T147+T164</f>
        <v>14.887999999999998</v>
      </c>
      <c r="AR96" s="197" t="s">
        <v>76</v>
      </c>
      <c r="AT96" s="198" t="s">
        <v>68</v>
      </c>
      <c r="AU96" s="198" t="s">
        <v>76</v>
      </c>
      <c r="AY96" s="197" t="s">
        <v>162</v>
      </c>
      <c r="BK96" s="199">
        <f>BK97+BK120+BK123+BK129+BK142+BK147+BK164</f>
        <v>0</v>
      </c>
    </row>
    <row r="97" spans="2:65" s="11" customFormat="1" ht="14.85" customHeight="1">
      <c r="B97" s="186"/>
      <c r="C97" s="187"/>
      <c r="D97" s="202" t="s">
        <v>68</v>
      </c>
      <c r="E97" s="203" t="s">
        <v>164</v>
      </c>
      <c r="F97" s="203" t="s">
        <v>165</v>
      </c>
      <c r="G97" s="187"/>
      <c r="H97" s="187"/>
      <c r="I97" s="190"/>
      <c r="J97" s="204">
        <f>BK97</f>
        <v>0</v>
      </c>
      <c r="K97" s="187"/>
      <c r="L97" s="192"/>
      <c r="M97" s="193"/>
      <c r="N97" s="194"/>
      <c r="O97" s="194"/>
      <c r="P97" s="195">
        <f>SUM(P98:P119)</f>
        <v>0</v>
      </c>
      <c r="Q97" s="194"/>
      <c r="R97" s="195">
        <f>SUM(R98:R119)</f>
        <v>1.4400000000000001E-2</v>
      </c>
      <c r="S97" s="194"/>
      <c r="T97" s="196">
        <f>SUM(T98:T119)</f>
        <v>14.887999999999998</v>
      </c>
      <c r="AR97" s="197" t="s">
        <v>76</v>
      </c>
      <c r="AT97" s="198" t="s">
        <v>68</v>
      </c>
      <c r="AU97" s="198" t="s">
        <v>80</v>
      </c>
      <c r="AY97" s="197" t="s">
        <v>162</v>
      </c>
      <c r="BK97" s="199">
        <f>SUM(BK98:BK119)</f>
        <v>0</v>
      </c>
    </row>
    <row r="98" spans="2:65" s="1" customFormat="1" ht="31.5" customHeight="1">
      <c r="B98" s="42"/>
      <c r="C98" s="205" t="s">
        <v>76</v>
      </c>
      <c r="D98" s="205" t="s">
        <v>166</v>
      </c>
      <c r="E98" s="206" t="s">
        <v>797</v>
      </c>
      <c r="F98" s="207" t="s">
        <v>798</v>
      </c>
      <c r="G98" s="208" t="s">
        <v>169</v>
      </c>
      <c r="H98" s="209">
        <v>18.399999999999999</v>
      </c>
      <c r="I98" s="210"/>
      <c r="J98" s="211">
        <f>ROUND(I98*H98,2)</f>
        <v>0</v>
      </c>
      <c r="K98" s="207" t="s">
        <v>21</v>
      </c>
      <c r="L98" s="62"/>
      <c r="M98" s="212" t="s">
        <v>21</v>
      </c>
      <c r="N98" s="213" t="s">
        <v>40</v>
      </c>
      <c r="O98" s="43"/>
      <c r="P98" s="214">
        <f>O98*H98</f>
        <v>0</v>
      </c>
      <c r="Q98" s="214">
        <v>0</v>
      </c>
      <c r="R98" s="214">
        <f>Q98*H98</f>
        <v>0</v>
      </c>
      <c r="S98" s="214">
        <v>0.26</v>
      </c>
      <c r="T98" s="215">
        <f>S98*H98</f>
        <v>4.7839999999999998</v>
      </c>
      <c r="AR98" s="25" t="s">
        <v>171</v>
      </c>
      <c r="AT98" s="25" t="s">
        <v>166</v>
      </c>
      <c r="AU98" s="25" t="s">
        <v>172</v>
      </c>
      <c r="AY98" s="25" t="s">
        <v>162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25" t="s">
        <v>76</v>
      </c>
      <c r="BK98" s="216">
        <f>ROUND(I98*H98,2)</f>
        <v>0</v>
      </c>
      <c r="BL98" s="25" t="s">
        <v>171</v>
      </c>
      <c r="BM98" s="25" t="s">
        <v>799</v>
      </c>
    </row>
    <row r="99" spans="2:65" s="12" customFormat="1">
      <c r="B99" s="217"/>
      <c r="C99" s="218"/>
      <c r="D99" s="219" t="s">
        <v>174</v>
      </c>
      <c r="E99" s="220" t="s">
        <v>21</v>
      </c>
      <c r="F99" s="221" t="s">
        <v>800</v>
      </c>
      <c r="G99" s="218"/>
      <c r="H99" s="222">
        <v>18.399999999999999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174</v>
      </c>
      <c r="AU99" s="228" t="s">
        <v>172</v>
      </c>
      <c r="AV99" s="12" t="s">
        <v>80</v>
      </c>
      <c r="AW99" s="12" t="s">
        <v>33</v>
      </c>
      <c r="AX99" s="12" t="s">
        <v>76</v>
      </c>
      <c r="AY99" s="228" t="s">
        <v>162</v>
      </c>
    </row>
    <row r="100" spans="2:65" s="1" customFormat="1" ht="22.5" customHeight="1">
      <c r="B100" s="42"/>
      <c r="C100" s="205" t="s">
        <v>80</v>
      </c>
      <c r="D100" s="205" t="s">
        <v>166</v>
      </c>
      <c r="E100" s="206" t="s">
        <v>801</v>
      </c>
      <c r="F100" s="207" t="s">
        <v>802</v>
      </c>
      <c r="G100" s="208" t="s">
        <v>169</v>
      </c>
      <c r="H100" s="209">
        <v>18.399999999999999</v>
      </c>
      <c r="I100" s="210"/>
      <c r="J100" s="211">
        <f>ROUND(I100*H100,2)</f>
        <v>0</v>
      </c>
      <c r="K100" s="207" t="s">
        <v>21</v>
      </c>
      <c r="L100" s="62"/>
      <c r="M100" s="212" t="s">
        <v>21</v>
      </c>
      <c r="N100" s="213" t="s">
        <v>40</v>
      </c>
      <c r="O100" s="43"/>
      <c r="P100" s="214">
        <f>O100*H100</f>
        <v>0</v>
      </c>
      <c r="Q100" s="214">
        <v>0</v>
      </c>
      <c r="R100" s="214">
        <f>Q100*H100</f>
        <v>0</v>
      </c>
      <c r="S100" s="214">
        <v>0.44</v>
      </c>
      <c r="T100" s="215">
        <f>S100*H100</f>
        <v>8.0960000000000001</v>
      </c>
      <c r="AR100" s="25" t="s">
        <v>171</v>
      </c>
      <c r="AT100" s="25" t="s">
        <v>166</v>
      </c>
      <c r="AU100" s="25" t="s">
        <v>172</v>
      </c>
      <c r="AY100" s="25" t="s">
        <v>162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5" t="s">
        <v>76</v>
      </c>
      <c r="BK100" s="216">
        <f>ROUND(I100*H100,2)</f>
        <v>0</v>
      </c>
      <c r="BL100" s="25" t="s">
        <v>171</v>
      </c>
      <c r="BM100" s="25" t="s">
        <v>803</v>
      </c>
    </row>
    <row r="101" spans="2:65" s="12" customFormat="1">
      <c r="B101" s="217"/>
      <c r="C101" s="218"/>
      <c r="D101" s="219" t="s">
        <v>174</v>
      </c>
      <c r="E101" s="220" t="s">
        <v>21</v>
      </c>
      <c r="F101" s="221" t="s">
        <v>800</v>
      </c>
      <c r="G101" s="218"/>
      <c r="H101" s="222">
        <v>18.399999999999999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174</v>
      </c>
      <c r="AU101" s="228" t="s">
        <v>172</v>
      </c>
      <c r="AV101" s="12" t="s">
        <v>80</v>
      </c>
      <c r="AW101" s="12" t="s">
        <v>33</v>
      </c>
      <c r="AX101" s="12" t="s">
        <v>76</v>
      </c>
      <c r="AY101" s="228" t="s">
        <v>162</v>
      </c>
    </row>
    <row r="102" spans="2:65" s="1" customFormat="1" ht="22.5" customHeight="1">
      <c r="B102" s="42"/>
      <c r="C102" s="205" t="s">
        <v>172</v>
      </c>
      <c r="D102" s="205" t="s">
        <v>166</v>
      </c>
      <c r="E102" s="206" t="s">
        <v>176</v>
      </c>
      <c r="F102" s="207" t="s">
        <v>177</v>
      </c>
      <c r="G102" s="208" t="s">
        <v>169</v>
      </c>
      <c r="H102" s="209">
        <v>2.8</v>
      </c>
      <c r="I102" s="210"/>
      <c r="J102" s="211">
        <f>ROUND(I102*H102,2)</f>
        <v>0</v>
      </c>
      <c r="K102" s="207" t="s">
        <v>21</v>
      </c>
      <c r="L102" s="62"/>
      <c r="M102" s="212" t="s">
        <v>21</v>
      </c>
      <c r="N102" s="213" t="s">
        <v>40</v>
      </c>
      <c r="O102" s="43"/>
      <c r="P102" s="214">
        <f>O102*H102</f>
        <v>0</v>
      </c>
      <c r="Q102" s="214">
        <v>0</v>
      </c>
      <c r="R102" s="214">
        <f>Q102*H102</f>
        <v>0</v>
      </c>
      <c r="S102" s="214">
        <v>0.22</v>
      </c>
      <c r="T102" s="215">
        <f>S102*H102</f>
        <v>0.61599999999999999</v>
      </c>
      <c r="AR102" s="25" t="s">
        <v>171</v>
      </c>
      <c r="AT102" s="25" t="s">
        <v>166</v>
      </c>
      <c r="AU102" s="25" t="s">
        <v>172</v>
      </c>
      <c r="AY102" s="25" t="s">
        <v>162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25" t="s">
        <v>76</v>
      </c>
      <c r="BK102" s="216">
        <f>ROUND(I102*H102,2)</f>
        <v>0</v>
      </c>
      <c r="BL102" s="25" t="s">
        <v>171</v>
      </c>
      <c r="BM102" s="25" t="s">
        <v>804</v>
      </c>
    </row>
    <row r="103" spans="2:65" s="12" customFormat="1">
      <c r="B103" s="217"/>
      <c r="C103" s="218"/>
      <c r="D103" s="219" t="s">
        <v>174</v>
      </c>
      <c r="E103" s="220" t="s">
        <v>21</v>
      </c>
      <c r="F103" s="221" t="s">
        <v>428</v>
      </c>
      <c r="G103" s="218"/>
      <c r="H103" s="222">
        <v>2.8</v>
      </c>
      <c r="I103" s="223"/>
      <c r="J103" s="218"/>
      <c r="K103" s="218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174</v>
      </c>
      <c r="AU103" s="228" t="s">
        <v>172</v>
      </c>
      <c r="AV103" s="12" t="s">
        <v>80</v>
      </c>
      <c r="AW103" s="12" t="s">
        <v>33</v>
      </c>
      <c r="AX103" s="12" t="s">
        <v>76</v>
      </c>
      <c r="AY103" s="228" t="s">
        <v>162</v>
      </c>
    </row>
    <row r="104" spans="2:65" s="1" customFormat="1" ht="22.5" customHeight="1">
      <c r="B104" s="42"/>
      <c r="C104" s="205" t="s">
        <v>171</v>
      </c>
      <c r="D104" s="205" t="s">
        <v>166</v>
      </c>
      <c r="E104" s="206" t="s">
        <v>184</v>
      </c>
      <c r="F104" s="207" t="s">
        <v>185</v>
      </c>
      <c r="G104" s="208" t="s">
        <v>181</v>
      </c>
      <c r="H104" s="209">
        <v>4.8</v>
      </c>
      <c r="I104" s="210"/>
      <c r="J104" s="211">
        <f>ROUND(I104*H104,2)</f>
        <v>0</v>
      </c>
      <c r="K104" s="207" t="s">
        <v>170</v>
      </c>
      <c r="L104" s="62"/>
      <c r="M104" s="212" t="s">
        <v>21</v>
      </c>
      <c r="N104" s="213" t="s">
        <v>40</v>
      </c>
      <c r="O104" s="43"/>
      <c r="P104" s="214">
        <f>O104*H104</f>
        <v>0</v>
      </c>
      <c r="Q104" s="214">
        <v>0</v>
      </c>
      <c r="R104" s="214">
        <f>Q104*H104</f>
        <v>0</v>
      </c>
      <c r="S104" s="214">
        <v>0.28999999999999998</v>
      </c>
      <c r="T104" s="215">
        <f>S104*H104</f>
        <v>1.3919999999999999</v>
      </c>
      <c r="AR104" s="25" t="s">
        <v>171</v>
      </c>
      <c r="AT104" s="25" t="s">
        <v>166</v>
      </c>
      <c r="AU104" s="25" t="s">
        <v>172</v>
      </c>
      <c r="AY104" s="25" t="s">
        <v>162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25" t="s">
        <v>76</v>
      </c>
      <c r="BK104" s="216">
        <f>ROUND(I104*H104,2)</f>
        <v>0</v>
      </c>
      <c r="BL104" s="25" t="s">
        <v>171</v>
      </c>
      <c r="BM104" s="25" t="s">
        <v>805</v>
      </c>
    </row>
    <row r="105" spans="2:65" s="12" customFormat="1">
      <c r="B105" s="217"/>
      <c r="C105" s="218"/>
      <c r="D105" s="219" t="s">
        <v>174</v>
      </c>
      <c r="E105" s="220" t="s">
        <v>21</v>
      </c>
      <c r="F105" s="221" t="s">
        <v>187</v>
      </c>
      <c r="G105" s="218"/>
      <c r="H105" s="222">
        <v>4.8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174</v>
      </c>
      <c r="AU105" s="228" t="s">
        <v>172</v>
      </c>
      <c r="AV105" s="12" t="s">
        <v>80</v>
      </c>
      <c r="AW105" s="12" t="s">
        <v>33</v>
      </c>
      <c r="AX105" s="12" t="s">
        <v>76</v>
      </c>
      <c r="AY105" s="228" t="s">
        <v>162</v>
      </c>
    </row>
    <row r="106" spans="2:65" s="1" customFormat="1" ht="22.5" customHeight="1">
      <c r="B106" s="42"/>
      <c r="C106" s="205" t="s">
        <v>188</v>
      </c>
      <c r="D106" s="205" t="s">
        <v>166</v>
      </c>
      <c r="E106" s="206" t="s">
        <v>189</v>
      </c>
      <c r="F106" s="207" t="s">
        <v>190</v>
      </c>
      <c r="G106" s="208" t="s">
        <v>191</v>
      </c>
      <c r="H106" s="209">
        <v>9.6</v>
      </c>
      <c r="I106" s="210"/>
      <c r="J106" s="211">
        <f>ROUND(I106*H106,2)</f>
        <v>0</v>
      </c>
      <c r="K106" s="207" t="s">
        <v>21</v>
      </c>
      <c r="L106" s="62"/>
      <c r="M106" s="212" t="s">
        <v>21</v>
      </c>
      <c r="N106" s="213" t="s">
        <v>40</v>
      </c>
      <c r="O106" s="43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25" t="s">
        <v>171</v>
      </c>
      <c r="AT106" s="25" t="s">
        <v>166</v>
      </c>
      <c r="AU106" s="25" t="s">
        <v>172</v>
      </c>
      <c r="AY106" s="25" t="s">
        <v>162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5" t="s">
        <v>76</v>
      </c>
      <c r="BK106" s="216">
        <f>ROUND(I106*H106,2)</f>
        <v>0</v>
      </c>
      <c r="BL106" s="25" t="s">
        <v>171</v>
      </c>
      <c r="BM106" s="25" t="s">
        <v>806</v>
      </c>
    </row>
    <row r="107" spans="2:65" s="12" customFormat="1">
      <c r="B107" s="217"/>
      <c r="C107" s="218"/>
      <c r="D107" s="229" t="s">
        <v>174</v>
      </c>
      <c r="E107" s="230" t="s">
        <v>21</v>
      </c>
      <c r="F107" s="231" t="s">
        <v>193</v>
      </c>
      <c r="G107" s="218"/>
      <c r="H107" s="232">
        <v>9.6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174</v>
      </c>
      <c r="AU107" s="228" t="s">
        <v>172</v>
      </c>
      <c r="AV107" s="12" t="s">
        <v>80</v>
      </c>
      <c r="AW107" s="12" t="s">
        <v>33</v>
      </c>
      <c r="AX107" s="12" t="s">
        <v>69</v>
      </c>
      <c r="AY107" s="228" t="s">
        <v>162</v>
      </c>
    </row>
    <row r="108" spans="2:65" s="13" customFormat="1">
      <c r="B108" s="233"/>
      <c r="C108" s="234"/>
      <c r="D108" s="219" t="s">
        <v>174</v>
      </c>
      <c r="E108" s="235" t="s">
        <v>21</v>
      </c>
      <c r="F108" s="236" t="s">
        <v>194</v>
      </c>
      <c r="G108" s="234"/>
      <c r="H108" s="237">
        <v>9.6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AT108" s="243" t="s">
        <v>174</v>
      </c>
      <c r="AU108" s="243" t="s">
        <v>172</v>
      </c>
      <c r="AV108" s="13" t="s">
        <v>171</v>
      </c>
      <c r="AW108" s="13" t="s">
        <v>33</v>
      </c>
      <c r="AX108" s="13" t="s">
        <v>76</v>
      </c>
      <c r="AY108" s="243" t="s">
        <v>162</v>
      </c>
    </row>
    <row r="109" spans="2:65" s="1" customFormat="1" ht="22.5" customHeight="1">
      <c r="B109" s="42"/>
      <c r="C109" s="205" t="s">
        <v>195</v>
      </c>
      <c r="D109" s="205" t="s">
        <v>166</v>
      </c>
      <c r="E109" s="206" t="s">
        <v>196</v>
      </c>
      <c r="F109" s="207" t="s">
        <v>197</v>
      </c>
      <c r="G109" s="208" t="s">
        <v>198</v>
      </c>
      <c r="H109" s="209">
        <v>0.4</v>
      </c>
      <c r="I109" s="210"/>
      <c r="J109" s="211">
        <f>ROUND(I109*H109,2)</f>
        <v>0</v>
      </c>
      <c r="K109" s="207" t="s">
        <v>21</v>
      </c>
      <c r="L109" s="62"/>
      <c r="M109" s="212" t="s">
        <v>21</v>
      </c>
      <c r="N109" s="213" t="s">
        <v>40</v>
      </c>
      <c r="O109" s="43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AR109" s="25" t="s">
        <v>171</v>
      </c>
      <c r="AT109" s="25" t="s">
        <v>166</v>
      </c>
      <c r="AU109" s="25" t="s">
        <v>172</v>
      </c>
      <c r="AY109" s="25" t="s">
        <v>162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25" t="s">
        <v>76</v>
      </c>
      <c r="BK109" s="216">
        <f>ROUND(I109*H109,2)</f>
        <v>0</v>
      </c>
      <c r="BL109" s="25" t="s">
        <v>171</v>
      </c>
      <c r="BM109" s="25" t="s">
        <v>807</v>
      </c>
    </row>
    <row r="110" spans="2:65" s="12" customFormat="1">
      <c r="B110" s="217"/>
      <c r="C110" s="218"/>
      <c r="D110" s="229" t="s">
        <v>174</v>
      </c>
      <c r="E110" s="230" t="s">
        <v>21</v>
      </c>
      <c r="F110" s="231" t="s">
        <v>200</v>
      </c>
      <c r="G110" s="218"/>
      <c r="H110" s="232">
        <v>0.4</v>
      </c>
      <c r="I110" s="223"/>
      <c r="J110" s="218"/>
      <c r="K110" s="218"/>
      <c r="L110" s="224"/>
      <c r="M110" s="225"/>
      <c r="N110" s="226"/>
      <c r="O110" s="226"/>
      <c r="P110" s="226"/>
      <c r="Q110" s="226"/>
      <c r="R110" s="226"/>
      <c r="S110" s="226"/>
      <c r="T110" s="227"/>
      <c r="AT110" s="228" t="s">
        <v>174</v>
      </c>
      <c r="AU110" s="228" t="s">
        <v>172</v>
      </c>
      <c r="AV110" s="12" t="s">
        <v>80</v>
      </c>
      <c r="AW110" s="12" t="s">
        <v>33</v>
      </c>
      <c r="AX110" s="12" t="s">
        <v>69</v>
      </c>
      <c r="AY110" s="228" t="s">
        <v>162</v>
      </c>
    </row>
    <row r="111" spans="2:65" s="13" customFormat="1">
      <c r="B111" s="233"/>
      <c r="C111" s="234"/>
      <c r="D111" s="219" t="s">
        <v>174</v>
      </c>
      <c r="E111" s="235" t="s">
        <v>21</v>
      </c>
      <c r="F111" s="236" t="s">
        <v>194</v>
      </c>
      <c r="G111" s="234"/>
      <c r="H111" s="237">
        <v>0.4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174</v>
      </c>
      <c r="AU111" s="243" t="s">
        <v>172</v>
      </c>
      <c r="AV111" s="13" t="s">
        <v>171</v>
      </c>
      <c r="AW111" s="13" t="s">
        <v>33</v>
      </c>
      <c r="AX111" s="13" t="s">
        <v>76</v>
      </c>
      <c r="AY111" s="243" t="s">
        <v>162</v>
      </c>
    </row>
    <row r="112" spans="2:65" s="1" customFormat="1" ht="31.5" customHeight="1">
      <c r="B112" s="42"/>
      <c r="C112" s="205" t="s">
        <v>201</v>
      </c>
      <c r="D112" s="205" t="s">
        <v>166</v>
      </c>
      <c r="E112" s="206" t="s">
        <v>202</v>
      </c>
      <c r="F112" s="207" t="s">
        <v>203</v>
      </c>
      <c r="G112" s="208" t="s">
        <v>181</v>
      </c>
      <c r="H112" s="209">
        <v>20</v>
      </c>
      <c r="I112" s="210"/>
      <c r="J112" s="211">
        <f>ROUND(I112*H112,2)</f>
        <v>0</v>
      </c>
      <c r="K112" s="207" t="s">
        <v>21</v>
      </c>
      <c r="L112" s="62"/>
      <c r="M112" s="212" t="s">
        <v>21</v>
      </c>
      <c r="N112" s="213" t="s">
        <v>40</v>
      </c>
      <c r="O112" s="43"/>
      <c r="P112" s="214">
        <f>O112*H112</f>
        <v>0</v>
      </c>
      <c r="Q112" s="214">
        <v>5.5000000000000003E-4</v>
      </c>
      <c r="R112" s="214">
        <f>Q112*H112</f>
        <v>1.1000000000000001E-2</v>
      </c>
      <c r="S112" s="214">
        <v>0</v>
      </c>
      <c r="T112" s="215">
        <f>S112*H112</f>
        <v>0</v>
      </c>
      <c r="AR112" s="25" t="s">
        <v>171</v>
      </c>
      <c r="AT112" s="25" t="s">
        <v>166</v>
      </c>
      <c r="AU112" s="25" t="s">
        <v>172</v>
      </c>
      <c r="AY112" s="25" t="s">
        <v>162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25" t="s">
        <v>76</v>
      </c>
      <c r="BK112" s="216">
        <f>ROUND(I112*H112,2)</f>
        <v>0</v>
      </c>
      <c r="BL112" s="25" t="s">
        <v>171</v>
      </c>
      <c r="BM112" s="25" t="s">
        <v>808</v>
      </c>
    </row>
    <row r="113" spans="2:65" s="12" customFormat="1">
      <c r="B113" s="217"/>
      <c r="C113" s="218"/>
      <c r="D113" s="219" t="s">
        <v>174</v>
      </c>
      <c r="E113" s="220" t="s">
        <v>21</v>
      </c>
      <c r="F113" s="221" t="s">
        <v>748</v>
      </c>
      <c r="G113" s="218"/>
      <c r="H113" s="222">
        <v>20</v>
      </c>
      <c r="I113" s="223"/>
      <c r="J113" s="218"/>
      <c r="K113" s="218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174</v>
      </c>
      <c r="AU113" s="228" t="s">
        <v>172</v>
      </c>
      <c r="AV113" s="12" t="s">
        <v>80</v>
      </c>
      <c r="AW113" s="12" t="s">
        <v>33</v>
      </c>
      <c r="AX113" s="12" t="s">
        <v>76</v>
      </c>
      <c r="AY113" s="228" t="s">
        <v>162</v>
      </c>
    </row>
    <row r="114" spans="2:65" s="1" customFormat="1" ht="22.5" customHeight="1">
      <c r="B114" s="42"/>
      <c r="C114" s="205" t="s">
        <v>206</v>
      </c>
      <c r="D114" s="205" t="s">
        <v>166</v>
      </c>
      <c r="E114" s="206" t="s">
        <v>207</v>
      </c>
      <c r="F114" s="207" t="s">
        <v>208</v>
      </c>
      <c r="G114" s="208" t="s">
        <v>181</v>
      </c>
      <c r="H114" s="209">
        <v>20</v>
      </c>
      <c r="I114" s="210"/>
      <c r="J114" s="211">
        <f>ROUND(I114*H114,2)</f>
        <v>0</v>
      </c>
      <c r="K114" s="207" t="s">
        <v>21</v>
      </c>
      <c r="L114" s="62"/>
      <c r="M114" s="212" t="s">
        <v>21</v>
      </c>
      <c r="N114" s="213" t="s">
        <v>40</v>
      </c>
      <c r="O114" s="43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AR114" s="25" t="s">
        <v>171</v>
      </c>
      <c r="AT114" s="25" t="s">
        <v>166</v>
      </c>
      <c r="AU114" s="25" t="s">
        <v>172</v>
      </c>
      <c r="AY114" s="25" t="s">
        <v>162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25" t="s">
        <v>76</v>
      </c>
      <c r="BK114" s="216">
        <f>ROUND(I114*H114,2)</f>
        <v>0</v>
      </c>
      <c r="BL114" s="25" t="s">
        <v>171</v>
      </c>
      <c r="BM114" s="25" t="s">
        <v>809</v>
      </c>
    </row>
    <row r="115" spans="2:65" s="12" customFormat="1">
      <c r="B115" s="217"/>
      <c r="C115" s="218"/>
      <c r="D115" s="219" t="s">
        <v>174</v>
      </c>
      <c r="E115" s="220" t="s">
        <v>21</v>
      </c>
      <c r="F115" s="221" t="s">
        <v>210</v>
      </c>
      <c r="G115" s="218"/>
      <c r="H115" s="222">
        <v>20</v>
      </c>
      <c r="I115" s="223"/>
      <c r="J115" s="218"/>
      <c r="K115" s="218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174</v>
      </c>
      <c r="AU115" s="228" t="s">
        <v>172</v>
      </c>
      <c r="AV115" s="12" t="s">
        <v>80</v>
      </c>
      <c r="AW115" s="12" t="s">
        <v>33</v>
      </c>
      <c r="AX115" s="12" t="s">
        <v>76</v>
      </c>
      <c r="AY115" s="228" t="s">
        <v>162</v>
      </c>
    </row>
    <row r="116" spans="2:65" s="1" customFormat="1" ht="22.5" customHeight="1">
      <c r="B116" s="42"/>
      <c r="C116" s="205" t="s">
        <v>211</v>
      </c>
      <c r="D116" s="205" t="s">
        <v>166</v>
      </c>
      <c r="E116" s="206" t="s">
        <v>212</v>
      </c>
      <c r="F116" s="207" t="s">
        <v>213</v>
      </c>
      <c r="G116" s="208" t="s">
        <v>181</v>
      </c>
      <c r="H116" s="209">
        <v>13.6</v>
      </c>
      <c r="I116" s="210"/>
      <c r="J116" s="211">
        <f>ROUND(I116*H116,2)</f>
        <v>0</v>
      </c>
      <c r="K116" s="207" t="s">
        <v>170</v>
      </c>
      <c r="L116" s="62"/>
      <c r="M116" s="212" t="s">
        <v>21</v>
      </c>
      <c r="N116" s="213" t="s">
        <v>40</v>
      </c>
      <c r="O116" s="43"/>
      <c r="P116" s="214">
        <f>O116*H116</f>
        <v>0</v>
      </c>
      <c r="Q116" s="214">
        <v>2.5000000000000001E-4</v>
      </c>
      <c r="R116" s="214">
        <f>Q116*H116</f>
        <v>3.3999999999999998E-3</v>
      </c>
      <c r="S116" s="214">
        <v>0</v>
      </c>
      <c r="T116" s="215">
        <f>S116*H116</f>
        <v>0</v>
      </c>
      <c r="AR116" s="25" t="s">
        <v>171</v>
      </c>
      <c r="AT116" s="25" t="s">
        <v>166</v>
      </c>
      <c r="AU116" s="25" t="s">
        <v>172</v>
      </c>
      <c r="AY116" s="25" t="s">
        <v>162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25" t="s">
        <v>76</v>
      </c>
      <c r="BK116" s="216">
        <f>ROUND(I116*H116,2)</f>
        <v>0</v>
      </c>
      <c r="BL116" s="25" t="s">
        <v>171</v>
      </c>
      <c r="BM116" s="25" t="s">
        <v>810</v>
      </c>
    </row>
    <row r="117" spans="2:65" s="12" customFormat="1">
      <c r="B117" s="217"/>
      <c r="C117" s="218"/>
      <c r="D117" s="219" t="s">
        <v>174</v>
      </c>
      <c r="E117" s="220" t="s">
        <v>21</v>
      </c>
      <c r="F117" s="221" t="s">
        <v>749</v>
      </c>
      <c r="G117" s="218"/>
      <c r="H117" s="222">
        <v>13.6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174</v>
      </c>
      <c r="AU117" s="228" t="s">
        <v>172</v>
      </c>
      <c r="AV117" s="12" t="s">
        <v>80</v>
      </c>
      <c r="AW117" s="12" t="s">
        <v>33</v>
      </c>
      <c r="AX117" s="12" t="s">
        <v>76</v>
      </c>
      <c r="AY117" s="228" t="s">
        <v>162</v>
      </c>
    </row>
    <row r="118" spans="2:65" s="1" customFormat="1" ht="22.5" customHeight="1">
      <c r="B118" s="42"/>
      <c r="C118" s="205" t="s">
        <v>216</v>
      </c>
      <c r="D118" s="205" t="s">
        <v>166</v>
      </c>
      <c r="E118" s="206" t="s">
        <v>217</v>
      </c>
      <c r="F118" s="207" t="s">
        <v>218</v>
      </c>
      <c r="G118" s="208" t="s">
        <v>181</v>
      </c>
      <c r="H118" s="209">
        <v>13.6</v>
      </c>
      <c r="I118" s="210"/>
      <c r="J118" s="211">
        <f>ROUND(I118*H118,2)</f>
        <v>0</v>
      </c>
      <c r="K118" s="207" t="s">
        <v>170</v>
      </c>
      <c r="L118" s="62"/>
      <c r="M118" s="212" t="s">
        <v>21</v>
      </c>
      <c r="N118" s="213" t="s">
        <v>40</v>
      </c>
      <c r="O118" s="43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AR118" s="25" t="s">
        <v>171</v>
      </c>
      <c r="AT118" s="25" t="s">
        <v>166</v>
      </c>
      <c r="AU118" s="25" t="s">
        <v>172</v>
      </c>
      <c r="AY118" s="25" t="s">
        <v>162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25" t="s">
        <v>76</v>
      </c>
      <c r="BK118" s="216">
        <f>ROUND(I118*H118,2)</f>
        <v>0</v>
      </c>
      <c r="BL118" s="25" t="s">
        <v>171</v>
      </c>
      <c r="BM118" s="25" t="s">
        <v>811</v>
      </c>
    </row>
    <row r="119" spans="2:65" s="12" customFormat="1">
      <c r="B119" s="217"/>
      <c r="C119" s="218"/>
      <c r="D119" s="229" t="s">
        <v>174</v>
      </c>
      <c r="E119" s="230" t="s">
        <v>21</v>
      </c>
      <c r="F119" s="231" t="s">
        <v>354</v>
      </c>
      <c r="G119" s="218"/>
      <c r="H119" s="232">
        <v>13.6</v>
      </c>
      <c r="I119" s="223"/>
      <c r="J119" s="218"/>
      <c r="K119" s="218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174</v>
      </c>
      <c r="AU119" s="228" t="s">
        <v>172</v>
      </c>
      <c r="AV119" s="12" t="s">
        <v>80</v>
      </c>
      <c r="AW119" s="12" t="s">
        <v>33</v>
      </c>
      <c r="AX119" s="12" t="s">
        <v>76</v>
      </c>
      <c r="AY119" s="228" t="s">
        <v>162</v>
      </c>
    </row>
    <row r="120" spans="2:65" s="11" customFormat="1" ht="22.35" customHeight="1">
      <c r="B120" s="186"/>
      <c r="C120" s="187"/>
      <c r="D120" s="202" t="s">
        <v>68</v>
      </c>
      <c r="E120" s="203" t="s">
        <v>221</v>
      </c>
      <c r="F120" s="203" t="s">
        <v>222</v>
      </c>
      <c r="G120" s="187"/>
      <c r="H120" s="187"/>
      <c r="I120" s="190"/>
      <c r="J120" s="204">
        <f>BK120</f>
        <v>0</v>
      </c>
      <c r="K120" s="187"/>
      <c r="L120" s="192"/>
      <c r="M120" s="193"/>
      <c r="N120" s="194"/>
      <c r="O120" s="194"/>
      <c r="P120" s="195">
        <f>SUM(P121:P122)</f>
        <v>0</v>
      </c>
      <c r="Q120" s="194"/>
      <c r="R120" s="195">
        <f>SUM(R121:R122)</f>
        <v>0</v>
      </c>
      <c r="S120" s="194"/>
      <c r="T120" s="196">
        <f>SUM(T121:T122)</f>
        <v>0</v>
      </c>
      <c r="AR120" s="197" t="s">
        <v>76</v>
      </c>
      <c r="AT120" s="198" t="s">
        <v>68</v>
      </c>
      <c r="AU120" s="198" t="s">
        <v>80</v>
      </c>
      <c r="AY120" s="197" t="s">
        <v>162</v>
      </c>
      <c r="BK120" s="199">
        <f>SUM(BK121:BK122)</f>
        <v>0</v>
      </c>
    </row>
    <row r="121" spans="2:65" s="1" customFormat="1" ht="22.5" customHeight="1">
      <c r="B121" s="42"/>
      <c r="C121" s="205" t="s">
        <v>164</v>
      </c>
      <c r="D121" s="205" t="s">
        <v>166</v>
      </c>
      <c r="E121" s="206" t="s">
        <v>228</v>
      </c>
      <c r="F121" s="207" t="s">
        <v>229</v>
      </c>
      <c r="G121" s="208" t="s">
        <v>225</v>
      </c>
      <c r="H121" s="209">
        <v>5.2</v>
      </c>
      <c r="I121" s="210"/>
      <c r="J121" s="211">
        <f>ROUND(I121*H121,2)</f>
        <v>0</v>
      </c>
      <c r="K121" s="207" t="s">
        <v>21</v>
      </c>
      <c r="L121" s="62"/>
      <c r="M121" s="212" t="s">
        <v>21</v>
      </c>
      <c r="N121" s="213" t="s">
        <v>40</v>
      </c>
      <c r="O121" s="43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AR121" s="25" t="s">
        <v>171</v>
      </c>
      <c r="AT121" s="25" t="s">
        <v>166</v>
      </c>
      <c r="AU121" s="25" t="s">
        <v>172</v>
      </c>
      <c r="AY121" s="25" t="s">
        <v>162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25" t="s">
        <v>76</v>
      </c>
      <c r="BK121" s="216">
        <f>ROUND(I121*H121,2)</f>
        <v>0</v>
      </c>
      <c r="BL121" s="25" t="s">
        <v>171</v>
      </c>
      <c r="BM121" s="25" t="s">
        <v>812</v>
      </c>
    </row>
    <row r="122" spans="2:65" s="12" customFormat="1">
      <c r="B122" s="217"/>
      <c r="C122" s="218"/>
      <c r="D122" s="229" t="s">
        <v>174</v>
      </c>
      <c r="E122" s="230" t="s">
        <v>21</v>
      </c>
      <c r="F122" s="231" t="s">
        <v>813</v>
      </c>
      <c r="G122" s="218"/>
      <c r="H122" s="232">
        <v>5.2</v>
      </c>
      <c r="I122" s="223"/>
      <c r="J122" s="218"/>
      <c r="K122" s="218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174</v>
      </c>
      <c r="AU122" s="228" t="s">
        <v>172</v>
      </c>
      <c r="AV122" s="12" t="s">
        <v>80</v>
      </c>
      <c r="AW122" s="12" t="s">
        <v>33</v>
      </c>
      <c r="AX122" s="12" t="s">
        <v>76</v>
      </c>
      <c r="AY122" s="228" t="s">
        <v>162</v>
      </c>
    </row>
    <row r="123" spans="2:65" s="11" customFormat="1" ht="22.35" customHeight="1">
      <c r="B123" s="186"/>
      <c r="C123" s="187"/>
      <c r="D123" s="202" t="s">
        <v>68</v>
      </c>
      <c r="E123" s="203" t="s">
        <v>232</v>
      </c>
      <c r="F123" s="203" t="s">
        <v>233</v>
      </c>
      <c r="G123" s="187"/>
      <c r="H123" s="187"/>
      <c r="I123" s="190"/>
      <c r="J123" s="204">
        <f>BK123</f>
        <v>0</v>
      </c>
      <c r="K123" s="187"/>
      <c r="L123" s="192"/>
      <c r="M123" s="193"/>
      <c r="N123" s="194"/>
      <c r="O123" s="194"/>
      <c r="P123" s="195">
        <f>SUM(P124:P128)</f>
        <v>0</v>
      </c>
      <c r="Q123" s="194"/>
      <c r="R123" s="195">
        <f>SUM(R124:R128)</f>
        <v>0</v>
      </c>
      <c r="S123" s="194"/>
      <c r="T123" s="196">
        <f>SUM(T124:T128)</f>
        <v>0</v>
      </c>
      <c r="AR123" s="197" t="s">
        <v>76</v>
      </c>
      <c r="AT123" s="198" t="s">
        <v>68</v>
      </c>
      <c r="AU123" s="198" t="s">
        <v>80</v>
      </c>
      <c r="AY123" s="197" t="s">
        <v>162</v>
      </c>
      <c r="BK123" s="199">
        <f>SUM(BK124:BK128)</f>
        <v>0</v>
      </c>
    </row>
    <row r="124" spans="2:65" s="1" customFormat="1" ht="22.5" customHeight="1">
      <c r="B124" s="42"/>
      <c r="C124" s="205" t="s">
        <v>221</v>
      </c>
      <c r="D124" s="205" t="s">
        <v>166</v>
      </c>
      <c r="E124" s="206" t="s">
        <v>234</v>
      </c>
      <c r="F124" s="207" t="s">
        <v>235</v>
      </c>
      <c r="G124" s="208" t="s">
        <v>225</v>
      </c>
      <c r="H124" s="209">
        <v>32.549999999999997</v>
      </c>
      <c r="I124" s="210"/>
      <c r="J124" s="211">
        <f>ROUND(I124*H124,2)</f>
        <v>0</v>
      </c>
      <c r="K124" s="207" t="s">
        <v>21</v>
      </c>
      <c r="L124" s="62"/>
      <c r="M124" s="212" t="s">
        <v>21</v>
      </c>
      <c r="N124" s="213" t="s">
        <v>40</v>
      </c>
      <c r="O124" s="43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AR124" s="25" t="s">
        <v>171</v>
      </c>
      <c r="AT124" s="25" t="s">
        <v>166</v>
      </c>
      <c r="AU124" s="25" t="s">
        <v>172</v>
      </c>
      <c r="AY124" s="25" t="s">
        <v>162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25" t="s">
        <v>76</v>
      </c>
      <c r="BK124" s="216">
        <f>ROUND(I124*H124,2)</f>
        <v>0</v>
      </c>
      <c r="BL124" s="25" t="s">
        <v>171</v>
      </c>
      <c r="BM124" s="25" t="s">
        <v>814</v>
      </c>
    </row>
    <row r="125" spans="2:65" s="12" customFormat="1">
      <c r="B125" s="217"/>
      <c r="C125" s="218"/>
      <c r="D125" s="219" t="s">
        <v>174</v>
      </c>
      <c r="E125" s="220" t="s">
        <v>21</v>
      </c>
      <c r="F125" s="221" t="s">
        <v>751</v>
      </c>
      <c r="G125" s="218"/>
      <c r="H125" s="222">
        <v>32.549999999999997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174</v>
      </c>
      <c r="AU125" s="228" t="s">
        <v>172</v>
      </c>
      <c r="AV125" s="12" t="s">
        <v>80</v>
      </c>
      <c r="AW125" s="12" t="s">
        <v>33</v>
      </c>
      <c r="AX125" s="12" t="s">
        <v>76</v>
      </c>
      <c r="AY125" s="228" t="s">
        <v>162</v>
      </c>
    </row>
    <row r="126" spans="2:65" s="1" customFormat="1" ht="22.5" customHeight="1">
      <c r="B126" s="42"/>
      <c r="C126" s="205" t="s">
        <v>232</v>
      </c>
      <c r="D126" s="205" t="s">
        <v>166</v>
      </c>
      <c r="E126" s="206" t="s">
        <v>239</v>
      </c>
      <c r="F126" s="207" t="s">
        <v>240</v>
      </c>
      <c r="G126" s="208" t="s">
        <v>225</v>
      </c>
      <c r="H126" s="209">
        <v>9.7650000000000006</v>
      </c>
      <c r="I126" s="210"/>
      <c r="J126" s="211">
        <f>ROUND(I126*H126,2)</f>
        <v>0</v>
      </c>
      <c r="K126" s="207" t="s">
        <v>21</v>
      </c>
      <c r="L126" s="62"/>
      <c r="M126" s="212" t="s">
        <v>21</v>
      </c>
      <c r="N126" s="213" t="s">
        <v>40</v>
      </c>
      <c r="O126" s="43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25" t="s">
        <v>171</v>
      </c>
      <c r="AT126" s="25" t="s">
        <v>166</v>
      </c>
      <c r="AU126" s="25" t="s">
        <v>172</v>
      </c>
      <c r="AY126" s="25" t="s">
        <v>162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25" t="s">
        <v>76</v>
      </c>
      <c r="BK126" s="216">
        <f>ROUND(I126*H126,2)</f>
        <v>0</v>
      </c>
      <c r="BL126" s="25" t="s">
        <v>171</v>
      </c>
      <c r="BM126" s="25" t="s">
        <v>815</v>
      </c>
    </row>
    <row r="127" spans="2:65" s="12" customFormat="1">
      <c r="B127" s="217"/>
      <c r="C127" s="218"/>
      <c r="D127" s="229" t="s">
        <v>174</v>
      </c>
      <c r="E127" s="230" t="s">
        <v>21</v>
      </c>
      <c r="F127" s="231" t="s">
        <v>752</v>
      </c>
      <c r="G127" s="218"/>
      <c r="H127" s="232">
        <v>9.7650000000000006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174</v>
      </c>
      <c r="AU127" s="228" t="s">
        <v>172</v>
      </c>
      <c r="AV127" s="12" t="s">
        <v>80</v>
      </c>
      <c r="AW127" s="12" t="s">
        <v>33</v>
      </c>
      <c r="AX127" s="12" t="s">
        <v>69</v>
      </c>
      <c r="AY127" s="228" t="s">
        <v>162</v>
      </c>
    </row>
    <row r="128" spans="2:65" s="13" customFormat="1">
      <c r="B128" s="233"/>
      <c r="C128" s="234"/>
      <c r="D128" s="229" t="s">
        <v>174</v>
      </c>
      <c r="E128" s="244" t="s">
        <v>21</v>
      </c>
      <c r="F128" s="245" t="s">
        <v>194</v>
      </c>
      <c r="G128" s="234"/>
      <c r="H128" s="246">
        <v>9.7650000000000006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174</v>
      </c>
      <c r="AU128" s="243" t="s">
        <v>172</v>
      </c>
      <c r="AV128" s="13" t="s">
        <v>171</v>
      </c>
      <c r="AW128" s="13" t="s">
        <v>33</v>
      </c>
      <c r="AX128" s="13" t="s">
        <v>76</v>
      </c>
      <c r="AY128" s="243" t="s">
        <v>162</v>
      </c>
    </row>
    <row r="129" spans="2:65" s="11" customFormat="1" ht="22.35" customHeight="1">
      <c r="B129" s="186"/>
      <c r="C129" s="187"/>
      <c r="D129" s="202" t="s">
        <v>68</v>
      </c>
      <c r="E129" s="203" t="s">
        <v>10</v>
      </c>
      <c r="F129" s="203" t="s">
        <v>252</v>
      </c>
      <c r="G129" s="187"/>
      <c r="H129" s="187"/>
      <c r="I129" s="190"/>
      <c r="J129" s="204">
        <f>BK129</f>
        <v>0</v>
      </c>
      <c r="K129" s="187"/>
      <c r="L129" s="192"/>
      <c r="M129" s="193"/>
      <c r="N129" s="194"/>
      <c r="O129" s="194"/>
      <c r="P129" s="195">
        <f>SUM(P130:P141)</f>
        <v>0</v>
      </c>
      <c r="Q129" s="194"/>
      <c r="R129" s="195">
        <f>SUM(R130:R141)</f>
        <v>3.3200999999999994E-2</v>
      </c>
      <c r="S129" s="194"/>
      <c r="T129" s="196">
        <f>SUM(T130:T141)</f>
        <v>0</v>
      </c>
      <c r="AR129" s="197" t="s">
        <v>76</v>
      </c>
      <c r="AT129" s="198" t="s">
        <v>68</v>
      </c>
      <c r="AU129" s="198" t="s">
        <v>80</v>
      </c>
      <c r="AY129" s="197" t="s">
        <v>162</v>
      </c>
      <c r="BK129" s="199">
        <f>SUM(BK130:BK141)</f>
        <v>0</v>
      </c>
    </row>
    <row r="130" spans="2:65" s="1" customFormat="1" ht="22.5" customHeight="1">
      <c r="B130" s="42"/>
      <c r="C130" s="205" t="s">
        <v>238</v>
      </c>
      <c r="D130" s="205" t="s">
        <v>166</v>
      </c>
      <c r="E130" s="206" t="s">
        <v>254</v>
      </c>
      <c r="F130" s="207" t="s">
        <v>255</v>
      </c>
      <c r="G130" s="208" t="s">
        <v>169</v>
      </c>
      <c r="H130" s="209">
        <v>26.04</v>
      </c>
      <c r="I130" s="210"/>
      <c r="J130" s="211">
        <f>ROUND(I130*H130,2)</f>
        <v>0</v>
      </c>
      <c r="K130" s="207" t="s">
        <v>21</v>
      </c>
      <c r="L130" s="62"/>
      <c r="M130" s="212" t="s">
        <v>21</v>
      </c>
      <c r="N130" s="213" t="s">
        <v>40</v>
      </c>
      <c r="O130" s="43"/>
      <c r="P130" s="214">
        <f>O130*H130</f>
        <v>0</v>
      </c>
      <c r="Q130" s="214">
        <v>6.9999999999999999E-4</v>
      </c>
      <c r="R130" s="214">
        <f>Q130*H130</f>
        <v>1.8227999999999998E-2</v>
      </c>
      <c r="S130" s="214">
        <v>0</v>
      </c>
      <c r="T130" s="215">
        <f>S130*H130</f>
        <v>0</v>
      </c>
      <c r="AR130" s="25" t="s">
        <v>171</v>
      </c>
      <c r="AT130" s="25" t="s">
        <v>166</v>
      </c>
      <c r="AU130" s="25" t="s">
        <v>172</v>
      </c>
      <c r="AY130" s="25" t="s">
        <v>162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25" t="s">
        <v>76</v>
      </c>
      <c r="BK130" s="216">
        <f>ROUND(I130*H130,2)</f>
        <v>0</v>
      </c>
      <c r="BL130" s="25" t="s">
        <v>171</v>
      </c>
      <c r="BM130" s="25" t="s">
        <v>816</v>
      </c>
    </row>
    <row r="131" spans="2:65" s="12" customFormat="1">
      <c r="B131" s="217"/>
      <c r="C131" s="218"/>
      <c r="D131" s="229" t="s">
        <v>174</v>
      </c>
      <c r="E131" s="230" t="s">
        <v>21</v>
      </c>
      <c r="F131" s="231" t="s">
        <v>753</v>
      </c>
      <c r="G131" s="218"/>
      <c r="H131" s="232">
        <v>26.04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174</v>
      </c>
      <c r="AU131" s="228" t="s">
        <v>172</v>
      </c>
      <c r="AV131" s="12" t="s">
        <v>80</v>
      </c>
      <c r="AW131" s="12" t="s">
        <v>33</v>
      </c>
      <c r="AX131" s="12" t="s">
        <v>69</v>
      </c>
      <c r="AY131" s="228" t="s">
        <v>162</v>
      </c>
    </row>
    <row r="132" spans="2:65" s="13" customFormat="1">
      <c r="B132" s="233"/>
      <c r="C132" s="234"/>
      <c r="D132" s="219" t="s">
        <v>174</v>
      </c>
      <c r="E132" s="235" t="s">
        <v>21</v>
      </c>
      <c r="F132" s="236" t="s">
        <v>194</v>
      </c>
      <c r="G132" s="234"/>
      <c r="H132" s="237">
        <v>26.04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174</v>
      </c>
      <c r="AU132" s="243" t="s">
        <v>172</v>
      </c>
      <c r="AV132" s="13" t="s">
        <v>171</v>
      </c>
      <c r="AW132" s="13" t="s">
        <v>33</v>
      </c>
      <c r="AX132" s="13" t="s">
        <v>76</v>
      </c>
      <c r="AY132" s="243" t="s">
        <v>162</v>
      </c>
    </row>
    <row r="133" spans="2:65" s="1" customFormat="1" ht="22.5" customHeight="1">
      <c r="B133" s="42"/>
      <c r="C133" s="205" t="s">
        <v>10</v>
      </c>
      <c r="D133" s="205" t="s">
        <v>166</v>
      </c>
      <c r="E133" s="206" t="s">
        <v>259</v>
      </c>
      <c r="F133" s="207" t="s">
        <v>260</v>
      </c>
      <c r="G133" s="208" t="s">
        <v>169</v>
      </c>
      <c r="H133" s="209">
        <v>26.04</v>
      </c>
      <c r="I133" s="210"/>
      <c r="J133" s="211">
        <f>ROUND(I133*H133,2)</f>
        <v>0</v>
      </c>
      <c r="K133" s="207" t="s">
        <v>21</v>
      </c>
      <c r="L133" s="62"/>
      <c r="M133" s="212" t="s">
        <v>21</v>
      </c>
      <c r="N133" s="213" t="s">
        <v>40</v>
      </c>
      <c r="O133" s="43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AR133" s="25" t="s">
        <v>171</v>
      </c>
      <c r="AT133" s="25" t="s">
        <v>166</v>
      </c>
      <c r="AU133" s="25" t="s">
        <v>172</v>
      </c>
      <c r="AY133" s="25" t="s">
        <v>162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25" t="s">
        <v>76</v>
      </c>
      <c r="BK133" s="216">
        <f>ROUND(I133*H133,2)</f>
        <v>0</v>
      </c>
      <c r="BL133" s="25" t="s">
        <v>171</v>
      </c>
      <c r="BM133" s="25" t="s">
        <v>817</v>
      </c>
    </row>
    <row r="134" spans="2:65" s="12" customFormat="1">
      <c r="B134" s="217"/>
      <c r="C134" s="218"/>
      <c r="D134" s="229" t="s">
        <v>174</v>
      </c>
      <c r="E134" s="230" t="s">
        <v>21</v>
      </c>
      <c r="F134" s="231" t="s">
        <v>754</v>
      </c>
      <c r="G134" s="218"/>
      <c r="H134" s="232">
        <v>26.04</v>
      </c>
      <c r="I134" s="223"/>
      <c r="J134" s="218"/>
      <c r="K134" s="218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174</v>
      </c>
      <c r="AU134" s="228" t="s">
        <v>172</v>
      </c>
      <c r="AV134" s="12" t="s">
        <v>80</v>
      </c>
      <c r="AW134" s="12" t="s">
        <v>33</v>
      </c>
      <c r="AX134" s="12" t="s">
        <v>69</v>
      </c>
      <c r="AY134" s="228" t="s">
        <v>162</v>
      </c>
    </row>
    <row r="135" spans="2:65" s="13" customFormat="1">
      <c r="B135" s="233"/>
      <c r="C135" s="234"/>
      <c r="D135" s="219" t="s">
        <v>174</v>
      </c>
      <c r="E135" s="235" t="s">
        <v>21</v>
      </c>
      <c r="F135" s="236" t="s">
        <v>194</v>
      </c>
      <c r="G135" s="234"/>
      <c r="H135" s="237">
        <v>26.04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174</v>
      </c>
      <c r="AU135" s="243" t="s">
        <v>172</v>
      </c>
      <c r="AV135" s="13" t="s">
        <v>171</v>
      </c>
      <c r="AW135" s="13" t="s">
        <v>33</v>
      </c>
      <c r="AX135" s="13" t="s">
        <v>76</v>
      </c>
      <c r="AY135" s="243" t="s">
        <v>162</v>
      </c>
    </row>
    <row r="136" spans="2:65" s="1" customFormat="1" ht="22.5" customHeight="1">
      <c r="B136" s="42"/>
      <c r="C136" s="205" t="s">
        <v>247</v>
      </c>
      <c r="D136" s="205" t="s">
        <v>166</v>
      </c>
      <c r="E136" s="206" t="s">
        <v>264</v>
      </c>
      <c r="F136" s="207" t="s">
        <v>265</v>
      </c>
      <c r="G136" s="208" t="s">
        <v>225</v>
      </c>
      <c r="H136" s="209">
        <v>32.549999999999997</v>
      </c>
      <c r="I136" s="210"/>
      <c r="J136" s="211">
        <f>ROUND(I136*H136,2)</f>
        <v>0</v>
      </c>
      <c r="K136" s="207" t="s">
        <v>21</v>
      </c>
      <c r="L136" s="62"/>
      <c r="M136" s="212" t="s">
        <v>21</v>
      </c>
      <c r="N136" s="213" t="s">
        <v>40</v>
      </c>
      <c r="O136" s="43"/>
      <c r="P136" s="214">
        <f>O136*H136</f>
        <v>0</v>
      </c>
      <c r="Q136" s="214">
        <v>4.6000000000000001E-4</v>
      </c>
      <c r="R136" s="214">
        <f>Q136*H136</f>
        <v>1.4972999999999998E-2</v>
      </c>
      <c r="S136" s="214">
        <v>0</v>
      </c>
      <c r="T136" s="215">
        <f>S136*H136</f>
        <v>0</v>
      </c>
      <c r="AR136" s="25" t="s">
        <v>171</v>
      </c>
      <c r="AT136" s="25" t="s">
        <v>166</v>
      </c>
      <c r="AU136" s="25" t="s">
        <v>172</v>
      </c>
      <c r="AY136" s="25" t="s">
        <v>162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25" t="s">
        <v>76</v>
      </c>
      <c r="BK136" s="216">
        <f>ROUND(I136*H136,2)</f>
        <v>0</v>
      </c>
      <c r="BL136" s="25" t="s">
        <v>171</v>
      </c>
      <c r="BM136" s="25" t="s">
        <v>818</v>
      </c>
    </row>
    <row r="137" spans="2:65" s="12" customFormat="1">
      <c r="B137" s="217"/>
      <c r="C137" s="218"/>
      <c r="D137" s="229" t="s">
        <v>174</v>
      </c>
      <c r="E137" s="230" t="s">
        <v>21</v>
      </c>
      <c r="F137" s="231" t="s">
        <v>755</v>
      </c>
      <c r="G137" s="218"/>
      <c r="H137" s="232">
        <v>32.549999999999997</v>
      </c>
      <c r="I137" s="223"/>
      <c r="J137" s="218"/>
      <c r="K137" s="218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174</v>
      </c>
      <c r="AU137" s="228" t="s">
        <v>172</v>
      </c>
      <c r="AV137" s="12" t="s">
        <v>80</v>
      </c>
      <c r="AW137" s="12" t="s">
        <v>33</v>
      </c>
      <c r="AX137" s="12" t="s">
        <v>69</v>
      </c>
      <c r="AY137" s="228" t="s">
        <v>162</v>
      </c>
    </row>
    <row r="138" spans="2:65" s="13" customFormat="1">
      <c r="B138" s="233"/>
      <c r="C138" s="234"/>
      <c r="D138" s="219" t="s">
        <v>174</v>
      </c>
      <c r="E138" s="235" t="s">
        <v>21</v>
      </c>
      <c r="F138" s="236" t="s">
        <v>194</v>
      </c>
      <c r="G138" s="234"/>
      <c r="H138" s="237">
        <v>32.549999999999997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174</v>
      </c>
      <c r="AU138" s="243" t="s">
        <v>172</v>
      </c>
      <c r="AV138" s="13" t="s">
        <v>171</v>
      </c>
      <c r="AW138" s="13" t="s">
        <v>33</v>
      </c>
      <c r="AX138" s="13" t="s">
        <v>76</v>
      </c>
      <c r="AY138" s="243" t="s">
        <v>162</v>
      </c>
    </row>
    <row r="139" spans="2:65" s="1" customFormat="1" ht="22.5" customHeight="1">
      <c r="B139" s="42"/>
      <c r="C139" s="205" t="s">
        <v>253</v>
      </c>
      <c r="D139" s="205" t="s">
        <v>166</v>
      </c>
      <c r="E139" s="206" t="s">
        <v>269</v>
      </c>
      <c r="F139" s="207" t="s">
        <v>270</v>
      </c>
      <c r="G139" s="208" t="s">
        <v>225</v>
      </c>
      <c r="H139" s="209">
        <v>32.549999999999997</v>
      </c>
      <c r="I139" s="210"/>
      <c r="J139" s="211">
        <f>ROUND(I139*H139,2)</f>
        <v>0</v>
      </c>
      <c r="K139" s="207" t="s">
        <v>21</v>
      </c>
      <c r="L139" s="62"/>
      <c r="M139" s="212" t="s">
        <v>21</v>
      </c>
      <c r="N139" s="213" t="s">
        <v>40</v>
      </c>
      <c r="O139" s="43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AR139" s="25" t="s">
        <v>171</v>
      </c>
      <c r="AT139" s="25" t="s">
        <v>166</v>
      </c>
      <c r="AU139" s="25" t="s">
        <v>172</v>
      </c>
      <c r="AY139" s="25" t="s">
        <v>162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25" t="s">
        <v>76</v>
      </c>
      <c r="BK139" s="216">
        <f>ROUND(I139*H139,2)</f>
        <v>0</v>
      </c>
      <c r="BL139" s="25" t="s">
        <v>171</v>
      </c>
      <c r="BM139" s="25" t="s">
        <v>819</v>
      </c>
    </row>
    <row r="140" spans="2:65" s="12" customFormat="1">
      <c r="B140" s="217"/>
      <c r="C140" s="218"/>
      <c r="D140" s="229" t="s">
        <v>174</v>
      </c>
      <c r="E140" s="230" t="s">
        <v>21</v>
      </c>
      <c r="F140" s="231" t="s">
        <v>755</v>
      </c>
      <c r="G140" s="218"/>
      <c r="H140" s="232">
        <v>32.549999999999997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174</v>
      </c>
      <c r="AU140" s="228" t="s">
        <v>172</v>
      </c>
      <c r="AV140" s="12" t="s">
        <v>80</v>
      </c>
      <c r="AW140" s="12" t="s">
        <v>33</v>
      </c>
      <c r="AX140" s="12" t="s">
        <v>69</v>
      </c>
      <c r="AY140" s="228" t="s">
        <v>162</v>
      </c>
    </row>
    <row r="141" spans="2:65" s="13" customFormat="1">
      <c r="B141" s="233"/>
      <c r="C141" s="234"/>
      <c r="D141" s="229" t="s">
        <v>174</v>
      </c>
      <c r="E141" s="244" t="s">
        <v>21</v>
      </c>
      <c r="F141" s="245" t="s">
        <v>194</v>
      </c>
      <c r="G141" s="234"/>
      <c r="H141" s="246">
        <v>32.549999999999997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174</v>
      </c>
      <c r="AU141" s="243" t="s">
        <v>172</v>
      </c>
      <c r="AV141" s="13" t="s">
        <v>171</v>
      </c>
      <c r="AW141" s="13" t="s">
        <v>33</v>
      </c>
      <c r="AX141" s="13" t="s">
        <v>76</v>
      </c>
      <c r="AY141" s="243" t="s">
        <v>162</v>
      </c>
    </row>
    <row r="142" spans="2:65" s="11" customFormat="1" ht="22.35" customHeight="1">
      <c r="B142" s="186"/>
      <c r="C142" s="187"/>
      <c r="D142" s="202" t="s">
        <v>68</v>
      </c>
      <c r="E142" s="203" t="s">
        <v>247</v>
      </c>
      <c r="F142" s="203" t="s">
        <v>272</v>
      </c>
      <c r="G142" s="187"/>
      <c r="H142" s="187"/>
      <c r="I142" s="190"/>
      <c r="J142" s="204">
        <f>BK142</f>
        <v>0</v>
      </c>
      <c r="K142" s="187"/>
      <c r="L142" s="192"/>
      <c r="M142" s="193"/>
      <c r="N142" s="194"/>
      <c r="O142" s="194"/>
      <c r="P142" s="195">
        <f>SUM(P143:P146)</f>
        <v>0</v>
      </c>
      <c r="Q142" s="194"/>
      <c r="R142" s="195">
        <f>SUM(R143:R146)</f>
        <v>0</v>
      </c>
      <c r="S142" s="194"/>
      <c r="T142" s="196">
        <f>SUM(T143:T146)</f>
        <v>0</v>
      </c>
      <c r="AR142" s="197" t="s">
        <v>76</v>
      </c>
      <c r="AT142" s="198" t="s">
        <v>68</v>
      </c>
      <c r="AU142" s="198" t="s">
        <v>80</v>
      </c>
      <c r="AY142" s="197" t="s">
        <v>162</v>
      </c>
      <c r="BK142" s="199">
        <f>SUM(BK143:BK146)</f>
        <v>0</v>
      </c>
    </row>
    <row r="143" spans="2:65" s="1" customFormat="1" ht="22.5" customHeight="1">
      <c r="B143" s="42"/>
      <c r="C143" s="205" t="s">
        <v>258</v>
      </c>
      <c r="D143" s="205" t="s">
        <v>166</v>
      </c>
      <c r="E143" s="206" t="s">
        <v>273</v>
      </c>
      <c r="F143" s="207" t="s">
        <v>274</v>
      </c>
      <c r="G143" s="208" t="s">
        <v>225</v>
      </c>
      <c r="H143" s="209">
        <v>37.75</v>
      </c>
      <c r="I143" s="210"/>
      <c r="J143" s="211">
        <f>ROUND(I143*H143,2)</f>
        <v>0</v>
      </c>
      <c r="K143" s="207" t="s">
        <v>21</v>
      </c>
      <c r="L143" s="62"/>
      <c r="M143" s="212" t="s">
        <v>21</v>
      </c>
      <c r="N143" s="213" t="s">
        <v>40</v>
      </c>
      <c r="O143" s="43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AR143" s="25" t="s">
        <v>171</v>
      </c>
      <c r="AT143" s="25" t="s">
        <v>166</v>
      </c>
      <c r="AU143" s="25" t="s">
        <v>172</v>
      </c>
      <c r="AY143" s="25" t="s">
        <v>162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25" t="s">
        <v>76</v>
      </c>
      <c r="BK143" s="216">
        <f>ROUND(I143*H143,2)</f>
        <v>0</v>
      </c>
      <c r="BL143" s="25" t="s">
        <v>171</v>
      </c>
      <c r="BM143" s="25" t="s">
        <v>820</v>
      </c>
    </row>
    <row r="144" spans="2:65" s="12" customFormat="1">
      <c r="B144" s="217"/>
      <c r="C144" s="218"/>
      <c r="D144" s="229" t="s">
        <v>174</v>
      </c>
      <c r="E144" s="230" t="s">
        <v>21</v>
      </c>
      <c r="F144" s="231" t="s">
        <v>821</v>
      </c>
      <c r="G144" s="218"/>
      <c r="H144" s="232">
        <v>5.2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174</v>
      </c>
      <c r="AU144" s="228" t="s">
        <v>172</v>
      </c>
      <c r="AV144" s="12" t="s">
        <v>80</v>
      </c>
      <c r="AW144" s="12" t="s">
        <v>33</v>
      </c>
      <c r="AX144" s="12" t="s">
        <v>69</v>
      </c>
      <c r="AY144" s="228" t="s">
        <v>162</v>
      </c>
    </row>
    <row r="145" spans="2:65" s="12" customFormat="1">
      <c r="B145" s="217"/>
      <c r="C145" s="218"/>
      <c r="D145" s="229" t="s">
        <v>174</v>
      </c>
      <c r="E145" s="230" t="s">
        <v>21</v>
      </c>
      <c r="F145" s="231" t="s">
        <v>757</v>
      </c>
      <c r="G145" s="218"/>
      <c r="H145" s="232">
        <v>32.549999999999997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174</v>
      </c>
      <c r="AU145" s="228" t="s">
        <v>172</v>
      </c>
      <c r="AV145" s="12" t="s">
        <v>80</v>
      </c>
      <c r="AW145" s="12" t="s">
        <v>33</v>
      </c>
      <c r="AX145" s="12" t="s">
        <v>69</v>
      </c>
      <c r="AY145" s="228" t="s">
        <v>162</v>
      </c>
    </row>
    <row r="146" spans="2:65" s="14" customFormat="1">
      <c r="B146" s="247"/>
      <c r="C146" s="248"/>
      <c r="D146" s="229" t="s">
        <v>174</v>
      </c>
      <c r="E146" s="249" t="s">
        <v>21</v>
      </c>
      <c r="F146" s="250" t="s">
        <v>279</v>
      </c>
      <c r="G146" s="248"/>
      <c r="H146" s="251">
        <v>37.75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AT146" s="257" t="s">
        <v>174</v>
      </c>
      <c r="AU146" s="257" t="s">
        <v>172</v>
      </c>
      <c r="AV146" s="14" t="s">
        <v>172</v>
      </c>
      <c r="AW146" s="14" t="s">
        <v>33</v>
      </c>
      <c r="AX146" s="14" t="s">
        <v>76</v>
      </c>
      <c r="AY146" s="257" t="s">
        <v>162</v>
      </c>
    </row>
    <row r="147" spans="2:65" s="11" customFormat="1" ht="22.35" customHeight="1">
      <c r="B147" s="186"/>
      <c r="C147" s="187"/>
      <c r="D147" s="202" t="s">
        <v>68</v>
      </c>
      <c r="E147" s="203" t="s">
        <v>253</v>
      </c>
      <c r="F147" s="203" t="s">
        <v>280</v>
      </c>
      <c r="G147" s="187"/>
      <c r="H147" s="187"/>
      <c r="I147" s="190"/>
      <c r="J147" s="204">
        <f>BK147</f>
        <v>0</v>
      </c>
      <c r="K147" s="187"/>
      <c r="L147" s="192"/>
      <c r="M147" s="193"/>
      <c r="N147" s="194"/>
      <c r="O147" s="194"/>
      <c r="P147" s="195">
        <f>SUM(P148:P163)</f>
        <v>0</v>
      </c>
      <c r="Q147" s="194"/>
      <c r="R147" s="195">
        <f>SUM(R148:R163)</f>
        <v>47.709000000000003</v>
      </c>
      <c r="S147" s="194"/>
      <c r="T147" s="196">
        <f>SUM(T148:T163)</f>
        <v>0</v>
      </c>
      <c r="AR147" s="197" t="s">
        <v>76</v>
      </c>
      <c r="AT147" s="198" t="s">
        <v>68</v>
      </c>
      <c r="AU147" s="198" t="s">
        <v>80</v>
      </c>
      <c r="AY147" s="197" t="s">
        <v>162</v>
      </c>
      <c r="BK147" s="199">
        <f>SUM(BK148:BK163)</f>
        <v>0</v>
      </c>
    </row>
    <row r="148" spans="2:65" s="1" customFormat="1" ht="22.5" customHeight="1">
      <c r="B148" s="42"/>
      <c r="C148" s="205" t="s">
        <v>263</v>
      </c>
      <c r="D148" s="205" t="s">
        <v>166</v>
      </c>
      <c r="E148" s="206" t="s">
        <v>282</v>
      </c>
      <c r="F148" s="207" t="s">
        <v>283</v>
      </c>
      <c r="G148" s="208" t="s">
        <v>225</v>
      </c>
      <c r="H148" s="209">
        <v>37.75</v>
      </c>
      <c r="I148" s="210"/>
      <c r="J148" s="211">
        <f>ROUND(I148*H148,2)</f>
        <v>0</v>
      </c>
      <c r="K148" s="207" t="s">
        <v>21</v>
      </c>
      <c r="L148" s="62"/>
      <c r="M148" s="212" t="s">
        <v>21</v>
      </c>
      <c r="N148" s="213" t="s">
        <v>40</v>
      </c>
      <c r="O148" s="43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AR148" s="25" t="s">
        <v>171</v>
      </c>
      <c r="AT148" s="25" t="s">
        <v>166</v>
      </c>
      <c r="AU148" s="25" t="s">
        <v>172</v>
      </c>
      <c r="AY148" s="25" t="s">
        <v>162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25" t="s">
        <v>76</v>
      </c>
      <c r="BK148" s="216">
        <f>ROUND(I148*H148,2)</f>
        <v>0</v>
      </c>
      <c r="BL148" s="25" t="s">
        <v>171</v>
      </c>
      <c r="BM148" s="25" t="s">
        <v>822</v>
      </c>
    </row>
    <row r="149" spans="2:65" s="12" customFormat="1">
      <c r="B149" s="217"/>
      <c r="C149" s="218"/>
      <c r="D149" s="229" t="s">
        <v>174</v>
      </c>
      <c r="E149" s="230" t="s">
        <v>21</v>
      </c>
      <c r="F149" s="231" t="s">
        <v>823</v>
      </c>
      <c r="G149" s="218"/>
      <c r="H149" s="232">
        <v>37.75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174</v>
      </c>
      <c r="AU149" s="228" t="s">
        <v>172</v>
      </c>
      <c r="AV149" s="12" t="s">
        <v>80</v>
      </c>
      <c r="AW149" s="12" t="s">
        <v>33</v>
      </c>
      <c r="AX149" s="12" t="s">
        <v>69</v>
      </c>
      <c r="AY149" s="228" t="s">
        <v>162</v>
      </c>
    </row>
    <row r="150" spans="2:65" s="13" customFormat="1">
      <c r="B150" s="233"/>
      <c r="C150" s="234"/>
      <c r="D150" s="219" t="s">
        <v>174</v>
      </c>
      <c r="E150" s="235" t="s">
        <v>21</v>
      </c>
      <c r="F150" s="236" t="s">
        <v>194</v>
      </c>
      <c r="G150" s="234"/>
      <c r="H150" s="237">
        <v>37.75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174</v>
      </c>
      <c r="AU150" s="243" t="s">
        <v>172</v>
      </c>
      <c r="AV150" s="13" t="s">
        <v>171</v>
      </c>
      <c r="AW150" s="13" t="s">
        <v>33</v>
      </c>
      <c r="AX150" s="13" t="s">
        <v>76</v>
      </c>
      <c r="AY150" s="243" t="s">
        <v>162</v>
      </c>
    </row>
    <row r="151" spans="2:65" s="1" customFormat="1" ht="22.5" customHeight="1">
      <c r="B151" s="42"/>
      <c r="C151" s="205" t="s">
        <v>268</v>
      </c>
      <c r="D151" s="205" t="s">
        <v>166</v>
      </c>
      <c r="E151" s="206" t="s">
        <v>287</v>
      </c>
      <c r="F151" s="207" t="s">
        <v>288</v>
      </c>
      <c r="G151" s="208" t="s">
        <v>289</v>
      </c>
      <c r="H151" s="209">
        <v>62.287999999999997</v>
      </c>
      <c r="I151" s="210"/>
      <c r="J151" s="211">
        <f>ROUND(I151*H151,2)</f>
        <v>0</v>
      </c>
      <c r="K151" s="207" t="s">
        <v>21</v>
      </c>
      <c r="L151" s="62"/>
      <c r="M151" s="212" t="s">
        <v>21</v>
      </c>
      <c r="N151" s="213" t="s">
        <v>40</v>
      </c>
      <c r="O151" s="43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AR151" s="25" t="s">
        <v>171</v>
      </c>
      <c r="AT151" s="25" t="s">
        <v>166</v>
      </c>
      <c r="AU151" s="25" t="s">
        <v>172</v>
      </c>
      <c r="AY151" s="25" t="s">
        <v>162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25" t="s">
        <v>76</v>
      </c>
      <c r="BK151" s="216">
        <f>ROUND(I151*H151,2)</f>
        <v>0</v>
      </c>
      <c r="BL151" s="25" t="s">
        <v>171</v>
      </c>
      <c r="BM151" s="25" t="s">
        <v>824</v>
      </c>
    </row>
    <row r="152" spans="2:65" s="12" customFormat="1">
      <c r="B152" s="217"/>
      <c r="C152" s="218"/>
      <c r="D152" s="229" t="s">
        <v>174</v>
      </c>
      <c r="E152" s="230" t="s">
        <v>21</v>
      </c>
      <c r="F152" s="231" t="s">
        <v>825</v>
      </c>
      <c r="G152" s="218"/>
      <c r="H152" s="232">
        <v>62.287999999999997</v>
      </c>
      <c r="I152" s="223"/>
      <c r="J152" s="218"/>
      <c r="K152" s="218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174</v>
      </c>
      <c r="AU152" s="228" t="s">
        <v>172</v>
      </c>
      <c r="AV152" s="12" t="s">
        <v>80</v>
      </c>
      <c r="AW152" s="12" t="s">
        <v>33</v>
      </c>
      <c r="AX152" s="12" t="s">
        <v>69</v>
      </c>
      <c r="AY152" s="228" t="s">
        <v>162</v>
      </c>
    </row>
    <row r="153" spans="2:65" s="13" customFormat="1">
      <c r="B153" s="233"/>
      <c r="C153" s="234"/>
      <c r="D153" s="219" t="s">
        <v>174</v>
      </c>
      <c r="E153" s="235" t="s">
        <v>21</v>
      </c>
      <c r="F153" s="236" t="s">
        <v>194</v>
      </c>
      <c r="G153" s="234"/>
      <c r="H153" s="237">
        <v>62.287999999999997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174</v>
      </c>
      <c r="AU153" s="243" t="s">
        <v>172</v>
      </c>
      <c r="AV153" s="13" t="s">
        <v>171</v>
      </c>
      <c r="AW153" s="13" t="s">
        <v>33</v>
      </c>
      <c r="AX153" s="13" t="s">
        <v>76</v>
      </c>
      <c r="AY153" s="243" t="s">
        <v>162</v>
      </c>
    </row>
    <row r="154" spans="2:65" s="1" customFormat="1" ht="22.5" customHeight="1">
      <c r="B154" s="42"/>
      <c r="C154" s="205" t="s">
        <v>9</v>
      </c>
      <c r="D154" s="205" t="s">
        <v>166</v>
      </c>
      <c r="E154" s="206" t="s">
        <v>293</v>
      </c>
      <c r="F154" s="207" t="s">
        <v>294</v>
      </c>
      <c r="G154" s="208" t="s">
        <v>225</v>
      </c>
      <c r="H154" s="209">
        <v>25.11</v>
      </c>
      <c r="I154" s="210"/>
      <c r="J154" s="211">
        <f>ROUND(I154*H154,2)</f>
        <v>0</v>
      </c>
      <c r="K154" s="207" t="s">
        <v>21</v>
      </c>
      <c r="L154" s="62"/>
      <c r="M154" s="212" t="s">
        <v>21</v>
      </c>
      <c r="N154" s="213" t="s">
        <v>40</v>
      </c>
      <c r="O154" s="43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AR154" s="25" t="s">
        <v>171</v>
      </c>
      <c r="AT154" s="25" t="s">
        <v>166</v>
      </c>
      <c r="AU154" s="25" t="s">
        <v>172</v>
      </c>
      <c r="AY154" s="25" t="s">
        <v>162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25" t="s">
        <v>76</v>
      </c>
      <c r="BK154" s="216">
        <f>ROUND(I154*H154,2)</f>
        <v>0</v>
      </c>
      <c r="BL154" s="25" t="s">
        <v>171</v>
      </c>
      <c r="BM154" s="25" t="s">
        <v>826</v>
      </c>
    </row>
    <row r="155" spans="2:65" s="15" customFormat="1">
      <c r="B155" s="258"/>
      <c r="C155" s="259"/>
      <c r="D155" s="229" t="s">
        <v>174</v>
      </c>
      <c r="E155" s="260" t="s">
        <v>21</v>
      </c>
      <c r="F155" s="261" t="s">
        <v>296</v>
      </c>
      <c r="G155" s="259"/>
      <c r="H155" s="262" t="s">
        <v>21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AT155" s="268" t="s">
        <v>174</v>
      </c>
      <c r="AU155" s="268" t="s">
        <v>172</v>
      </c>
      <c r="AV155" s="15" t="s">
        <v>76</v>
      </c>
      <c r="AW155" s="15" t="s">
        <v>33</v>
      </c>
      <c r="AX155" s="15" t="s">
        <v>69</v>
      </c>
      <c r="AY155" s="268" t="s">
        <v>162</v>
      </c>
    </row>
    <row r="156" spans="2:65" s="12" customFormat="1">
      <c r="B156" s="217"/>
      <c r="C156" s="218"/>
      <c r="D156" s="229" t="s">
        <v>174</v>
      </c>
      <c r="E156" s="230" t="s">
        <v>21</v>
      </c>
      <c r="F156" s="231" t="s">
        <v>755</v>
      </c>
      <c r="G156" s="218"/>
      <c r="H156" s="232">
        <v>32.549999999999997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174</v>
      </c>
      <c r="AU156" s="228" t="s">
        <v>172</v>
      </c>
      <c r="AV156" s="12" t="s">
        <v>80</v>
      </c>
      <c r="AW156" s="12" t="s">
        <v>33</v>
      </c>
      <c r="AX156" s="12" t="s">
        <v>69</v>
      </c>
      <c r="AY156" s="228" t="s">
        <v>162</v>
      </c>
    </row>
    <row r="157" spans="2:65" s="12" customFormat="1">
      <c r="B157" s="217"/>
      <c r="C157" s="218"/>
      <c r="D157" s="229" t="s">
        <v>174</v>
      </c>
      <c r="E157" s="230" t="s">
        <v>21</v>
      </c>
      <c r="F157" s="231" t="s">
        <v>297</v>
      </c>
      <c r="G157" s="218"/>
      <c r="H157" s="232">
        <v>-0.96</v>
      </c>
      <c r="I157" s="223"/>
      <c r="J157" s="218"/>
      <c r="K157" s="218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174</v>
      </c>
      <c r="AU157" s="228" t="s">
        <v>172</v>
      </c>
      <c r="AV157" s="12" t="s">
        <v>80</v>
      </c>
      <c r="AW157" s="12" t="s">
        <v>33</v>
      </c>
      <c r="AX157" s="12" t="s">
        <v>69</v>
      </c>
      <c r="AY157" s="228" t="s">
        <v>162</v>
      </c>
    </row>
    <row r="158" spans="2:65" s="12" customFormat="1">
      <c r="B158" s="217"/>
      <c r="C158" s="218"/>
      <c r="D158" s="229" t="s">
        <v>174</v>
      </c>
      <c r="E158" s="230" t="s">
        <v>21</v>
      </c>
      <c r="F158" s="231" t="s">
        <v>760</v>
      </c>
      <c r="G158" s="218"/>
      <c r="H158" s="232">
        <v>-0.48</v>
      </c>
      <c r="I158" s="223"/>
      <c r="J158" s="218"/>
      <c r="K158" s="218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174</v>
      </c>
      <c r="AU158" s="228" t="s">
        <v>172</v>
      </c>
      <c r="AV158" s="12" t="s">
        <v>80</v>
      </c>
      <c r="AW158" s="12" t="s">
        <v>33</v>
      </c>
      <c r="AX158" s="12" t="s">
        <v>69</v>
      </c>
      <c r="AY158" s="228" t="s">
        <v>162</v>
      </c>
    </row>
    <row r="159" spans="2:65" s="12" customFormat="1">
      <c r="B159" s="217"/>
      <c r="C159" s="218"/>
      <c r="D159" s="229" t="s">
        <v>174</v>
      </c>
      <c r="E159" s="230" t="s">
        <v>21</v>
      </c>
      <c r="F159" s="231" t="s">
        <v>299</v>
      </c>
      <c r="G159" s="218"/>
      <c r="H159" s="232">
        <v>-6</v>
      </c>
      <c r="I159" s="223"/>
      <c r="J159" s="218"/>
      <c r="K159" s="218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174</v>
      </c>
      <c r="AU159" s="228" t="s">
        <v>172</v>
      </c>
      <c r="AV159" s="12" t="s">
        <v>80</v>
      </c>
      <c r="AW159" s="12" t="s">
        <v>33</v>
      </c>
      <c r="AX159" s="12" t="s">
        <v>69</v>
      </c>
      <c r="AY159" s="228" t="s">
        <v>162</v>
      </c>
    </row>
    <row r="160" spans="2:65" s="13" customFormat="1">
      <c r="B160" s="233"/>
      <c r="C160" s="234"/>
      <c r="D160" s="219" t="s">
        <v>174</v>
      </c>
      <c r="E160" s="235" t="s">
        <v>21</v>
      </c>
      <c r="F160" s="236" t="s">
        <v>194</v>
      </c>
      <c r="G160" s="234"/>
      <c r="H160" s="237">
        <v>25.11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AT160" s="243" t="s">
        <v>174</v>
      </c>
      <c r="AU160" s="243" t="s">
        <v>172</v>
      </c>
      <c r="AV160" s="13" t="s">
        <v>171</v>
      </c>
      <c r="AW160" s="13" t="s">
        <v>6</v>
      </c>
      <c r="AX160" s="13" t="s">
        <v>76</v>
      </c>
      <c r="AY160" s="243" t="s">
        <v>162</v>
      </c>
    </row>
    <row r="161" spans="2:65" s="1" customFormat="1" ht="22.5" customHeight="1">
      <c r="B161" s="42"/>
      <c r="C161" s="269" t="s">
        <v>281</v>
      </c>
      <c r="D161" s="269" t="s">
        <v>302</v>
      </c>
      <c r="E161" s="270" t="s">
        <v>303</v>
      </c>
      <c r="F161" s="271" t="s">
        <v>304</v>
      </c>
      <c r="G161" s="272" t="s">
        <v>289</v>
      </c>
      <c r="H161" s="273">
        <v>47.709000000000003</v>
      </c>
      <c r="I161" s="274"/>
      <c r="J161" s="275">
        <f>ROUND(I161*H161,2)</f>
        <v>0</v>
      </c>
      <c r="K161" s="271" t="s">
        <v>21</v>
      </c>
      <c r="L161" s="276"/>
      <c r="M161" s="277" t="s">
        <v>21</v>
      </c>
      <c r="N161" s="278" t="s">
        <v>40</v>
      </c>
      <c r="O161" s="43"/>
      <c r="P161" s="214">
        <f>O161*H161</f>
        <v>0</v>
      </c>
      <c r="Q161" s="214">
        <v>1</v>
      </c>
      <c r="R161" s="214">
        <f>Q161*H161</f>
        <v>47.709000000000003</v>
      </c>
      <c r="S161" s="214">
        <v>0</v>
      </c>
      <c r="T161" s="215">
        <f>S161*H161</f>
        <v>0</v>
      </c>
      <c r="AR161" s="25" t="s">
        <v>206</v>
      </c>
      <c r="AT161" s="25" t="s">
        <v>302</v>
      </c>
      <c r="AU161" s="25" t="s">
        <v>172</v>
      </c>
      <c r="AY161" s="25" t="s">
        <v>162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25" t="s">
        <v>76</v>
      </c>
      <c r="BK161" s="216">
        <f>ROUND(I161*H161,2)</f>
        <v>0</v>
      </c>
      <c r="BL161" s="25" t="s">
        <v>171</v>
      </c>
      <c r="BM161" s="25" t="s">
        <v>827</v>
      </c>
    </row>
    <row r="162" spans="2:65" s="12" customFormat="1">
      <c r="B162" s="217"/>
      <c r="C162" s="218"/>
      <c r="D162" s="229" t="s">
        <v>174</v>
      </c>
      <c r="E162" s="230" t="s">
        <v>21</v>
      </c>
      <c r="F162" s="231" t="s">
        <v>761</v>
      </c>
      <c r="G162" s="218"/>
      <c r="H162" s="232">
        <v>47.709000000000003</v>
      </c>
      <c r="I162" s="223"/>
      <c r="J162" s="218"/>
      <c r="K162" s="218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174</v>
      </c>
      <c r="AU162" s="228" t="s">
        <v>172</v>
      </c>
      <c r="AV162" s="12" t="s">
        <v>80</v>
      </c>
      <c r="AW162" s="12" t="s">
        <v>33</v>
      </c>
      <c r="AX162" s="12" t="s">
        <v>69</v>
      </c>
      <c r="AY162" s="228" t="s">
        <v>162</v>
      </c>
    </row>
    <row r="163" spans="2:65" s="13" customFormat="1">
      <c r="B163" s="233"/>
      <c r="C163" s="234"/>
      <c r="D163" s="229" t="s">
        <v>174</v>
      </c>
      <c r="E163" s="244" t="s">
        <v>21</v>
      </c>
      <c r="F163" s="245" t="s">
        <v>194</v>
      </c>
      <c r="G163" s="234"/>
      <c r="H163" s="246">
        <v>47.709000000000003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174</v>
      </c>
      <c r="AU163" s="243" t="s">
        <v>172</v>
      </c>
      <c r="AV163" s="13" t="s">
        <v>171</v>
      </c>
      <c r="AW163" s="13" t="s">
        <v>33</v>
      </c>
      <c r="AX163" s="13" t="s">
        <v>76</v>
      </c>
      <c r="AY163" s="243" t="s">
        <v>162</v>
      </c>
    </row>
    <row r="164" spans="2:65" s="11" customFormat="1" ht="22.35" customHeight="1">
      <c r="B164" s="186"/>
      <c r="C164" s="187"/>
      <c r="D164" s="202" t="s">
        <v>68</v>
      </c>
      <c r="E164" s="203" t="s">
        <v>258</v>
      </c>
      <c r="F164" s="203" t="s">
        <v>307</v>
      </c>
      <c r="G164" s="187"/>
      <c r="H164" s="187"/>
      <c r="I164" s="190"/>
      <c r="J164" s="204">
        <f>BK164</f>
        <v>0</v>
      </c>
      <c r="K164" s="187"/>
      <c r="L164" s="192"/>
      <c r="M164" s="193"/>
      <c r="N164" s="194"/>
      <c r="O164" s="194"/>
      <c r="P164" s="195">
        <f>SUM(P165:P179)</f>
        <v>0</v>
      </c>
      <c r="Q164" s="194"/>
      <c r="R164" s="195">
        <f>SUM(R165:R179)</f>
        <v>0.39601800000000004</v>
      </c>
      <c r="S164" s="194"/>
      <c r="T164" s="196">
        <f>SUM(T165:T179)</f>
        <v>0</v>
      </c>
      <c r="AR164" s="197" t="s">
        <v>76</v>
      </c>
      <c r="AT164" s="198" t="s">
        <v>68</v>
      </c>
      <c r="AU164" s="198" t="s">
        <v>80</v>
      </c>
      <c r="AY164" s="197" t="s">
        <v>162</v>
      </c>
      <c r="BK164" s="199">
        <f>SUM(BK165:BK179)</f>
        <v>0</v>
      </c>
    </row>
    <row r="165" spans="2:65" s="1" customFormat="1" ht="22.5" customHeight="1">
      <c r="B165" s="42"/>
      <c r="C165" s="205" t="s">
        <v>286</v>
      </c>
      <c r="D165" s="205" t="s">
        <v>166</v>
      </c>
      <c r="E165" s="206" t="s">
        <v>647</v>
      </c>
      <c r="F165" s="207" t="s">
        <v>648</v>
      </c>
      <c r="G165" s="208" t="s">
        <v>169</v>
      </c>
      <c r="H165" s="209">
        <v>0.24</v>
      </c>
      <c r="I165" s="210"/>
      <c r="J165" s="211">
        <f>ROUND(I165*H165,2)</f>
        <v>0</v>
      </c>
      <c r="K165" s="207" t="s">
        <v>21</v>
      </c>
      <c r="L165" s="62"/>
      <c r="M165" s="212" t="s">
        <v>21</v>
      </c>
      <c r="N165" s="213" t="s">
        <v>40</v>
      </c>
      <c r="O165" s="43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AR165" s="25" t="s">
        <v>171</v>
      </c>
      <c r="AT165" s="25" t="s">
        <v>166</v>
      </c>
      <c r="AU165" s="25" t="s">
        <v>172</v>
      </c>
      <c r="AY165" s="25" t="s">
        <v>162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25" t="s">
        <v>76</v>
      </c>
      <c r="BK165" s="216">
        <f>ROUND(I165*H165,2)</f>
        <v>0</v>
      </c>
      <c r="BL165" s="25" t="s">
        <v>171</v>
      </c>
      <c r="BM165" s="25" t="s">
        <v>828</v>
      </c>
    </row>
    <row r="166" spans="2:65" s="12" customFormat="1">
      <c r="B166" s="217"/>
      <c r="C166" s="218"/>
      <c r="D166" s="219" t="s">
        <v>174</v>
      </c>
      <c r="E166" s="220" t="s">
        <v>21</v>
      </c>
      <c r="F166" s="221" t="s">
        <v>829</v>
      </c>
      <c r="G166" s="218"/>
      <c r="H166" s="222">
        <v>0.24</v>
      </c>
      <c r="I166" s="223"/>
      <c r="J166" s="218"/>
      <c r="K166" s="218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174</v>
      </c>
      <c r="AU166" s="228" t="s">
        <v>172</v>
      </c>
      <c r="AV166" s="12" t="s">
        <v>80</v>
      </c>
      <c r="AW166" s="12" t="s">
        <v>33</v>
      </c>
      <c r="AX166" s="12" t="s">
        <v>76</v>
      </c>
      <c r="AY166" s="228" t="s">
        <v>162</v>
      </c>
    </row>
    <row r="167" spans="2:65" s="1" customFormat="1" ht="22.5" customHeight="1">
      <c r="B167" s="42"/>
      <c r="C167" s="269" t="s">
        <v>292</v>
      </c>
      <c r="D167" s="269" t="s">
        <v>302</v>
      </c>
      <c r="E167" s="270" t="s">
        <v>651</v>
      </c>
      <c r="F167" s="271" t="s">
        <v>652</v>
      </c>
      <c r="G167" s="272" t="s">
        <v>289</v>
      </c>
      <c r="H167" s="273">
        <v>0.39600000000000002</v>
      </c>
      <c r="I167" s="274"/>
      <c r="J167" s="275">
        <f>ROUND(I167*H167,2)</f>
        <v>0</v>
      </c>
      <c r="K167" s="271" t="s">
        <v>170</v>
      </c>
      <c r="L167" s="276"/>
      <c r="M167" s="277" t="s">
        <v>21</v>
      </c>
      <c r="N167" s="278" t="s">
        <v>40</v>
      </c>
      <c r="O167" s="43"/>
      <c r="P167" s="214">
        <f>O167*H167</f>
        <v>0</v>
      </c>
      <c r="Q167" s="214">
        <v>1</v>
      </c>
      <c r="R167" s="214">
        <f>Q167*H167</f>
        <v>0.39600000000000002</v>
      </c>
      <c r="S167" s="214">
        <v>0</v>
      </c>
      <c r="T167" s="215">
        <f>S167*H167</f>
        <v>0</v>
      </c>
      <c r="AR167" s="25" t="s">
        <v>206</v>
      </c>
      <c r="AT167" s="25" t="s">
        <v>302</v>
      </c>
      <c r="AU167" s="25" t="s">
        <v>172</v>
      </c>
      <c r="AY167" s="25" t="s">
        <v>162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25" t="s">
        <v>76</v>
      </c>
      <c r="BK167" s="216">
        <f>ROUND(I167*H167,2)</f>
        <v>0</v>
      </c>
      <c r="BL167" s="25" t="s">
        <v>171</v>
      </c>
      <c r="BM167" s="25" t="s">
        <v>830</v>
      </c>
    </row>
    <row r="168" spans="2:65" s="12" customFormat="1">
      <c r="B168" s="217"/>
      <c r="C168" s="218"/>
      <c r="D168" s="219" t="s">
        <v>174</v>
      </c>
      <c r="E168" s="220" t="s">
        <v>21</v>
      </c>
      <c r="F168" s="221" t="s">
        <v>831</v>
      </c>
      <c r="G168" s="218"/>
      <c r="H168" s="222">
        <v>0.39600000000000002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174</v>
      </c>
      <c r="AU168" s="228" t="s">
        <v>172</v>
      </c>
      <c r="AV168" s="12" t="s">
        <v>80</v>
      </c>
      <c r="AW168" s="12" t="s">
        <v>33</v>
      </c>
      <c r="AX168" s="12" t="s">
        <v>76</v>
      </c>
      <c r="AY168" s="228" t="s">
        <v>162</v>
      </c>
    </row>
    <row r="169" spans="2:65" s="1" customFormat="1" ht="22.5" customHeight="1">
      <c r="B169" s="42"/>
      <c r="C169" s="205" t="s">
        <v>301</v>
      </c>
      <c r="D169" s="205" t="s">
        <v>166</v>
      </c>
      <c r="E169" s="206" t="s">
        <v>655</v>
      </c>
      <c r="F169" s="207" t="s">
        <v>656</v>
      </c>
      <c r="G169" s="208" t="s">
        <v>169</v>
      </c>
      <c r="H169" s="209">
        <v>1.2</v>
      </c>
      <c r="I169" s="210"/>
      <c r="J169" s="211">
        <f>ROUND(I169*H169,2)</f>
        <v>0</v>
      </c>
      <c r="K169" s="207" t="s">
        <v>21</v>
      </c>
      <c r="L169" s="62"/>
      <c r="M169" s="212" t="s">
        <v>21</v>
      </c>
      <c r="N169" s="213" t="s">
        <v>40</v>
      </c>
      <c r="O169" s="43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AR169" s="25" t="s">
        <v>171</v>
      </c>
      <c r="AT169" s="25" t="s">
        <v>166</v>
      </c>
      <c r="AU169" s="25" t="s">
        <v>172</v>
      </c>
      <c r="AY169" s="25" t="s">
        <v>162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25" t="s">
        <v>76</v>
      </c>
      <c r="BK169" s="216">
        <f>ROUND(I169*H169,2)</f>
        <v>0</v>
      </c>
      <c r="BL169" s="25" t="s">
        <v>171</v>
      </c>
      <c r="BM169" s="25" t="s">
        <v>832</v>
      </c>
    </row>
    <row r="170" spans="2:65" s="12" customFormat="1">
      <c r="B170" s="217"/>
      <c r="C170" s="218"/>
      <c r="D170" s="219" t="s">
        <v>174</v>
      </c>
      <c r="E170" s="220" t="s">
        <v>21</v>
      </c>
      <c r="F170" s="221" t="s">
        <v>833</v>
      </c>
      <c r="G170" s="218"/>
      <c r="H170" s="222">
        <v>1.2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174</v>
      </c>
      <c r="AU170" s="228" t="s">
        <v>172</v>
      </c>
      <c r="AV170" s="12" t="s">
        <v>80</v>
      </c>
      <c r="AW170" s="12" t="s">
        <v>33</v>
      </c>
      <c r="AX170" s="12" t="s">
        <v>76</v>
      </c>
      <c r="AY170" s="228" t="s">
        <v>162</v>
      </c>
    </row>
    <row r="171" spans="2:65" s="1" customFormat="1" ht="22.5" customHeight="1">
      <c r="B171" s="42"/>
      <c r="C171" s="269" t="s">
        <v>308</v>
      </c>
      <c r="D171" s="269" t="s">
        <v>302</v>
      </c>
      <c r="E171" s="270" t="s">
        <v>659</v>
      </c>
      <c r="F171" s="271" t="s">
        <v>660</v>
      </c>
      <c r="G171" s="272" t="s">
        <v>661</v>
      </c>
      <c r="H171" s="273">
        <v>1.7999999999999999E-2</v>
      </c>
      <c r="I171" s="274"/>
      <c r="J171" s="275">
        <f>ROUND(I171*H171,2)</f>
        <v>0</v>
      </c>
      <c r="K171" s="271" t="s">
        <v>21</v>
      </c>
      <c r="L171" s="276"/>
      <c r="M171" s="277" t="s">
        <v>21</v>
      </c>
      <c r="N171" s="278" t="s">
        <v>40</v>
      </c>
      <c r="O171" s="43"/>
      <c r="P171" s="214">
        <f>O171*H171</f>
        <v>0</v>
      </c>
      <c r="Q171" s="214">
        <v>1E-3</v>
      </c>
      <c r="R171" s="214">
        <f>Q171*H171</f>
        <v>1.8E-5</v>
      </c>
      <c r="S171" s="214">
        <v>0</v>
      </c>
      <c r="T171" s="215">
        <f>S171*H171</f>
        <v>0</v>
      </c>
      <c r="AR171" s="25" t="s">
        <v>206</v>
      </c>
      <c r="AT171" s="25" t="s">
        <v>302</v>
      </c>
      <c r="AU171" s="25" t="s">
        <v>172</v>
      </c>
      <c r="AY171" s="25" t="s">
        <v>162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25" t="s">
        <v>76</v>
      </c>
      <c r="BK171" s="216">
        <f>ROUND(I171*H171,2)</f>
        <v>0</v>
      </c>
      <c r="BL171" s="25" t="s">
        <v>171</v>
      </c>
      <c r="BM171" s="25" t="s">
        <v>834</v>
      </c>
    </row>
    <row r="172" spans="2:65" s="12" customFormat="1">
      <c r="B172" s="217"/>
      <c r="C172" s="218"/>
      <c r="D172" s="229" t="s">
        <v>174</v>
      </c>
      <c r="E172" s="230" t="s">
        <v>21</v>
      </c>
      <c r="F172" s="231" t="s">
        <v>833</v>
      </c>
      <c r="G172" s="218"/>
      <c r="H172" s="232">
        <v>1.2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174</v>
      </c>
      <c r="AU172" s="228" t="s">
        <v>172</v>
      </c>
      <c r="AV172" s="12" t="s">
        <v>80</v>
      </c>
      <c r="AW172" s="12" t="s">
        <v>33</v>
      </c>
      <c r="AX172" s="12" t="s">
        <v>76</v>
      </c>
      <c r="AY172" s="228" t="s">
        <v>162</v>
      </c>
    </row>
    <row r="173" spans="2:65" s="12" customFormat="1">
      <c r="B173" s="217"/>
      <c r="C173" s="218"/>
      <c r="D173" s="219" t="s">
        <v>174</v>
      </c>
      <c r="E173" s="218"/>
      <c r="F173" s="221" t="s">
        <v>835</v>
      </c>
      <c r="G173" s="218"/>
      <c r="H173" s="222">
        <v>1.7999999999999999E-2</v>
      </c>
      <c r="I173" s="223"/>
      <c r="J173" s="218"/>
      <c r="K173" s="218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174</v>
      </c>
      <c r="AU173" s="228" t="s">
        <v>172</v>
      </c>
      <c r="AV173" s="12" t="s">
        <v>80</v>
      </c>
      <c r="AW173" s="12" t="s">
        <v>6</v>
      </c>
      <c r="AX173" s="12" t="s">
        <v>76</v>
      </c>
      <c r="AY173" s="228" t="s">
        <v>162</v>
      </c>
    </row>
    <row r="174" spans="2:65" s="1" customFormat="1" ht="22.5" customHeight="1">
      <c r="B174" s="42"/>
      <c r="C174" s="205" t="s">
        <v>314</v>
      </c>
      <c r="D174" s="205" t="s">
        <v>166</v>
      </c>
      <c r="E174" s="206" t="s">
        <v>309</v>
      </c>
      <c r="F174" s="207" t="s">
        <v>310</v>
      </c>
      <c r="G174" s="208" t="s">
        <v>169</v>
      </c>
      <c r="H174" s="209">
        <v>20</v>
      </c>
      <c r="I174" s="210"/>
      <c r="J174" s="211">
        <f>ROUND(I174*H174,2)</f>
        <v>0</v>
      </c>
      <c r="K174" s="207" t="s">
        <v>21</v>
      </c>
      <c r="L174" s="62"/>
      <c r="M174" s="212" t="s">
        <v>21</v>
      </c>
      <c r="N174" s="213" t="s">
        <v>40</v>
      </c>
      <c r="O174" s="43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AR174" s="25" t="s">
        <v>171</v>
      </c>
      <c r="AT174" s="25" t="s">
        <v>166</v>
      </c>
      <c r="AU174" s="25" t="s">
        <v>172</v>
      </c>
      <c r="AY174" s="25" t="s">
        <v>162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25" t="s">
        <v>76</v>
      </c>
      <c r="BK174" s="216">
        <f>ROUND(I174*H174,2)</f>
        <v>0</v>
      </c>
      <c r="BL174" s="25" t="s">
        <v>171</v>
      </c>
      <c r="BM174" s="25" t="s">
        <v>836</v>
      </c>
    </row>
    <row r="175" spans="2:65" s="12" customFormat="1">
      <c r="B175" s="217"/>
      <c r="C175" s="218"/>
      <c r="D175" s="229" t="s">
        <v>174</v>
      </c>
      <c r="E175" s="230" t="s">
        <v>21</v>
      </c>
      <c r="F175" s="231" t="s">
        <v>837</v>
      </c>
      <c r="G175" s="218"/>
      <c r="H175" s="232">
        <v>1.2</v>
      </c>
      <c r="I175" s="223"/>
      <c r="J175" s="218"/>
      <c r="K175" s="218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174</v>
      </c>
      <c r="AU175" s="228" t="s">
        <v>172</v>
      </c>
      <c r="AV175" s="12" t="s">
        <v>80</v>
      </c>
      <c r="AW175" s="12" t="s">
        <v>33</v>
      </c>
      <c r="AX175" s="12" t="s">
        <v>69</v>
      </c>
      <c r="AY175" s="228" t="s">
        <v>162</v>
      </c>
    </row>
    <row r="176" spans="2:65" s="12" customFormat="1">
      <c r="B176" s="217"/>
      <c r="C176" s="218"/>
      <c r="D176" s="229" t="s">
        <v>174</v>
      </c>
      <c r="E176" s="230" t="s">
        <v>21</v>
      </c>
      <c r="F176" s="231" t="s">
        <v>838</v>
      </c>
      <c r="G176" s="218"/>
      <c r="H176" s="232">
        <v>13.6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174</v>
      </c>
      <c r="AU176" s="228" t="s">
        <v>172</v>
      </c>
      <c r="AV176" s="12" t="s">
        <v>80</v>
      </c>
      <c r="AW176" s="12" t="s">
        <v>33</v>
      </c>
      <c r="AX176" s="12" t="s">
        <v>69</v>
      </c>
      <c r="AY176" s="228" t="s">
        <v>162</v>
      </c>
    </row>
    <row r="177" spans="2:65" s="12" customFormat="1">
      <c r="B177" s="217"/>
      <c r="C177" s="218"/>
      <c r="D177" s="229" t="s">
        <v>174</v>
      </c>
      <c r="E177" s="230" t="s">
        <v>21</v>
      </c>
      <c r="F177" s="231" t="s">
        <v>839</v>
      </c>
      <c r="G177" s="218"/>
      <c r="H177" s="232">
        <v>2.4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174</v>
      </c>
      <c r="AU177" s="228" t="s">
        <v>172</v>
      </c>
      <c r="AV177" s="12" t="s">
        <v>80</v>
      </c>
      <c r="AW177" s="12" t="s">
        <v>33</v>
      </c>
      <c r="AX177" s="12" t="s">
        <v>69</v>
      </c>
      <c r="AY177" s="228" t="s">
        <v>162</v>
      </c>
    </row>
    <row r="178" spans="2:65" s="12" customFormat="1">
      <c r="B178" s="217"/>
      <c r="C178" s="218"/>
      <c r="D178" s="229" t="s">
        <v>174</v>
      </c>
      <c r="E178" s="230" t="s">
        <v>21</v>
      </c>
      <c r="F178" s="231" t="s">
        <v>840</v>
      </c>
      <c r="G178" s="218"/>
      <c r="H178" s="232">
        <v>2.8</v>
      </c>
      <c r="I178" s="223"/>
      <c r="J178" s="218"/>
      <c r="K178" s="218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174</v>
      </c>
      <c r="AU178" s="228" t="s">
        <v>172</v>
      </c>
      <c r="AV178" s="12" t="s">
        <v>80</v>
      </c>
      <c r="AW178" s="12" t="s">
        <v>33</v>
      </c>
      <c r="AX178" s="12" t="s">
        <v>69</v>
      </c>
      <c r="AY178" s="228" t="s">
        <v>162</v>
      </c>
    </row>
    <row r="179" spans="2:65" s="13" customFormat="1">
      <c r="B179" s="233"/>
      <c r="C179" s="234"/>
      <c r="D179" s="229" t="s">
        <v>174</v>
      </c>
      <c r="E179" s="244" t="s">
        <v>21</v>
      </c>
      <c r="F179" s="245" t="s">
        <v>194</v>
      </c>
      <c r="G179" s="234"/>
      <c r="H179" s="246">
        <v>20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174</v>
      </c>
      <c r="AU179" s="243" t="s">
        <v>172</v>
      </c>
      <c r="AV179" s="13" t="s">
        <v>171</v>
      </c>
      <c r="AW179" s="13" t="s">
        <v>33</v>
      </c>
      <c r="AX179" s="13" t="s">
        <v>76</v>
      </c>
      <c r="AY179" s="243" t="s">
        <v>162</v>
      </c>
    </row>
    <row r="180" spans="2:65" s="11" customFormat="1" ht="29.85" customHeight="1">
      <c r="B180" s="186"/>
      <c r="C180" s="187"/>
      <c r="D180" s="202" t="s">
        <v>68</v>
      </c>
      <c r="E180" s="203" t="s">
        <v>80</v>
      </c>
      <c r="F180" s="203" t="s">
        <v>313</v>
      </c>
      <c r="G180" s="187"/>
      <c r="H180" s="187"/>
      <c r="I180" s="190"/>
      <c r="J180" s="204">
        <f>BK180</f>
        <v>0</v>
      </c>
      <c r="K180" s="187"/>
      <c r="L180" s="192"/>
      <c r="M180" s="193"/>
      <c r="N180" s="194"/>
      <c r="O180" s="194"/>
      <c r="P180" s="195">
        <f>P181+SUM(P182:P185)+P199</f>
        <v>0</v>
      </c>
      <c r="Q180" s="194"/>
      <c r="R180" s="195">
        <f>R181+SUM(R182:R185)+R199</f>
        <v>4.7903190599999999</v>
      </c>
      <c r="S180" s="194"/>
      <c r="T180" s="196">
        <f>T181+SUM(T182:T185)+T199</f>
        <v>0</v>
      </c>
      <c r="AR180" s="197" t="s">
        <v>76</v>
      </c>
      <c r="AT180" s="198" t="s">
        <v>68</v>
      </c>
      <c r="AU180" s="198" t="s">
        <v>76</v>
      </c>
      <c r="AY180" s="197" t="s">
        <v>162</v>
      </c>
      <c r="BK180" s="199">
        <f>BK181+SUM(BK182:BK185)+BK199</f>
        <v>0</v>
      </c>
    </row>
    <row r="181" spans="2:65" s="1" customFormat="1" ht="22.5" customHeight="1">
      <c r="B181" s="42"/>
      <c r="C181" s="205" t="s">
        <v>319</v>
      </c>
      <c r="D181" s="205" t="s">
        <v>166</v>
      </c>
      <c r="E181" s="206" t="s">
        <v>669</v>
      </c>
      <c r="F181" s="207" t="s">
        <v>670</v>
      </c>
      <c r="G181" s="208" t="s">
        <v>169</v>
      </c>
      <c r="H181" s="209">
        <v>2.4</v>
      </c>
      <c r="I181" s="210"/>
      <c r="J181" s="211">
        <f>ROUND(I181*H181,2)</f>
        <v>0</v>
      </c>
      <c r="K181" s="207" t="s">
        <v>170</v>
      </c>
      <c r="L181" s="62"/>
      <c r="M181" s="212" t="s">
        <v>21</v>
      </c>
      <c r="N181" s="213" t="s">
        <v>40</v>
      </c>
      <c r="O181" s="43"/>
      <c r="P181" s="214">
        <f>O181*H181</f>
        <v>0</v>
      </c>
      <c r="Q181" s="214">
        <v>1E-4</v>
      </c>
      <c r="R181" s="214">
        <f>Q181*H181</f>
        <v>2.4000000000000001E-4</v>
      </c>
      <c r="S181" s="214">
        <v>0</v>
      </c>
      <c r="T181" s="215">
        <f>S181*H181</f>
        <v>0</v>
      </c>
      <c r="AR181" s="25" t="s">
        <v>171</v>
      </c>
      <c r="AT181" s="25" t="s">
        <v>166</v>
      </c>
      <c r="AU181" s="25" t="s">
        <v>80</v>
      </c>
      <c r="AY181" s="25" t="s">
        <v>162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25" t="s">
        <v>76</v>
      </c>
      <c r="BK181" s="216">
        <f>ROUND(I181*H181,2)</f>
        <v>0</v>
      </c>
      <c r="BL181" s="25" t="s">
        <v>171</v>
      </c>
      <c r="BM181" s="25" t="s">
        <v>841</v>
      </c>
    </row>
    <row r="182" spans="2:65" s="12" customFormat="1">
      <c r="B182" s="217"/>
      <c r="C182" s="218"/>
      <c r="D182" s="219" t="s">
        <v>174</v>
      </c>
      <c r="E182" s="220" t="s">
        <v>21</v>
      </c>
      <c r="F182" s="221" t="s">
        <v>842</v>
      </c>
      <c r="G182" s="218"/>
      <c r="H182" s="222">
        <v>2.4</v>
      </c>
      <c r="I182" s="223"/>
      <c r="J182" s="218"/>
      <c r="K182" s="218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174</v>
      </c>
      <c r="AU182" s="228" t="s">
        <v>80</v>
      </c>
      <c r="AV182" s="12" t="s">
        <v>80</v>
      </c>
      <c r="AW182" s="12" t="s">
        <v>33</v>
      </c>
      <c r="AX182" s="12" t="s">
        <v>76</v>
      </c>
      <c r="AY182" s="228" t="s">
        <v>162</v>
      </c>
    </row>
    <row r="183" spans="2:65" s="1" customFormat="1" ht="22.5" customHeight="1">
      <c r="B183" s="42"/>
      <c r="C183" s="269" t="s">
        <v>324</v>
      </c>
      <c r="D183" s="269" t="s">
        <v>302</v>
      </c>
      <c r="E183" s="270" t="s">
        <v>673</v>
      </c>
      <c r="F183" s="271" t="s">
        <v>674</v>
      </c>
      <c r="G183" s="272" t="s">
        <v>169</v>
      </c>
      <c r="H183" s="273">
        <v>2.64</v>
      </c>
      <c r="I183" s="274"/>
      <c r="J183" s="275">
        <f>ROUND(I183*H183,2)</f>
        <v>0</v>
      </c>
      <c r="K183" s="271" t="s">
        <v>170</v>
      </c>
      <c r="L183" s="276"/>
      <c r="M183" s="277" t="s">
        <v>21</v>
      </c>
      <c r="N183" s="278" t="s">
        <v>40</v>
      </c>
      <c r="O183" s="43"/>
      <c r="P183" s="214">
        <f>O183*H183</f>
        <v>0</v>
      </c>
      <c r="Q183" s="214">
        <v>3.1E-4</v>
      </c>
      <c r="R183" s="214">
        <f>Q183*H183</f>
        <v>8.1840000000000005E-4</v>
      </c>
      <c r="S183" s="214">
        <v>0</v>
      </c>
      <c r="T183" s="215">
        <f>S183*H183</f>
        <v>0</v>
      </c>
      <c r="AR183" s="25" t="s">
        <v>206</v>
      </c>
      <c r="AT183" s="25" t="s">
        <v>302</v>
      </c>
      <c r="AU183" s="25" t="s">
        <v>80</v>
      </c>
      <c r="AY183" s="25" t="s">
        <v>162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25" t="s">
        <v>76</v>
      </c>
      <c r="BK183" s="216">
        <f>ROUND(I183*H183,2)</f>
        <v>0</v>
      </c>
      <c r="BL183" s="25" t="s">
        <v>171</v>
      </c>
      <c r="BM183" s="25" t="s">
        <v>843</v>
      </c>
    </row>
    <row r="184" spans="2:65" s="12" customFormat="1">
      <c r="B184" s="217"/>
      <c r="C184" s="218"/>
      <c r="D184" s="229" t="s">
        <v>174</v>
      </c>
      <c r="E184" s="218"/>
      <c r="F184" s="231" t="s">
        <v>844</v>
      </c>
      <c r="G184" s="218"/>
      <c r="H184" s="232">
        <v>2.64</v>
      </c>
      <c r="I184" s="223"/>
      <c r="J184" s="218"/>
      <c r="K184" s="218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174</v>
      </c>
      <c r="AU184" s="228" t="s">
        <v>80</v>
      </c>
      <c r="AV184" s="12" t="s">
        <v>80</v>
      </c>
      <c r="AW184" s="12" t="s">
        <v>6</v>
      </c>
      <c r="AX184" s="12" t="s">
        <v>76</v>
      </c>
      <c r="AY184" s="228" t="s">
        <v>162</v>
      </c>
    </row>
    <row r="185" spans="2:65" s="11" customFormat="1" ht="22.35" customHeight="1">
      <c r="B185" s="186"/>
      <c r="C185" s="187"/>
      <c r="D185" s="202" t="s">
        <v>68</v>
      </c>
      <c r="E185" s="203" t="s">
        <v>314</v>
      </c>
      <c r="F185" s="203" t="s">
        <v>677</v>
      </c>
      <c r="G185" s="187"/>
      <c r="H185" s="187"/>
      <c r="I185" s="190"/>
      <c r="J185" s="204">
        <f>BK185</f>
        <v>0</v>
      </c>
      <c r="K185" s="187"/>
      <c r="L185" s="192"/>
      <c r="M185" s="193"/>
      <c r="N185" s="194"/>
      <c r="O185" s="194"/>
      <c r="P185" s="195">
        <f>SUM(P186:P198)</f>
        <v>0</v>
      </c>
      <c r="Q185" s="194"/>
      <c r="R185" s="195">
        <f>SUM(R186:R198)</f>
        <v>2.4097086599999997</v>
      </c>
      <c r="S185" s="194"/>
      <c r="T185" s="196">
        <f>SUM(T186:T198)</f>
        <v>0</v>
      </c>
      <c r="AR185" s="197" t="s">
        <v>76</v>
      </c>
      <c r="AT185" s="198" t="s">
        <v>68</v>
      </c>
      <c r="AU185" s="198" t="s">
        <v>80</v>
      </c>
      <c r="AY185" s="197" t="s">
        <v>162</v>
      </c>
      <c r="BK185" s="199">
        <f>SUM(BK186:BK198)</f>
        <v>0</v>
      </c>
    </row>
    <row r="186" spans="2:65" s="1" customFormat="1" ht="22.5" customHeight="1">
      <c r="B186" s="42"/>
      <c r="C186" s="205" t="s">
        <v>329</v>
      </c>
      <c r="D186" s="205" t="s">
        <v>166</v>
      </c>
      <c r="E186" s="206" t="s">
        <v>315</v>
      </c>
      <c r="F186" s="207" t="s">
        <v>316</v>
      </c>
      <c r="G186" s="208" t="s">
        <v>225</v>
      </c>
      <c r="H186" s="209">
        <v>0.96</v>
      </c>
      <c r="I186" s="210"/>
      <c r="J186" s="211">
        <f>ROUND(I186*H186,2)</f>
        <v>0</v>
      </c>
      <c r="K186" s="207" t="s">
        <v>21</v>
      </c>
      <c r="L186" s="62"/>
      <c r="M186" s="212" t="s">
        <v>21</v>
      </c>
      <c r="N186" s="213" t="s">
        <v>40</v>
      </c>
      <c r="O186" s="43"/>
      <c r="P186" s="214">
        <f>O186*H186</f>
        <v>0</v>
      </c>
      <c r="Q186" s="214">
        <v>2.45329</v>
      </c>
      <c r="R186" s="214">
        <f>Q186*H186</f>
        <v>2.3551584000000001</v>
      </c>
      <c r="S186" s="214">
        <v>0</v>
      </c>
      <c r="T186" s="215">
        <f>S186*H186</f>
        <v>0</v>
      </c>
      <c r="AR186" s="25" t="s">
        <v>171</v>
      </c>
      <c r="AT186" s="25" t="s">
        <v>166</v>
      </c>
      <c r="AU186" s="25" t="s">
        <v>172</v>
      </c>
      <c r="AY186" s="25" t="s">
        <v>162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25" t="s">
        <v>76</v>
      </c>
      <c r="BK186" s="216">
        <f>ROUND(I186*H186,2)</f>
        <v>0</v>
      </c>
      <c r="BL186" s="25" t="s">
        <v>171</v>
      </c>
      <c r="BM186" s="25" t="s">
        <v>845</v>
      </c>
    </row>
    <row r="187" spans="2:65" s="12" customFormat="1">
      <c r="B187" s="217"/>
      <c r="C187" s="218"/>
      <c r="D187" s="229" t="s">
        <v>174</v>
      </c>
      <c r="E187" s="230" t="s">
        <v>21</v>
      </c>
      <c r="F187" s="231" t="s">
        <v>318</v>
      </c>
      <c r="G187" s="218"/>
      <c r="H187" s="232">
        <v>0.96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174</v>
      </c>
      <c r="AU187" s="228" t="s">
        <v>172</v>
      </c>
      <c r="AV187" s="12" t="s">
        <v>80</v>
      </c>
      <c r="AW187" s="12" t="s">
        <v>33</v>
      </c>
      <c r="AX187" s="12" t="s">
        <v>69</v>
      </c>
      <c r="AY187" s="228" t="s">
        <v>162</v>
      </c>
    </row>
    <row r="188" spans="2:65" s="13" customFormat="1">
      <c r="B188" s="233"/>
      <c r="C188" s="234"/>
      <c r="D188" s="219" t="s">
        <v>174</v>
      </c>
      <c r="E188" s="235" t="s">
        <v>21</v>
      </c>
      <c r="F188" s="236" t="s">
        <v>194</v>
      </c>
      <c r="G188" s="234"/>
      <c r="H188" s="237">
        <v>0.96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174</v>
      </c>
      <c r="AU188" s="243" t="s">
        <v>172</v>
      </c>
      <c r="AV188" s="13" t="s">
        <v>171</v>
      </c>
      <c r="AW188" s="13" t="s">
        <v>33</v>
      </c>
      <c r="AX188" s="13" t="s">
        <v>76</v>
      </c>
      <c r="AY188" s="243" t="s">
        <v>162</v>
      </c>
    </row>
    <row r="189" spans="2:65" s="1" customFormat="1" ht="22.5" customHeight="1">
      <c r="B189" s="42"/>
      <c r="C189" s="205" t="s">
        <v>335</v>
      </c>
      <c r="D189" s="205" t="s">
        <v>166</v>
      </c>
      <c r="E189" s="206" t="s">
        <v>320</v>
      </c>
      <c r="F189" s="207" t="s">
        <v>321</v>
      </c>
      <c r="G189" s="208" t="s">
        <v>169</v>
      </c>
      <c r="H189" s="209">
        <v>1.8420000000000001</v>
      </c>
      <c r="I189" s="210"/>
      <c r="J189" s="211">
        <f>ROUND(I189*H189,2)</f>
        <v>0</v>
      </c>
      <c r="K189" s="207" t="s">
        <v>21</v>
      </c>
      <c r="L189" s="62"/>
      <c r="M189" s="212" t="s">
        <v>21</v>
      </c>
      <c r="N189" s="213" t="s">
        <v>40</v>
      </c>
      <c r="O189" s="43"/>
      <c r="P189" s="214">
        <f>O189*H189</f>
        <v>0</v>
      </c>
      <c r="Q189" s="214">
        <v>1.0300000000000001E-3</v>
      </c>
      <c r="R189" s="214">
        <f>Q189*H189</f>
        <v>1.8972600000000002E-3</v>
      </c>
      <c r="S189" s="214">
        <v>0</v>
      </c>
      <c r="T189" s="215">
        <f>S189*H189</f>
        <v>0</v>
      </c>
      <c r="AR189" s="25" t="s">
        <v>171</v>
      </c>
      <c r="AT189" s="25" t="s">
        <v>166</v>
      </c>
      <c r="AU189" s="25" t="s">
        <v>172</v>
      </c>
      <c r="AY189" s="25" t="s">
        <v>162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25" t="s">
        <v>76</v>
      </c>
      <c r="BK189" s="216">
        <f>ROUND(I189*H189,2)</f>
        <v>0</v>
      </c>
      <c r="BL189" s="25" t="s">
        <v>171</v>
      </c>
      <c r="BM189" s="25" t="s">
        <v>846</v>
      </c>
    </row>
    <row r="190" spans="2:65" s="12" customFormat="1">
      <c r="B190" s="217"/>
      <c r="C190" s="218"/>
      <c r="D190" s="229" t="s">
        <v>174</v>
      </c>
      <c r="E190" s="230" t="s">
        <v>21</v>
      </c>
      <c r="F190" s="231" t="s">
        <v>772</v>
      </c>
      <c r="G190" s="218"/>
      <c r="H190" s="232">
        <v>1.8420000000000001</v>
      </c>
      <c r="I190" s="223"/>
      <c r="J190" s="218"/>
      <c r="K190" s="218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174</v>
      </c>
      <c r="AU190" s="228" t="s">
        <v>172</v>
      </c>
      <c r="AV190" s="12" t="s">
        <v>80</v>
      </c>
      <c r="AW190" s="12" t="s">
        <v>33</v>
      </c>
      <c r="AX190" s="12" t="s">
        <v>69</v>
      </c>
      <c r="AY190" s="228" t="s">
        <v>162</v>
      </c>
    </row>
    <row r="191" spans="2:65" s="13" customFormat="1">
      <c r="B191" s="233"/>
      <c r="C191" s="234"/>
      <c r="D191" s="219" t="s">
        <v>174</v>
      </c>
      <c r="E191" s="235" t="s">
        <v>21</v>
      </c>
      <c r="F191" s="236" t="s">
        <v>194</v>
      </c>
      <c r="G191" s="234"/>
      <c r="H191" s="237">
        <v>1.8420000000000001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AT191" s="243" t="s">
        <v>174</v>
      </c>
      <c r="AU191" s="243" t="s">
        <v>172</v>
      </c>
      <c r="AV191" s="13" t="s">
        <v>171</v>
      </c>
      <c r="AW191" s="13" t="s">
        <v>33</v>
      </c>
      <c r="AX191" s="13" t="s">
        <v>76</v>
      </c>
      <c r="AY191" s="243" t="s">
        <v>162</v>
      </c>
    </row>
    <row r="192" spans="2:65" s="1" customFormat="1" ht="22.5" customHeight="1">
      <c r="B192" s="42"/>
      <c r="C192" s="205" t="s">
        <v>340</v>
      </c>
      <c r="D192" s="205" t="s">
        <v>166</v>
      </c>
      <c r="E192" s="206" t="s">
        <v>325</v>
      </c>
      <c r="F192" s="207" t="s">
        <v>326</v>
      </c>
      <c r="G192" s="208" t="s">
        <v>169</v>
      </c>
      <c r="H192" s="209">
        <v>1.8420000000000001</v>
      </c>
      <c r="I192" s="210"/>
      <c r="J192" s="211">
        <f>ROUND(I192*H192,2)</f>
        <v>0</v>
      </c>
      <c r="K192" s="207" t="s">
        <v>21</v>
      </c>
      <c r="L192" s="62"/>
      <c r="M192" s="212" t="s">
        <v>21</v>
      </c>
      <c r="N192" s="213" t="s">
        <v>40</v>
      </c>
      <c r="O192" s="43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AR192" s="25" t="s">
        <v>171</v>
      </c>
      <c r="AT192" s="25" t="s">
        <v>166</v>
      </c>
      <c r="AU192" s="25" t="s">
        <v>172</v>
      </c>
      <c r="AY192" s="25" t="s">
        <v>162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25" t="s">
        <v>76</v>
      </c>
      <c r="BK192" s="216">
        <f>ROUND(I192*H192,2)</f>
        <v>0</v>
      </c>
      <c r="BL192" s="25" t="s">
        <v>171</v>
      </c>
      <c r="BM192" s="25" t="s">
        <v>847</v>
      </c>
    </row>
    <row r="193" spans="2:65" s="12" customFormat="1">
      <c r="B193" s="217"/>
      <c r="C193" s="218"/>
      <c r="D193" s="229" t="s">
        <v>174</v>
      </c>
      <c r="E193" s="230" t="s">
        <v>21</v>
      </c>
      <c r="F193" s="231" t="s">
        <v>773</v>
      </c>
      <c r="G193" s="218"/>
      <c r="H193" s="232">
        <v>1.8420000000000001</v>
      </c>
      <c r="I193" s="223"/>
      <c r="J193" s="218"/>
      <c r="K193" s="218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174</v>
      </c>
      <c r="AU193" s="228" t="s">
        <v>172</v>
      </c>
      <c r="AV193" s="12" t="s">
        <v>80</v>
      </c>
      <c r="AW193" s="12" t="s">
        <v>33</v>
      </c>
      <c r="AX193" s="12" t="s">
        <v>69</v>
      </c>
      <c r="AY193" s="228" t="s">
        <v>162</v>
      </c>
    </row>
    <row r="194" spans="2:65" s="13" customFormat="1">
      <c r="B194" s="233"/>
      <c r="C194" s="234"/>
      <c r="D194" s="219" t="s">
        <v>174</v>
      </c>
      <c r="E194" s="235" t="s">
        <v>21</v>
      </c>
      <c r="F194" s="236" t="s">
        <v>194</v>
      </c>
      <c r="G194" s="234"/>
      <c r="H194" s="237">
        <v>1.8420000000000001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174</v>
      </c>
      <c r="AU194" s="243" t="s">
        <v>172</v>
      </c>
      <c r="AV194" s="13" t="s">
        <v>171</v>
      </c>
      <c r="AW194" s="13" t="s">
        <v>33</v>
      </c>
      <c r="AX194" s="13" t="s">
        <v>76</v>
      </c>
      <c r="AY194" s="243" t="s">
        <v>162</v>
      </c>
    </row>
    <row r="195" spans="2:65" s="1" customFormat="1" ht="22.5" customHeight="1">
      <c r="B195" s="42"/>
      <c r="C195" s="205" t="s">
        <v>345</v>
      </c>
      <c r="D195" s="205" t="s">
        <v>166</v>
      </c>
      <c r="E195" s="206" t="s">
        <v>330</v>
      </c>
      <c r="F195" s="207" t="s">
        <v>331</v>
      </c>
      <c r="G195" s="208" t="s">
        <v>289</v>
      </c>
      <c r="H195" s="209">
        <v>0.05</v>
      </c>
      <c r="I195" s="210"/>
      <c r="J195" s="211">
        <f>ROUND(I195*H195,2)</f>
        <v>0</v>
      </c>
      <c r="K195" s="207" t="s">
        <v>21</v>
      </c>
      <c r="L195" s="62"/>
      <c r="M195" s="212" t="s">
        <v>21</v>
      </c>
      <c r="N195" s="213" t="s">
        <v>40</v>
      </c>
      <c r="O195" s="43"/>
      <c r="P195" s="214">
        <f>O195*H195</f>
        <v>0</v>
      </c>
      <c r="Q195" s="214">
        <v>1.0530600000000001</v>
      </c>
      <c r="R195" s="214">
        <f>Q195*H195</f>
        <v>5.2653000000000005E-2</v>
      </c>
      <c r="S195" s="214">
        <v>0</v>
      </c>
      <c r="T195" s="215">
        <f>S195*H195</f>
        <v>0</v>
      </c>
      <c r="AR195" s="25" t="s">
        <v>171</v>
      </c>
      <c r="AT195" s="25" t="s">
        <v>166</v>
      </c>
      <c r="AU195" s="25" t="s">
        <v>172</v>
      </c>
      <c r="AY195" s="25" t="s">
        <v>162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25" t="s">
        <v>76</v>
      </c>
      <c r="BK195" s="216">
        <f>ROUND(I195*H195,2)</f>
        <v>0</v>
      </c>
      <c r="BL195" s="25" t="s">
        <v>171</v>
      </c>
      <c r="BM195" s="25" t="s">
        <v>848</v>
      </c>
    </row>
    <row r="196" spans="2:65" s="12" customFormat="1">
      <c r="B196" s="217"/>
      <c r="C196" s="218"/>
      <c r="D196" s="229" t="s">
        <v>174</v>
      </c>
      <c r="E196" s="230" t="s">
        <v>21</v>
      </c>
      <c r="F196" s="231" t="s">
        <v>774</v>
      </c>
      <c r="G196" s="218"/>
      <c r="H196" s="232">
        <v>0.05</v>
      </c>
      <c r="I196" s="223"/>
      <c r="J196" s="218"/>
      <c r="K196" s="218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174</v>
      </c>
      <c r="AU196" s="228" t="s">
        <v>172</v>
      </c>
      <c r="AV196" s="12" t="s">
        <v>80</v>
      </c>
      <c r="AW196" s="12" t="s">
        <v>33</v>
      </c>
      <c r="AX196" s="12" t="s">
        <v>69</v>
      </c>
      <c r="AY196" s="228" t="s">
        <v>162</v>
      </c>
    </row>
    <row r="197" spans="2:65" s="14" customFormat="1">
      <c r="B197" s="247"/>
      <c r="C197" s="248"/>
      <c r="D197" s="229" t="s">
        <v>174</v>
      </c>
      <c r="E197" s="249" t="s">
        <v>21</v>
      </c>
      <c r="F197" s="250" t="s">
        <v>279</v>
      </c>
      <c r="G197" s="248"/>
      <c r="H197" s="251">
        <v>0.05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AT197" s="257" t="s">
        <v>174</v>
      </c>
      <c r="AU197" s="257" t="s">
        <v>172</v>
      </c>
      <c r="AV197" s="14" t="s">
        <v>172</v>
      </c>
      <c r="AW197" s="14" t="s">
        <v>33</v>
      </c>
      <c r="AX197" s="14" t="s">
        <v>69</v>
      </c>
      <c r="AY197" s="257" t="s">
        <v>162</v>
      </c>
    </row>
    <row r="198" spans="2:65" s="13" customFormat="1">
      <c r="B198" s="233"/>
      <c r="C198" s="234"/>
      <c r="D198" s="229" t="s">
        <v>174</v>
      </c>
      <c r="E198" s="244" t="s">
        <v>21</v>
      </c>
      <c r="F198" s="245" t="s">
        <v>194</v>
      </c>
      <c r="G198" s="234"/>
      <c r="H198" s="246">
        <v>0.05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174</v>
      </c>
      <c r="AU198" s="243" t="s">
        <v>172</v>
      </c>
      <c r="AV198" s="13" t="s">
        <v>171</v>
      </c>
      <c r="AW198" s="13" t="s">
        <v>33</v>
      </c>
      <c r="AX198" s="13" t="s">
        <v>76</v>
      </c>
      <c r="AY198" s="243" t="s">
        <v>162</v>
      </c>
    </row>
    <row r="199" spans="2:65" s="11" customFormat="1" ht="22.35" customHeight="1">
      <c r="B199" s="186"/>
      <c r="C199" s="187"/>
      <c r="D199" s="202" t="s">
        <v>68</v>
      </c>
      <c r="E199" s="203" t="s">
        <v>171</v>
      </c>
      <c r="F199" s="203" t="s">
        <v>334</v>
      </c>
      <c r="G199" s="187"/>
      <c r="H199" s="187"/>
      <c r="I199" s="190"/>
      <c r="J199" s="204">
        <f>BK199</f>
        <v>0</v>
      </c>
      <c r="K199" s="187"/>
      <c r="L199" s="192"/>
      <c r="M199" s="193"/>
      <c r="N199" s="194"/>
      <c r="O199" s="194"/>
      <c r="P199" s="195">
        <f>SUM(P200:P203)</f>
        <v>0</v>
      </c>
      <c r="Q199" s="194"/>
      <c r="R199" s="195">
        <f>SUM(R200:R203)</f>
        <v>2.3795519999999999</v>
      </c>
      <c r="S199" s="194"/>
      <c r="T199" s="196">
        <f>SUM(T200:T203)</f>
        <v>0</v>
      </c>
      <c r="AR199" s="197" t="s">
        <v>76</v>
      </c>
      <c r="AT199" s="198" t="s">
        <v>68</v>
      </c>
      <c r="AU199" s="198" t="s">
        <v>80</v>
      </c>
      <c r="AY199" s="197" t="s">
        <v>162</v>
      </c>
      <c r="BK199" s="199">
        <f>SUM(BK200:BK203)</f>
        <v>0</v>
      </c>
    </row>
    <row r="200" spans="2:65" s="1" customFormat="1" ht="22.5" customHeight="1">
      <c r="B200" s="42"/>
      <c r="C200" s="205" t="s">
        <v>349</v>
      </c>
      <c r="D200" s="205" t="s">
        <v>166</v>
      </c>
      <c r="E200" s="206" t="s">
        <v>336</v>
      </c>
      <c r="F200" s="207" t="s">
        <v>337</v>
      </c>
      <c r="G200" s="208" t="s">
        <v>169</v>
      </c>
      <c r="H200" s="209">
        <v>9.6</v>
      </c>
      <c r="I200" s="210"/>
      <c r="J200" s="211">
        <f>ROUND(I200*H200,2)</f>
        <v>0</v>
      </c>
      <c r="K200" s="207" t="s">
        <v>21</v>
      </c>
      <c r="L200" s="62"/>
      <c r="M200" s="212" t="s">
        <v>21</v>
      </c>
      <c r="N200" s="213" t="s">
        <v>40</v>
      </c>
      <c r="O200" s="43"/>
      <c r="P200" s="214">
        <f>O200*H200</f>
        <v>0</v>
      </c>
      <c r="Q200" s="214">
        <v>0.24787000000000001</v>
      </c>
      <c r="R200" s="214">
        <f>Q200*H200</f>
        <v>2.3795519999999999</v>
      </c>
      <c r="S200" s="214">
        <v>0</v>
      </c>
      <c r="T200" s="215">
        <f>S200*H200</f>
        <v>0</v>
      </c>
      <c r="AR200" s="25" t="s">
        <v>171</v>
      </c>
      <c r="AT200" s="25" t="s">
        <v>166</v>
      </c>
      <c r="AU200" s="25" t="s">
        <v>172</v>
      </c>
      <c r="AY200" s="25" t="s">
        <v>162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25" t="s">
        <v>76</v>
      </c>
      <c r="BK200" s="216">
        <f>ROUND(I200*H200,2)</f>
        <v>0</v>
      </c>
      <c r="BL200" s="25" t="s">
        <v>171</v>
      </c>
      <c r="BM200" s="25" t="s">
        <v>849</v>
      </c>
    </row>
    <row r="201" spans="2:65" s="12" customFormat="1">
      <c r="B201" s="217"/>
      <c r="C201" s="218"/>
      <c r="D201" s="229" t="s">
        <v>174</v>
      </c>
      <c r="E201" s="230" t="s">
        <v>21</v>
      </c>
      <c r="F201" s="231" t="s">
        <v>193</v>
      </c>
      <c r="G201" s="218"/>
      <c r="H201" s="232">
        <v>9.6</v>
      </c>
      <c r="I201" s="223"/>
      <c r="J201" s="218"/>
      <c r="K201" s="218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174</v>
      </c>
      <c r="AU201" s="228" t="s">
        <v>172</v>
      </c>
      <c r="AV201" s="12" t="s">
        <v>80</v>
      </c>
      <c r="AW201" s="12" t="s">
        <v>33</v>
      </c>
      <c r="AX201" s="12" t="s">
        <v>69</v>
      </c>
      <c r="AY201" s="228" t="s">
        <v>162</v>
      </c>
    </row>
    <row r="202" spans="2:65" s="14" customFormat="1">
      <c r="B202" s="247"/>
      <c r="C202" s="248"/>
      <c r="D202" s="229" t="s">
        <v>174</v>
      </c>
      <c r="E202" s="249" t="s">
        <v>21</v>
      </c>
      <c r="F202" s="250" t="s">
        <v>279</v>
      </c>
      <c r="G202" s="248"/>
      <c r="H202" s="251">
        <v>9.6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AT202" s="257" t="s">
        <v>174</v>
      </c>
      <c r="AU202" s="257" t="s">
        <v>172</v>
      </c>
      <c r="AV202" s="14" t="s">
        <v>172</v>
      </c>
      <c r="AW202" s="14" t="s">
        <v>33</v>
      </c>
      <c r="AX202" s="14" t="s">
        <v>69</v>
      </c>
      <c r="AY202" s="257" t="s">
        <v>162</v>
      </c>
    </row>
    <row r="203" spans="2:65" s="13" customFormat="1">
      <c r="B203" s="233"/>
      <c r="C203" s="234"/>
      <c r="D203" s="229" t="s">
        <v>174</v>
      </c>
      <c r="E203" s="244" t="s">
        <v>21</v>
      </c>
      <c r="F203" s="245" t="s">
        <v>194</v>
      </c>
      <c r="G203" s="234"/>
      <c r="H203" s="246">
        <v>9.6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174</v>
      </c>
      <c r="AU203" s="243" t="s">
        <v>172</v>
      </c>
      <c r="AV203" s="13" t="s">
        <v>171</v>
      </c>
      <c r="AW203" s="13" t="s">
        <v>33</v>
      </c>
      <c r="AX203" s="13" t="s">
        <v>76</v>
      </c>
      <c r="AY203" s="243" t="s">
        <v>162</v>
      </c>
    </row>
    <row r="204" spans="2:65" s="11" customFormat="1" ht="29.85" customHeight="1">
      <c r="B204" s="186"/>
      <c r="C204" s="187"/>
      <c r="D204" s="202" t="s">
        <v>68</v>
      </c>
      <c r="E204" s="203" t="s">
        <v>188</v>
      </c>
      <c r="F204" s="203" t="s">
        <v>339</v>
      </c>
      <c r="G204" s="187"/>
      <c r="H204" s="187"/>
      <c r="I204" s="190"/>
      <c r="J204" s="204">
        <f>BK204</f>
        <v>0</v>
      </c>
      <c r="K204" s="187"/>
      <c r="L204" s="192"/>
      <c r="M204" s="193"/>
      <c r="N204" s="194"/>
      <c r="O204" s="194"/>
      <c r="P204" s="195">
        <f>SUM(P205:P234)</f>
        <v>0</v>
      </c>
      <c r="Q204" s="194"/>
      <c r="R204" s="195">
        <f>SUM(R205:R234)</f>
        <v>19.739728000000003</v>
      </c>
      <c r="S204" s="194"/>
      <c r="T204" s="196">
        <f>SUM(T205:T234)</f>
        <v>0</v>
      </c>
      <c r="AR204" s="197" t="s">
        <v>76</v>
      </c>
      <c r="AT204" s="198" t="s">
        <v>68</v>
      </c>
      <c r="AU204" s="198" t="s">
        <v>76</v>
      </c>
      <c r="AY204" s="197" t="s">
        <v>162</v>
      </c>
      <c r="BK204" s="199">
        <f>SUM(BK205:BK234)</f>
        <v>0</v>
      </c>
    </row>
    <row r="205" spans="2:65" s="1" customFormat="1" ht="22.5" customHeight="1">
      <c r="B205" s="42"/>
      <c r="C205" s="205" t="s">
        <v>355</v>
      </c>
      <c r="D205" s="205" t="s">
        <v>166</v>
      </c>
      <c r="E205" s="206" t="s">
        <v>341</v>
      </c>
      <c r="F205" s="207" t="s">
        <v>342</v>
      </c>
      <c r="G205" s="208" t="s">
        <v>169</v>
      </c>
      <c r="H205" s="209">
        <v>6.8</v>
      </c>
      <c r="I205" s="210"/>
      <c r="J205" s="211">
        <f>ROUND(I205*H205,2)</f>
        <v>0</v>
      </c>
      <c r="K205" s="207" t="s">
        <v>21</v>
      </c>
      <c r="L205" s="62"/>
      <c r="M205" s="212" t="s">
        <v>21</v>
      </c>
      <c r="N205" s="213" t="s">
        <v>40</v>
      </c>
      <c r="O205" s="43"/>
      <c r="P205" s="214">
        <f>O205*H205</f>
        <v>0</v>
      </c>
      <c r="Q205" s="214">
        <v>0.20724000000000001</v>
      </c>
      <c r="R205" s="214">
        <f>Q205*H205</f>
        <v>1.409232</v>
      </c>
      <c r="S205" s="214">
        <v>0</v>
      </c>
      <c r="T205" s="215">
        <f>S205*H205</f>
        <v>0</v>
      </c>
      <c r="AR205" s="25" t="s">
        <v>171</v>
      </c>
      <c r="AT205" s="25" t="s">
        <v>166</v>
      </c>
      <c r="AU205" s="25" t="s">
        <v>80</v>
      </c>
      <c r="AY205" s="25" t="s">
        <v>162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25" t="s">
        <v>76</v>
      </c>
      <c r="BK205" s="216">
        <f>ROUND(I205*H205,2)</f>
        <v>0</v>
      </c>
      <c r="BL205" s="25" t="s">
        <v>171</v>
      </c>
      <c r="BM205" s="25" t="s">
        <v>850</v>
      </c>
    </row>
    <row r="206" spans="2:65" s="12" customFormat="1">
      <c r="B206" s="217"/>
      <c r="C206" s="218"/>
      <c r="D206" s="219" t="s">
        <v>174</v>
      </c>
      <c r="E206" s="220" t="s">
        <v>21</v>
      </c>
      <c r="F206" s="221" t="s">
        <v>851</v>
      </c>
      <c r="G206" s="218"/>
      <c r="H206" s="222">
        <v>6.8</v>
      </c>
      <c r="I206" s="223"/>
      <c r="J206" s="218"/>
      <c r="K206" s="218"/>
      <c r="L206" s="224"/>
      <c r="M206" s="225"/>
      <c r="N206" s="226"/>
      <c r="O206" s="226"/>
      <c r="P206" s="226"/>
      <c r="Q206" s="226"/>
      <c r="R206" s="226"/>
      <c r="S206" s="226"/>
      <c r="T206" s="227"/>
      <c r="AT206" s="228" t="s">
        <v>174</v>
      </c>
      <c r="AU206" s="228" t="s">
        <v>80</v>
      </c>
      <c r="AV206" s="12" t="s">
        <v>80</v>
      </c>
      <c r="AW206" s="12" t="s">
        <v>33</v>
      </c>
      <c r="AX206" s="12" t="s">
        <v>76</v>
      </c>
      <c r="AY206" s="228" t="s">
        <v>162</v>
      </c>
    </row>
    <row r="207" spans="2:65" s="1" customFormat="1" ht="22.5" customHeight="1">
      <c r="B207" s="42"/>
      <c r="C207" s="205" t="s">
        <v>359</v>
      </c>
      <c r="D207" s="205" t="s">
        <v>166</v>
      </c>
      <c r="E207" s="206" t="s">
        <v>346</v>
      </c>
      <c r="F207" s="207" t="s">
        <v>347</v>
      </c>
      <c r="G207" s="208" t="s">
        <v>169</v>
      </c>
      <c r="H207" s="209">
        <v>6.8</v>
      </c>
      <c r="I207" s="210"/>
      <c r="J207" s="211">
        <f>ROUND(I207*H207,2)</f>
        <v>0</v>
      </c>
      <c r="K207" s="207" t="s">
        <v>21</v>
      </c>
      <c r="L207" s="62"/>
      <c r="M207" s="212" t="s">
        <v>21</v>
      </c>
      <c r="N207" s="213" t="s">
        <v>40</v>
      </c>
      <c r="O207" s="43"/>
      <c r="P207" s="214">
        <f>O207*H207</f>
        <v>0</v>
      </c>
      <c r="Q207" s="214">
        <v>0.27994000000000002</v>
      </c>
      <c r="R207" s="214">
        <f>Q207*H207</f>
        <v>1.9035920000000002</v>
      </c>
      <c r="S207" s="214">
        <v>0</v>
      </c>
      <c r="T207" s="215">
        <f>S207*H207</f>
        <v>0</v>
      </c>
      <c r="AR207" s="25" t="s">
        <v>171</v>
      </c>
      <c r="AT207" s="25" t="s">
        <v>166</v>
      </c>
      <c r="AU207" s="25" t="s">
        <v>80</v>
      </c>
      <c r="AY207" s="25" t="s">
        <v>162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25" t="s">
        <v>76</v>
      </c>
      <c r="BK207" s="216">
        <f>ROUND(I207*H207,2)</f>
        <v>0</v>
      </c>
      <c r="BL207" s="25" t="s">
        <v>171</v>
      </c>
      <c r="BM207" s="25" t="s">
        <v>852</v>
      </c>
    </row>
    <row r="208" spans="2:65" s="12" customFormat="1">
      <c r="B208" s="217"/>
      <c r="C208" s="218"/>
      <c r="D208" s="229" t="s">
        <v>174</v>
      </c>
      <c r="E208" s="230" t="s">
        <v>21</v>
      </c>
      <c r="F208" s="231" t="s">
        <v>450</v>
      </c>
      <c r="G208" s="218"/>
      <c r="H208" s="232">
        <v>4</v>
      </c>
      <c r="I208" s="223"/>
      <c r="J208" s="218"/>
      <c r="K208" s="218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174</v>
      </c>
      <c r="AU208" s="228" t="s">
        <v>80</v>
      </c>
      <c r="AV208" s="12" t="s">
        <v>80</v>
      </c>
      <c r="AW208" s="12" t="s">
        <v>33</v>
      </c>
      <c r="AX208" s="12" t="s">
        <v>69</v>
      </c>
      <c r="AY208" s="228" t="s">
        <v>162</v>
      </c>
    </row>
    <row r="209" spans="2:65" s="12" customFormat="1">
      <c r="B209" s="217"/>
      <c r="C209" s="218"/>
      <c r="D209" s="229" t="s">
        <v>174</v>
      </c>
      <c r="E209" s="230" t="s">
        <v>21</v>
      </c>
      <c r="F209" s="231" t="s">
        <v>428</v>
      </c>
      <c r="G209" s="218"/>
      <c r="H209" s="232">
        <v>2.8</v>
      </c>
      <c r="I209" s="223"/>
      <c r="J209" s="218"/>
      <c r="K209" s="218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174</v>
      </c>
      <c r="AU209" s="228" t="s">
        <v>80</v>
      </c>
      <c r="AV209" s="12" t="s">
        <v>80</v>
      </c>
      <c r="AW209" s="12" t="s">
        <v>33</v>
      </c>
      <c r="AX209" s="12" t="s">
        <v>69</v>
      </c>
      <c r="AY209" s="228" t="s">
        <v>162</v>
      </c>
    </row>
    <row r="210" spans="2:65" s="13" customFormat="1">
      <c r="B210" s="233"/>
      <c r="C210" s="234"/>
      <c r="D210" s="219" t="s">
        <v>174</v>
      </c>
      <c r="E210" s="235" t="s">
        <v>21</v>
      </c>
      <c r="F210" s="236" t="s">
        <v>194</v>
      </c>
      <c r="G210" s="234"/>
      <c r="H210" s="237">
        <v>6.8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174</v>
      </c>
      <c r="AU210" s="243" t="s">
        <v>80</v>
      </c>
      <c r="AV210" s="13" t="s">
        <v>171</v>
      </c>
      <c r="AW210" s="13" t="s">
        <v>33</v>
      </c>
      <c r="AX210" s="13" t="s">
        <v>76</v>
      </c>
      <c r="AY210" s="243" t="s">
        <v>162</v>
      </c>
    </row>
    <row r="211" spans="2:65" s="1" customFormat="1" ht="22.5" customHeight="1">
      <c r="B211" s="42"/>
      <c r="C211" s="205" t="s">
        <v>363</v>
      </c>
      <c r="D211" s="205" t="s">
        <v>166</v>
      </c>
      <c r="E211" s="206" t="s">
        <v>689</v>
      </c>
      <c r="F211" s="207" t="s">
        <v>690</v>
      </c>
      <c r="G211" s="208" t="s">
        <v>169</v>
      </c>
      <c r="H211" s="209">
        <v>2.4</v>
      </c>
      <c r="I211" s="210"/>
      <c r="J211" s="211">
        <f>ROUND(I211*H211,2)</f>
        <v>0</v>
      </c>
      <c r="K211" s="207" t="s">
        <v>170</v>
      </c>
      <c r="L211" s="62"/>
      <c r="M211" s="212" t="s">
        <v>21</v>
      </c>
      <c r="N211" s="213" t="s">
        <v>40</v>
      </c>
      <c r="O211" s="43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AR211" s="25" t="s">
        <v>171</v>
      </c>
      <c r="AT211" s="25" t="s">
        <v>166</v>
      </c>
      <c r="AU211" s="25" t="s">
        <v>80</v>
      </c>
      <c r="AY211" s="25" t="s">
        <v>162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25" t="s">
        <v>76</v>
      </c>
      <c r="BK211" s="216">
        <f>ROUND(I211*H211,2)</f>
        <v>0</v>
      </c>
      <c r="BL211" s="25" t="s">
        <v>171</v>
      </c>
      <c r="BM211" s="25" t="s">
        <v>853</v>
      </c>
    </row>
    <row r="212" spans="2:65" s="12" customFormat="1">
      <c r="B212" s="217"/>
      <c r="C212" s="218"/>
      <c r="D212" s="219" t="s">
        <v>174</v>
      </c>
      <c r="E212" s="220" t="s">
        <v>21</v>
      </c>
      <c r="F212" s="221" t="s">
        <v>842</v>
      </c>
      <c r="G212" s="218"/>
      <c r="H212" s="222">
        <v>2.4</v>
      </c>
      <c r="I212" s="223"/>
      <c r="J212" s="218"/>
      <c r="K212" s="218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174</v>
      </c>
      <c r="AU212" s="228" t="s">
        <v>80</v>
      </c>
      <c r="AV212" s="12" t="s">
        <v>80</v>
      </c>
      <c r="AW212" s="12" t="s">
        <v>33</v>
      </c>
      <c r="AX212" s="12" t="s">
        <v>76</v>
      </c>
      <c r="AY212" s="228" t="s">
        <v>162</v>
      </c>
    </row>
    <row r="213" spans="2:65" s="1" customFormat="1" ht="22.5" customHeight="1">
      <c r="B213" s="42"/>
      <c r="C213" s="205" t="s">
        <v>369</v>
      </c>
      <c r="D213" s="205" t="s">
        <v>166</v>
      </c>
      <c r="E213" s="206" t="s">
        <v>350</v>
      </c>
      <c r="F213" s="207" t="s">
        <v>351</v>
      </c>
      <c r="G213" s="208" t="s">
        <v>169</v>
      </c>
      <c r="H213" s="209">
        <v>9.6</v>
      </c>
      <c r="I213" s="210"/>
      <c r="J213" s="211">
        <f>ROUND(I213*H213,2)</f>
        <v>0</v>
      </c>
      <c r="K213" s="207" t="s">
        <v>21</v>
      </c>
      <c r="L213" s="62"/>
      <c r="M213" s="212" t="s">
        <v>21</v>
      </c>
      <c r="N213" s="213" t="s">
        <v>40</v>
      </c>
      <c r="O213" s="43"/>
      <c r="P213" s="214">
        <f>O213*H213</f>
        <v>0</v>
      </c>
      <c r="Q213" s="214">
        <v>0.49586999999999998</v>
      </c>
      <c r="R213" s="214">
        <f>Q213*H213</f>
        <v>4.7603519999999993</v>
      </c>
      <c r="S213" s="214">
        <v>0</v>
      </c>
      <c r="T213" s="215">
        <f>S213*H213</f>
        <v>0</v>
      </c>
      <c r="AR213" s="25" t="s">
        <v>352</v>
      </c>
      <c r="AT213" s="25" t="s">
        <v>166</v>
      </c>
      <c r="AU213" s="25" t="s">
        <v>80</v>
      </c>
      <c r="AY213" s="25" t="s">
        <v>162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25" t="s">
        <v>76</v>
      </c>
      <c r="BK213" s="216">
        <f>ROUND(I213*H213,2)</f>
        <v>0</v>
      </c>
      <c r="BL213" s="25" t="s">
        <v>352</v>
      </c>
      <c r="BM213" s="25" t="s">
        <v>854</v>
      </c>
    </row>
    <row r="214" spans="2:65" s="12" customFormat="1">
      <c r="B214" s="217"/>
      <c r="C214" s="218"/>
      <c r="D214" s="219" t="s">
        <v>174</v>
      </c>
      <c r="E214" s="220" t="s">
        <v>21</v>
      </c>
      <c r="F214" s="221" t="s">
        <v>193</v>
      </c>
      <c r="G214" s="218"/>
      <c r="H214" s="222">
        <v>9.6</v>
      </c>
      <c r="I214" s="223"/>
      <c r="J214" s="218"/>
      <c r="K214" s="218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174</v>
      </c>
      <c r="AU214" s="228" t="s">
        <v>80</v>
      </c>
      <c r="AV214" s="12" t="s">
        <v>80</v>
      </c>
      <c r="AW214" s="12" t="s">
        <v>33</v>
      </c>
      <c r="AX214" s="12" t="s">
        <v>76</v>
      </c>
      <c r="AY214" s="228" t="s">
        <v>162</v>
      </c>
    </row>
    <row r="215" spans="2:65" s="1" customFormat="1" ht="31.5" customHeight="1">
      <c r="B215" s="42"/>
      <c r="C215" s="205" t="s">
        <v>373</v>
      </c>
      <c r="D215" s="205" t="s">
        <v>166</v>
      </c>
      <c r="E215" s="206" t="s">
        <v>693</v>
      </c>
      <c r="F215" s="207" t="s">
        <v>694</v>
      </c>
      <c r="G215" s="208" t="s">
        <v>169</v>
      </c>
      <c r="H215" s="209">
        <v>2.4</v>
      </c>
      <c r="I215" s="210"/>
      <c r="J215" s="211">
        <f>ROUND(I215*H215,2)</f>
        <v>0</v>
      </c>
      <c r="K215" s="207" t="s">
        <v>170</v>
      </c>
      <c r="L215" s="62"/>
      <c r="M215" s="212" t="s">
        <v>21</v>
      </c>
      <c r="N215" s="213" t="s">
        <v>40</v>
      </c>
      <c r="O215" s="43"/>
      <c r="P215" s="214">
        <f>O215*H215</f>
        <v>0</v>
      </c>
      <c r="Q215" s="214">
        <v>0.37536000000000003</v>
      </c>
      <c r="R215" s="214">
        <f>Q215*H215</f>
        <v>0.900864</v>
      </c>
      <c r="S215" s="214">
        <v>0</v>
      </c>
      <c r="T215" s="215">
        <f>S215*H215</f>
        <v>0</v>
      </c>
      <c r="AR215" s="25" t="s">
        <v>171</v>
      </c>
      <c r="AT215" s="25" t="s">
        <v>166</v>
      </c>
      <c r="AU215" s="25" t="s">
        <v>80</v>
      </c>
      <c r="AY215" s="25" t="s">
        <v>162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25" t="s">
        <v>76</v>
      </c>
      <c r="BK215" s="216">
        <f>ROUND(I215*H215,2)</f>
        <v>0</v>
      </c>
      <c r="BL215" s="25" t="s">
        <v>171</v>
      </c>
      <c r="BM215" s="25" t="s">
        <v>855</v>
      </c>
    </row>
    <row r="216" spans="2:65" s="12" customFormat="1">
      <c r="B216" s="217"/>
      <c r="C216" s="218"/>
      <c r="D216" s="219" t="s">
        <v>174</v>
      </c>
      <c r="E216" s="220" t="s">
        <v>21</v>
      </c>
      <c r="F216" s="221" t="s">
        <v>842</v>
      </c>
      <c r="G216" s="218"/>
      <c r="H216" s="222">
        <v>2.4</v>
      </c>
      <c r="I216" s="223"/>
      <c r="J216" s="218"/>
      <c r="K216" s="218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174</v>
      </c>
      <c r="AU216" s="228" t="s">
        <v>80</v>
      </c>
      <c r="AV216" s="12" t="s">
        <v>80</v>
      </c>
      <c r="AW216" s="12" t="s">
        <v>33</v>
      </c>
      <c r="AX216" s="12" t="s">
        <v>76</v>
      </c>
      <c r="AY216" s="228" t="s">
        <v>162</v>
      </c>
    </row>
    <row r="217" spans="2:65" s="1" customFormat="1" ht="22.5" customHeight="1">
      <c r="B217" s="42"/>
      <c r="C217" s="205" t="s">
        <v>378</v>
      </c>
      <c r="D217" s="205" t="s">
        <v>166</v>
      </c>
      <c r="E217" s="206" t="s">
        <v>356</v>
      </c>
      <c r="F217" s="207" t="s">
        <v>357</v>
      </c>
      <c r="G217" s="208" t="s">
        <v>169</v>
      </c>
      <c r="H217" s="209">
        <v>9.6</v>
      </c>
      <c r="I217" s="210"/>
      <c r="J217" s="211">
        <f>ROUND(I217*H217,2)</f>
        <v>0</v>
      </c>
      <c r="K217" s="207" t="s">
        <v>21</v>
      </c>
      <c r="L217" s="62"/>
      <c r="M217" s="212" t="s">
        <v>21</v>
      </c>
      <c r="N217" s="213" t="s">
        <v>40</v>
      </c>
      <c r="O217" s="43"/>
      <c r="P217" s="214">
        <f>O217*H217</f>
        <v>0</v>
      </c>
      <c r="Q217" s="214">
        <v>0.53639999999999999</v>
      </c>
      <c r="R217" s="214">
        <f>Q217*H217</f>
        <v>5.1494399999999994</v>
      </c>
      <c r="S217" s="214">
        <v>0</v>
      </c>
      <c r="T217" s="215">
        <f>S217*H217</f>
        <v>0</v>
      </c>
      <c r="AR217" s="25" t="s">
        <v>171</v>
      </c>
      <c r="AT217" s="25" t="s">
        <v>166</v>
      </c>
      <c r="AU217" s="25" t="s">
        <v>80</v>
      </c>
      <c r="AY217" s="25" t="s">
        <v>162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25" t="s">
        <v>76</v>
      </c>
      <c r="BK217" s="216">
        <f>ROUND(I217*H217,2)</f>
        <v>0</v>
      </c>
      <c r="BL217" s="25" t="s">
        <v>171</v>
      </c>
      <c r="BM217" s="25" t="s">
        <v>856</v>
      </c>
    </row>
    <row r="218" spans="2:65" s="12" customFormat="1">
      <c r="B218" s="217"/>
      <c r="C218" s="218"/>
      <c r="D218" s="219" t="s">
        <v>174</v>
      </c>
      <c r="E218" s="220" t="s">
        <v>21</v>
      </c>
      <c r="F218" s="221" t="s">
        <v>193</v>
      </c>
      <c r="G218" s="218"/>
      <c r="H218" s="222">
        <v>9.6</v>
      </c>
      <c r="I218" s="223"/>
      <c r="J218" s="218"/>
      <c r="K218" s="218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174</v>
      </c>
      <c r="AU218" s="228" t="s">
        <v>80</v>
      </c>
      <c r="AV218" s="12" t="s">
        <v>80</v>
      </c>
      <c r="AW218" s="12" t="s">
        <v>33</v>
      </c>
      <c r="AX218" s="12" t="s">
        <v>76</v>
      </c>
      <c r="AY218" s="228" t="s">
        <v>162</v>
      </c>
    </row>
    <row r="219" spans="2:65" s="1" customFormat="1" ht="31.5" customHeight="1">
      <c r="B219" s="42"/>
      <c r="C219" s="205" t="s">
        <v>383</v>
      </c>
      <c r="D219" s="205" t="s">
        <v>166</v>
      </c>
      <c r="E219" s="206" t="s">
        <v>697</v>
      </c>
      <c r="F219" s="207" t="s">
        <v>698</v>
      </c>
      <c r="G219" s="208" t="s">
        <v>169</v>
      </c>
      <c r="H219" s="209">
        <v>2.4</v>
      </c>
      <c r="I219" s="210"/>
      <c r="J219" s="211">
        <f>ROUND(I219*H219,2)</f>
        <v>0</v>
      </c>
      <c r="K219" s="207" t="s">
        <v>21</v>
      </c>
      <c r="L219" s="62"/>
      <c r="M219" s="212" t="s">
        <v>21</v>
      </c>
      <c r="N219" s="213" t="s">
        <v>40</v>
      </c>
      <c r="O219" s="43"/>
      <c r="P219" s="214">
        <f>O219*H219</f>
        <v>0</v>
      </c>
      <c r="Q219" s="214">
        <v>0.20745</v>
      </c>
      <c r="R219" s="214">
        <f>Q219*H219</f>
        <v>0.49787999999999999</v>
      </c>
      <c r="S219" s="214">
        <v>0</v>
      </c>
      <c r="T219" s="215">
        <f>S219*H219</f>
        <v>0</v>
      </c>
      <c r="AR219" s="25" t="s">
        <v>171</v>
      </c>
      <c r="AT219" s="25" t="s">
        <v>166</v>
      </c>
      <c r="AU219" s="25" t="s">
        <v>80</v>
      </c>
      <c r="AY219" s="25" t="s">
        <v>162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25" t="s">
        <v>76</v>
      </c>
      <c r="BK219" s="216">
        <f>ROUND(I219*H219,2)</f>
        <v>0</v>
      </c>
      <c r="BL219" s="25" t="s">
        <v>171</v>
      </c>
      <c r="BM219" s="25" t="s">
        <v>857</v>
      </c>
    </row>
    <row r="220" spans="2:65" s="12" customFormat="1">
      <c r="B220" s="217"/>
      <c r="C220" s="218"/>
      <c r="D220" s="219" t="s">
        <v>174</v>
      </c>
      <c r="E220" s="220" t="s">
        <v>21</v>
      </c>
      <c r="F220" s="221" t="s">
        <v>842</v>
      </c>
      <c r="G220" s="218"/>
      <c r="H220" s="222">
        <v>2.4</v>
      </c>
      <c r="I220" s="223"/>
      <c r="J220" s="218"/>
      <c r="K220" s="218"/>
      <c r="L220" s="224"/>
      <c r="M220" s="225"/>
      <c r="N220" s="226"/>
      <c r="O220" s="226"/>
      <c r="P220" s="226"/>
      <c r="Q220" s="226"/>
      <c r="R220" s="226"/>
      <c r="S220" s="226"/>
      <c r="T220" s="227"/>
      <c r="AT220" s="228" t="s">
        <v>174</v>
      </c>
      <c r="AU220" s="228" t="s">
        <v>80</v>
      </c>
      <c r="AV220" s="12" t="s">
        <v>80</v>
      </c>
      <c r="AW220" s="12" t="s">
        <v>33</v>
      </c>
      <c r="AX220" s="12" t="s">
        <v>76</v>
      </c>
      <c r="AY220" s="228" t="s">
        <v>162</v>
      </c>
    </row>
    <row r="221" spans="2:65" s="1" customFormat="1" ht="22.5" customHeight="1">
      <c r="B221" s="42"/>
      <c r="C221" s="205" t="s">
        <v>390</v>
      </c>
      <c r="D221" s="205" t="s">
        <v>166</v>
      </c>
      <c r="E221" s="206" t="s">
        <v>701</v>
      </c>
      <c r="F221" s="207" t="s">
        <v>702</v>
      </c>
      <c r="G221" s="208" t="s">
        <v>169</v>
      </c>
      <c r="H221" s="209">
        <v>2.4</v>
      </c>
      <c r="I221" s="210"/>
      <c r="J221" s="211">
        <f>ROUND(I221*H221,2)</f>
        <v>0</v>
      </c>
      <c r="K221" s="207" t="s">
        <v>170</v>
      </c>
      <c r="L221" s="62"/>
      <c r="M221" s="212" t="s">
        <v>21</v>
      </c>
      <c r="N221" s="213" t="s">
        <v>40</v>
      </c>
      <c r="O221" s="43"/>
      <c r="P221" s="214">
        <f>O221*H221</f>
        <v>0</v>
      </c>
      <c r="Q221" s="214">
        <v>3.1E-4</v>
      </c>
      <c r="R221" s="214">
        <f>Q221*H221</f>
        <v>7.4399999999999998E-4</v>
      </c>
      <c r="S221" s="214">
        <v>0</v>
      </c>
      <c r="T221" s="215">
        <f>S221*H221</f>
        <v>0</v>
      </c>
      <c r="AR221" s="25" t="s">
        <v>171</v>
      </c>
      <c r="AT221" s="25" t="s">
        <v>166</v>
      </c>
      <c r="AU221" s="25" t="s">
        <v>80</v>
      </c>
      <c r="AY221" s="25" t="s">
        <v>162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25" t="s">
        <v>76</v>
      </c>
      <c r="BK221" s="216">
        <f>ROUND(I221*H221,2)</f>
        <v>0</v>
      </c>
      <c r="BL221" s="25" t="s">
        <v>171</v>
      </c>
      <c r="BM221" s="25" t="s">
        <v>858</v>
      </c>
    </row>
    <row r="222" spans="2:65" s="12" customFormat="1">
      <c r="B222" s="217"/>
      <c r="C222" s="218"/>
      <c r="D222" s="219" t="s">
        <v>174</v>
      </c>
      <c r="E222" s="220" t="s">
        <v>21</v>
      </c>
      <c r="F222" s="221" t="s">
        <v>842</v>
      </c>
      <c r="G222" s="218"/>
      <c r="H222" s="222">
        <v>2.4</v>
      </c>
      <c r="I222" s="223"/>
      <c r="J222" s="218"/>
      <c r="K222" s="218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174</v>
      </c>
      <c r="AU222" s="228" t="s">
        <v>80</v>
      </c>
      <c r="AV222" s="12" t="s">
        <v>80</v>
      </c>
      <c r="AW222" s="12" t="s">
        <v>33</v>
      </c>
      <c r="AX222" s="12" t="s">
        <v>76</v>
      </c>
      <c r="AY222" s="228" t="s">
        <v>162</v>
      </c>
    </row>
    <row r="223" spans="2:65" s="1" customFormat="1" ht="31.5" customHeight="1">
      <c r="B223" s="42"/>
      <c r="C223" s="205" t="s">
        <v>394</v>
      </c>
      <c r="D223" s="205" t="s">
        <v>166</v>
      </c>
      <c r="E223" s="206" t="s">
        <v>360</v>
      </c>
      <c r="F223" s="207" t="s">
        <v>361</v>
      </c>
      <c r="G223" s="208" t="s">
        <v>169</v>
      </c>
      <c r="H223" s="209">
        <v>13.6</v>
      </c>
      <c r="I223" s="210"/>
      <c r="J223" s="211">
        <f>ROUND(I223*H223,2)</f>
        <v>0</v>
      </c>
      <c r="K223" s="207" t="s">
        <v>21</v>
      </c>
      <c r="L223" s="62"/>
      <c r="M223" s="212" t="s">
        <v>21</v>
      </c>
      <c r="N223" s="213" t="s">
        <v>40</v>
      </c>
      <c r="O223" s="43"/>
      <c r="P223" s="214">
        <f>O223*H223</f>
        <v>0</v>
      </c>
      <c r="Q223" s="214">
        <v>0.10503</v>
      </c>
      <c r="R223" s="214">
        <f>Q223*H223</f>
        <v>1.4284079999999999</v>
      </c>
      <c r="S223" s="214">
        <v>0</v>
      </c>
      <c r="T223" s="215">
        <f>S223*H223</f>
        <v>0</v>
      </c>
      <c r="AR223" s="25" t="s">
        <v>171</v>
      </c>
      <c r="AT223" s="25" t="s">
        <v>166</v>
      </c>
      <c r="AU223" s="25" t="s">
        <v>80</v>
      </c>
      <c r="AY223" s="25" t="s">
        <v>162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25" t="s">
        <v>76</v>
      </c>
      <c r="BK223" s="216">
        <f>ROUND(I223*H223,2)</f>
        <v>0</v>
      </c>
      <c r="BL223" s="25" t="s">
        <v>171</v>
      </c>
      <c r="BM223" s="25" t="s">
        <v>859</v>
      </c>
    </row>
    <row r="224" spans="2:65" s="12" customFormat="1">
      <c r="B224" s="217"/>
      <c r="C224" s="218"/>
      <c r="D224" s="229" t="s">
        <v>174</v>
      </c>
      <c r="E224" s="230" t="s">
        <v>21</v>
      </c>
      <c r="F224" s="231" t="s">
        <v>354</v>
      </c>
      <c r="G224" s="218"/>
      <c r="H224" s="232">
        <v>13.6</v>
      </c>
      <c r="I224" s="223"/>
      <c r="J224" s="218"/>
      <c r="K224" s="218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174</v>
      </c>
      <c r="AU224" s="228" t="s">
        <v>80</v>
      </c>
      <c r="AV224" s="12" t="s">
        <v>80</v>
      </c>
      <c r="AW224" s="12" t="s">
        <v>33</v>
      </c>
      <c r="AX224" s="12" t="s">
        <v>69</v>
      </c>
      <c r="AY224" s="228" t="s">
        <v>162</v>
      </c>
    </row>
    <row r="225" spans="2:65" s="13" customFormat="1">
      <c r="B225" s="233"/>
      <c r="C225" s="234"/>
      <c r="D225" s="219" t="s">
        <v>174</v>
      </c>
      <c r="E225" s="235" t="s">
        <v>21</v>
      </c>
      <c r="F225" s="236" t="s">
        <v>194</v>
      </c>
      <c r="G225" s="234"/>
      <c r="H225" s="237">
        <v>13.6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AT225" s="243" t="s">
        <v>174</v>
      </c>
      <c r="AU225" s="243" t="s">
        <v>80</v>
      </c>
      <c r="AV225" s="13" t="s">
        <v>171</v>
      </c>
      <c r="AW225" s="13" t="s">
        <v>33</v>
      </c>
      <c r="AX225" s="13" t="s">
        <v>76</v>
      </c>
      <c r="AY225" s="243" t="s">
        <v>162</v>
      </c>
    </row>
    <row r="226" spans="2:65" s="1" customFormat="1" ht="22.5" customHeight="1">
      <c r="B226" s="42"/>
      <c r="C226" s="269" t="s">
        <v>399</v>
      </c>
      <c r="D226" s="269" t="s">
        <v>302</v>
      </c>
      <c r="E226" s="270" t="s">
        <v>364</v>
      </c>
      <c r="F226" s="271" t="s">
        <v>365</v>
      </c>
      <c r="G226" s="272" t="s">
        <v>169</v>
      </c>
      <c r="H226" s="273">
        <v>14.007999999999999</v>
      </c>
      <c r="I226" s="274"/>
      <c r="J226" s="275">
        <f>ROUND(I226*H226,2)</f>
        <v>0</v>
      </c>
      <c r="K226" s="271" t="s">
        <v>21</v>
      </c>
      <c r="L226" s="276"/>
      <c r="M226" s="277" t="s">
        <v>21</v>
      </c>
      <c r="N226" s="278" t="s">
        <v>40</v>
      </c>
      <c r="O226" s="43"/>
      <c r="P226" s="214">
        <f>O226*H226</f>
        <v>0</v>
      </c>
      <c r="Q226" s="214">
        <v>0.216</v>
      </c>
      <c r="R226" s="214">
        <f>Q226*H226</f>
        <v>3.025728</v>
      </c>
      <c r="S226" s="214">
        <v>0</v>
      </c>
      <c r="T226" s="215">
        <f>S226*H226</f>
        <v>0</v>
      </c>
      <c r="AR226" s="25" t="s">
        <v>206</v>
      </c>
      <c r="AT226" s="25" t="s">
        <v>302</v>
      </c>
      <c r="AU226" s="25" t="s">
        <v>80</v>
      </c>
      <c r="AY226" s="25" t="s">
        <v>162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25" t="s">
        <v>76</v>
      </c>
      <c r="BK226" s="216">
        <f>ROUND(I226*H226,2)</f>
        <v>0</v>
      </c>
      <c r="BL226" s="25" t="s">
        <v>171</v>
      </c>
      <c r="BM226" s="25" t="s">
        <v>860</v>
      </c>
    </row>
    <row r="227" spans="2:65" s="12" customFormat="1">
      <c r="B227" s="217"/>
      <c r="C227" s="218"/>
      <c r="D227" s="229" t="s">
        <v>174</v>
      </c>
      <c r="E227" s="230" t="s">
        <v>21</v>
      </c>
      <c r="F227" s="231" t="s">
        <v>354</v>
      </c>
      <c r="G227" s="218"/>
      <c r="H227" s="232">
        <v>13.6</v>
      </c>
      <c r="I227" s="223"/>
      <c r="J227" s="218"/>
      <c r="K227" s="218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174</v>
      </c>
      <c r="AU227" s="228" t="s">
        <v>80</v>
      </c>
      <c r="AV227" s="12" t="s">
        <v>80</v>
      </c>
      <c r="AW227" s="12" t="s">
        <v>33</v>
      </c>
      <c r="AX227" s="12" t="s">
        <v>76</v>
      </c>
      <c r="AY227" s="228" t="s">
        <v>162</v>
      </c>
    </row>
    <row r="228" spans="2:65" s="12" customFormat="1">
      <c r="B228" s="217"/>
      <c r="C228" s="218"/>
      <c r="D228" s="219" t="s">
        <v>174</v>
      </c>
      <c r="E228" s="218"/>
      <c r="F228" s="221" t="s">
        <v>861</v>
      </c>
      <c r="G228" s="218"/>
      <c r="H228" s="222">
        <v>14.007999999999999</v>
      </c>
      <c r="I228" s="223"/>
      <c r="J228" s="218"/>
      <c r="K228" s="218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174</v>
      </c>
      <c r="AU228" s="228" t="s">
        <v>80</v>
      </c>
      <c r="AV228" s="12" t="s">
        <v>80</v>
      </c>
      <c r="AW228" s="12" t="s">
        <v>6</v>
      </c>
      <c r="AX228" s="12" t="s">
        <v>76</v>
      </c>
      <c r="AY228" s="228" t="s">
        <v>162</v>
      </c>
    </row>
    <row r="229" spans="2:65" s="1" customFormat="1" ht="31.5" customHeight="1">
      <c r="B229" s="42"/>
      <c r="C229" s="205" t="s">
        <v>404</v>
      </c>
      <c r="D229" s="205" t="s">
        <v>166</v>
      </c>
      <c r="E229" s="206" t="s">
        <v>708</v>
      </c>
      <c r="F229" s="207" t="s">
        <v>709</v>
      </c>
      <c r="G229" s="208" t="s">
        <v>169</v>
      </c>
      <c r="H229" s="209">
        <v>2.8</v>
      </c>
      <c r="I229" s="210"/>
      <c r="J229" s="211">
        <f>ROUND(I229*H229,2)</f>
        <v>0</v>
      </c>
      <c r="K229" s="207" t="s">
        <v>21</v>
      </c>
      <c r="L229" s="62"/>
      <c r="M229" s="212" t="s">
        <v>21</v>
      </c>
      <c r="N229" s="213" t="s">
        <v>40</v>
      </c>
      <c r="O229" s="43"/>
      <c r="P229" s="214">
        <f>O229*H229</f>
        <v>0</v>
      </c>
      <c r="Q229" s="214">
        <v>0.10100000000000001</v>
      </c>
      <c r="R229" s="214">
        <f>Q229*H229</f>
        <v>0.2828</v>
      </c>
      <c r="S229" s="214">
        <v>0</v>
      </c>
      <c r="T229" s="215">
        <f>S229*H229</f>
        <v>0</v>
      </c>
      <c r="AR229" s="25" t="s">
        <v>171</v>
      </c>
      <c r="AT229" s="25" t="s">
        <v>166</v>
      </c>
      <c r="AU229" s="25" t="s">
        <v>80</v>
      </c>
      <c r="AY229" s="25" t="s">
        <v>162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25" t="s">
        <v>76</v>
      </c>
      <c r="BK229" s="216">
        <f>ROUND(I229*H229,2)</f>
        <v>0</v>
      </c>
      <c r="BL229" s="25" t="s">
        <v>171</v>
      </c>
      <c r="BM229" s="25" t="s">
        <v>862</v>
      </c>
    </row>
    <row r="230" spans="2:65" s="12" customFormat="1">
      <c r="B230" s="217"/>
      <c r="C230" s="218"/>
      <c r="D230" s="229" t="s">
        <v>174</v>
      </c>
      <c r="E230" s="230" t="s">
        <v>21</v>
      </c>
      <c r="F230" s="231" t="s">
        <v>428</v>
      </c>
      <c r="G230" s="218"/>
      <c r="H230" s="232">
        <v>2.8</v>
      </c>
      <c r="I230" s="223"/>
      <c r="J230" s="218"/>
      <c r="K230" s="218"/>
      <c r="L230" s="224"/>
      <c r="M230" s="225"/>
      <c r="N230" s="226"/>
      <c r="O230" s="226"/>
      <c r="P230" s="226"/>
      <c r="Q230" s="226"/>
      <c r="R230" s="226"/>
      <c r="S230" s="226"/>
      <c r="T230" s="227"/>
      <c r="AT230" s="228" t="s">
        <v>174</v>
      </c>
      <c r="AU230" s="228" t="s">
        <v>80</v>
      </c>
      <c r="AV230" s="12" t="s">
        <v>80</v>
      </c>
      <c r="AW230" s="12" t="s">
        <v>33</v>
      </c>
      <c r="AX230" s="12" t="s">
        <v>69</v>
      </c>
      <c r="AY230" s="228" t="s">
        <v>162</v>
      </c>
    </row>
    <row r="231" spans="2:65" s="13" customFormat="1">
      <c r="B231" s="233"/>
      <c r="C231" s="234"/>
      <c r="D231" s="219" t="s">
        <v>174</v>
      </c>
      <c r="E231" s="235" t="s">
        <v>21</v>
      </c>
      <c r="F231" s="236" t="s">
        <v>194</v>
      </c>
      <c r="G231" s="234"/>
      <c r="H231" s="237">
        <v>2.8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AT231" s="243" t="s">
        <v>174</v>
      </c>
      <c r="AU231" s="243" t="s">
        <v>80</v>
      </c>
      <c r="AV231" s="13" t="s">
        <v>171</v>
      </c>
      <c r="AW231" s="13" t="s">
        <v>33</v>
      </c>
      <c r="AX231" s="13" t="s">
        <v>76</v>
      </c>
      <c r="AY231" s="243" t="s">
        <v>162</v>
      </c>
    </row>
    <row r="232" spans="2:65" s="1" customFormat="1" ht="22.5" customHeight="1">
      <c r="B232" s="42"/>
      <c r="C232" s="269" t="s">
        <v>409</v>
      </c>
      <c r="D232" s="269" t="s">
        <v>302</v>
      </c>
      <c r="E232" s="270" t="s">
        <v>712</v>
      </c>
      <c r="F232" s="271" t="s">
        <v>713</v>
      </c>
      <c r="G232" s="272" t="s">
        <v>169</v>
      </c>
      <c r="H232" s="273">
        <v>2.8839999999999999</v>
      </c>
      <c r="I232" s="274"/>
      <c r="J232" s="275">
        <f>ROUND(I232*H232,2)</f>
        <v>0</v>
      </c>
      <c r="K232" s="271" t="s">
        <v>21</v>
      </c>
      <c r="L232" s="276"/>
      <c r="M232" s="277" t="s">
        <v>21</v>
      </c>
      <c r="N232" s="278" t="s">
        <v>40</v>
      </c>
      <c r="O232" s="43"/>
      <c r="P232" s="214">
        <f>O232*H232</f>
        <v>0</v>
      </c>
      <c r="Q232" s="214">
        <v>0.13200000000000001</v>
      </c>
      <c r="R232" s="214">
        <f>Q232*H232</f>
        <v>0.38068800000000003</v>
      </c>
      <c r="S232" s="214">
        <v>0</v>
      </c>
      <c r="T232" s="215">
        <f>S232*H232</f>
        <v>0</v>
      </c>
      <c r="AR232" s="25" t="s">
        <v>206</v>
      </c>
      <c r="AT232" s="25" t="s">
        <v>302</v>
      </c>
      <c r="AU232" s="25" t="s">
        <v>80</v>
      </c>
      <c r="AY232" s="25" t="s">
        <v>162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25" t="s">
        <v>76</v>
      </c>
      <c r="BK232" s="216">
        <f>ROUND(I232*H232,2)</f>
        <v>0</v>
      </c>
      <c r="BL232" s="25" t="s">
        <v>171</v>
      </c>
      <c r="BM232" s="25" t="s">
        <v>863</v>
      </c>
    </row>
    <row r="233" spans="2:65" s="12" customFormat="1">
      <c r="B233" s="217"/>
      <c r="C233" s="218"/>
      <c r="D233" s="229" t="s">
        <v>174</v>
      </c>
      <c r="E233" s="230" t="s">
        <v>21</v>
      </c>
      <c r="F233" s="231" t="s">
        <v>428</v>
      </c>
      <c r="G233" s="218"/>
      <c r="H233" s="232">
        <v>2.8</v>
      </c>
      <c r="I233" s="223"/>
      <c r="J233" s="218"/>
      <c r="K233" s="218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174</v>
      </c>
      <c r="AU233" s="228" t="s">
        <v>80</v>
      </c>
      <c r="AV233" s="12" t="s">
        <v>80</v>
      </c>
      <c r="AW233" s="12" t="s">
        <v>33</v>
      </c>
      <c r="AX233" s="12" t="s">
        <v>76</v>
      </c>
      <c r="AY233" s="228" t="s">
        <v>162</v>
      </c>
    </row>
    <row r="234" spans="2:65" s="12" customFormat="1">
      <c r="B234" s="217"/>
      <c r="C234" s="218"/>
      <c r="D234" s="229" t="s">
        <v>174</v>
      </c>
      <c r="E234" s="218"/>
      <c r="F234" s="231" t="s">
        <v>864</v>
      </c>
      <c r="G234" s="218"/>
      <c r="H234" s="232">
        <v>2.8839999999999999</v>
      </c>
      <c r="I234" s="223"/>
      <c r="J234" s="218"/>
      <c r="K234" s="218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174</v>
      </c>
      <c r="AU234" s="228" t="s">
        <v>80</v>
      </c>
      <c r="AV234" s="12" t="s">
        <v>80</v>
      </c>
      <c r="AW234" s="12" t="s">
        <v>6</v>
      </c>
      <c r="AX234" s="12" t="s">
        <v>76</v>
      </c>
      <c r="AY234" s="228" t="s">
        <v>162</v>
      </c>
    </row>
    <row r="235" spans="2:65" s="11" customFormat="1" ht="29.85" customHeight="1">
      <c r="B235" s="186"/>
      <c r="C235" s="187"/>
      <c r="D235" s="202" t="s">
        <v>68</v>
      </c>
      <c r="E235" s="203" t="s">
        <v>211</v>
      </c>
      <c r="F235" s="203" t="s">
        <v>368</v>
      </c>
      <c r="G235" s="187"/>
      <c r="H235" s="187"/>
      <c r="I235" s="190"/>
      <c r="J235" s="204">
        <f>BK235</f>
        <v>0</v>
      </c>
      <c r="K235" s="187"/>
      <c r="L235" s="192"/>
      <c r="M235" s="193"/>
      <c r="N235" s="194"/>
      <c r="O235" s="194"/>
      <c r="P235" s="195">
        <f>SUM(P236:P245)</f>
        <v>0</v>
      </c>
      <c r="Q235" s="194"/>
      <c r="R235" s="195">
        <f>SUM(R236:R245)</f>
        <v>2.5046400000000002</v>
      </c>
      <c r="S235" s="194"/>
      <c r="T235" s="196">
        <f>SUM(T236:T245)</f>
        <v>0</v>
      </c>
      <c r="AR235" s="197" t="s">
        <v>76</v>
      </c>
      <c r="AT235" s="198" t="s">
        <v>68</v>
      </c>
      <c r="AU235" s="198" t="s">
        <v>76</v>
      </c>
      <c r="AY235" s="197" t="s">
        <v>162</v>
      </c>
      <c r="BK235" s="199">
        <f>SUM(BK236:BK245)</f>
        <v>0</v>
      </c>
    </row>
    <row r="236" spans="2:65" s="1" customFormat="1" ht="22.5" customHeight="1">
      <c r="B236" s="42"/>
      <c r="C236" s="205" t="s">
        <v>416</v>
      </c>
      <c r="D236" s="205" t="s">
        <v>166</v>
      </c>
      <c r="E236" s="206" t="s">
        <v>716</v>
      </c>
      <c r="F236" s="207" t="s">
        <v>717</v>
      </c>
      <c r="G236" s="208" t="s">
        <v>181</v>
      </c>
      <c r="H236" s="209">
        <v>10</v>
      </c>
      <c r="I236" s="210"/>
      <c r="J236" s="211">
        <f>ROUND(I236*H236,2)</f>
        <v>0</v>
      </c>
      <c r="K236" s="207" t="s">
        <v>21</v>
      </c>
      <c r="L236" s="62"/>
      <c r="M236" s="212" t="s">
        <v>21</v>
      </c>
      <c r="N236" s="213" t="s">
        <v>40</v>
      </c>
      <c r="O236" s="43"/>
      <c r="P236" s="214">
        <f>O236*H236</f>
        <v>0</v>
      </c>
      <c r="Q236" s="214">
        <v>2.0000000000000001E-4</v>
      </c>
      <c r="R236" s="214">
        <f>Q236*H236</f>
        <v>2E-3</v>
      </c>
      <c r="S236" s="214">
        <v>0</v>
      </c>
      <c r="T236" s="215">
        <f>S236*H236</f>
        <v>0</v>
      </c>
      <c r="AR236" s="25" t="s">
        <v>171</v>
      </c>
      <c r="AT236" s="25" t="s">
        <v>166</v>
      </c>
      <c r="AU236" s="25" t="s">
        <v>80</v>
      </c>
      <c r="AY236" s="25" t="s">
        <v>162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25" t="s">
        <v>76</v>
      </c>
      <c r="BK236" s="216">
        <f>ROUND(I236*H236,2)</f>
        <v>0</v>
      </c>
      <c r="BL236" s="25" t="s">
        <v>171</v>
      </c>
      <c r="BM236" s="25" t="s">
        <v>865</v>
      </c>
    </row>
    <row r="237" spans="2:65" s="12" customFormat="1">
      <c r="B237" s="217"/>
      <c r="C237" s="218"/>
      <c r="D237" s="219" t="s">
        <v>174</v>
      </c>
      <c r="E237" s="220" t="s">
        <v>21</v>
      </c>
      <c r="F237" s="221" t="s">
        <v>781</v>
      </c>
      <c r="G237" s="218"/>
      <c r="H237" s="222">
        <v>10</v>
      </c>
      <c r="I237" s="223"/>
      <c r="J237" s="218"/>
      <c r="K237" s="218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174</v>
      </c>
      <c r="AU237" s="228" t="s">
        <v>80</v>
      </c>
      <c r="AV237" s="12" t="s">
        <v>80</v>
      </c>
      <c r="AW237" s="12" t="s">
        <v>33</v>
      </c>
      <c r="AX237" s="12" t="s">
        <v>76</v>
      </c>
      <c r="AY237" s="228" t="s">
        <v>162</v>
      </c>
    </row>
    <row r="238" spans="2:65" s="1" customFormat="1" ht="31.5" customHeight="1">
      <c r="B238" s="42"/>
      <c r="C238" s="205" t="s">
        <v>423</v>
      </c>
      <c r="D238" s="205" t="s">
        <v>166</v>
      </c>
      <c r="E238" s="206" t="s">
        <v>370</v>
      </c>
      <c r="F238" s="207" t="s">
        <v>371</v>
      </c>
      <c r="G238" s="208" t="s">
        <v>181</v>
      </c>
      <c r="H238" s="209">
        <v>5.6</v>
      </c>
      <c r="I238" s="210"/>
      <c r="J238" s="211">
        <f>ROUND(I238*H238,2)</f>
        <v>0</v>
      </c>
      <c r="K238" s="207" t="s">
        <v>170</v>
      </c>
      <c r="L238" s="62"/>
      <c r="M238" s="212" t="s">
        <v>21</v>
      </c>
      <c r="N238" s="213" t="s">
        <v>40</v>
      </c>
      <c r="O238" s="43"/>
      <c r="P238" s="214">
        <f>O238*H238</f>
        <v>0</v>
      </c>
      <c r="Q238" s="214">
        <v>0.15540000000000001</v>
      </c>
      <c r="R238" s="214">
        <f>Q238*H238</f>
        <v>0.87024000000000001</v>
      </c>
      <c r="S238" s="214">
        <v>0</v>
      </c>
      <c r="T238" s="215">
        <f>S238*H238</f>
        <v>0</v>
      </c>
      <c r="AR238" s="25" t="s">
        <v>171</v>
      </c>
      <c r="AT238" s="25" t="s">
        <v>166</v>
      </c>
      <c r="AU238" s="25" t="s">
        <v>80</v>
      </c>
      <c r="AY238" s="25" t="s">
        <v>162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25" t="s">
        <v>76</v>
      </c>
      <c r="BK238" s="216">
        <f>ROUND(I238*H238,2)</f>
        <v>0</v>
      </c>
      <c r="BL238" s="25" t="s">
        <v>171</v>
      </c>
      <c r="BM238" s="25" t="s">
        <v>866</v>
      </c>
    </row>
    <row r="239" spans="2:65" s="12" customFormat="1">
      <c r="B239" s="217"/>
      <c r="C239" s="218"/>
      <c r="D239" s="219" t="s">
        <v>174</v>
      </c>
      <c r="E239" s="220" t="s">
        <v>21</v>
      </c>
      <c r="F239" s="221" t="s">
        <v>867</v>
      </c>
      <c r="G239" s="218"/>
      <c r="H239" s="222">
        <v>5.6</v>
      </c>
      <c r="I239" s="223"/>
      <c r="J239" s="218"/>
      <c r="K239" s="218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174</v>
      </c>
      <c r="AU239" s="228" t="s">
        <v>80</v>
      </c>
      <c r="AV239" s="12" t="s">
        <v>80</v>
      </c>
      <c r="AW239" s="12" t="s">
        <v>33</v>
      </c>
      <c r="AX239" s="12" t="s">
        <v>76</v>
      </c>
      <c r="AY239" s="228" t="s">
        <v>162</v>
      </c>
    </row>
    <row r="240" spans="2:65" s="1" customFormat="1" ht="22.5" customHeight="1">
      <c r="B240" s="42"/>
      <c r="C240" s="269" t="s">
        <v>429</v>
      </c>
      <c r="D240" s="269" t="s">
        <v>302</v>
      </c>
      <c r="E240" s="270" t="s">
        <v>374</v>
      </c>
      <c r="F240" s="271" t="s">
        <v>375</v>
      </c>
      <c r="G240" s="272" t="s">
        <v>376</v>
      </c>
      <c r="H240" s="273">
        <v>6</v>
      </c>
      <c r="I240" s="274"/>
      <c r="J240" s="275">
        <f>ROUND(I240*H240,2)</f>
        <v>0</v>
      </c>
      <c r="K240" s="271" t="s">
        <v>170</v>
      </c>
      <c r="L240" s="276"/>
      <c r="M240" s="277" t="s">
        <v>21</v>
      </c>
      <c r="N240" s="278" t="s">
        <v>40</v>
      </c>
      <c r="O240" s="43"/>
      <c r="P240" s="214">
        <f>O240*H240</f>
        <v>0</v>
      </c>
      <c r="Q240" s="214">
        <v>8.2100000000000006E-2</v>
      </c>
      <c r="R240" s="214">
        <f>Q240*H240</f>
        <v>0.49260000000000004</v>
      </c>
      <c r="S240" s="214">
        <v>0</v>
      </c>
      <c r="T240" s="215">
        <f>S240*H240</f>
        <v>0</v>
      </c>
      <c r="AR240" s="25" t="s">
        <v>206</v>
      </c>
      <c r="AT240" s="25" t="s">
        <v>302</v>
      </c>
      <c r="AU240" s="25" t="s">
        <v>80</v>
      </c>
      <c r="AY240" s="25" t="s">
        <v>162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25" t="s">
        <v>76</v>
      </c>
      <c r="BK240" s="216">
        <f>ROUND(I240*H240,2)</f>
        <v>0</v>
      </c>
      <c r="BL240" s="25" t="s">
        <v>171</v>
      </c>
      <c r="BM240" s="25" t="s">
        <v>868</v>
      </c>
    </row>
    <row r="241" spans="2:65" s="12" customFormat="1">
      <c r="B241" s="217"/>
      <c r="C241" s="218"/>
      <c r="D241" s="219" t="s">
        <v>174</v>
      </c>
      <c r="E241" s="220" t="s">
        <v>21</v>
      </c>
      <c r="F241" s="221" t="s">
        <v>764</v>
      </c>
      <c r="G241" s="218"/>
      <c r="H241" s="222">
        <v>6</v>
      </c>
      <c r="I241" s="223"/>
      <c r="J241" s="218"/>
      <c r="K241" s="218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174</v>
      </c>
      <c r="AU241" s="228" t="s">
        <v>80</v>
      </c>
      <c r="AV241" s="12" t="s">
        <v>80</v>
      </c>
      <c r="AW241" s="12" t="s">
        <v>33</v>
      </c>
      <c r="AX241" s="12" t="s">
        <v>76</v>
      </c>
      <c r="AY241" s="228" t="s">
        <v>162</v>
      </c>
    </row>
    <row r="242" spans="2:65" s="1" customFormat="1" ht="31.5" customHeight="1">
      <c r="B242" s="42"/>
      <c r="C242" s="205" t="s">
        <v>435</v>
      </c>
      <c r="D242" s="205" t="s">
        <v>166</v>
      </c>
      <c r="E242" s="206" t="s">
        <v>379</v>
      </c>
      <c r="F242" s="207" t="s">
        <v>380</v>
      </c>
      <c r="G242" s="208" t="s">
        <v>181</v>
      </c>
      <c r="H242" s="209">
        <v>6.8</v>
      </c>
      <c r="I242" s="210"/>
      <c r="J242" s="211">
        <f>ROUND(I242*H242,2)</f>
        <v>0</v>
      </c>
      <c r="K242" s="207" t="s">
        <v>21</v>
      </c>
      <c r="L242" s="62"/>
      <c r="M242" s="212" t="s">
        <v>21</v>
      </c>
      <c r="N242" s="213" t="s">
        <v>40</v>
      </c>
      <c r="O242" s="43"/>
      <c r="P242" s="214">
        <f>O242*H242</f>
        <v>0</v>
      </c>
      <c r="Q242" s="214">
        <v>0.1295</v>
      </c>
      <c r="R242" s="214">
        <f>Q242*H242</f>
        <v>0.88060000000000005</v>
      </c>
      <c r="S242" s="214">
        <v>0</v>
      </c>
      <c r="T242" s="215">
        <f>S242*H242</f>
        <v>0</v>
      </c>
      <c r="AR242" s="25" t="s">
        <v>171</v>
      </c>
      <c r="AT242" s="25" t="s">
        <v>166</v>
      </c>
      <c r="AU242" s="25" t="s">
        <v>80</v>
      </c>
      <c r="AY242" s="25" t="s">
        <v>162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25" t="s">
        <v>76</v>
      </c>
      <c r="BK242" s="216">
        <f>ROUND(I242*H242,2)</f>
        <v>0</v>
      </c>
      <c r="BL242" s="25" t="s">
        <v>171</v>
      </c>
      <c r="BM242" s="25" t="s">
        <v>869</v>
      </c>
    </row>
    <row r="243" spans="2:65" s="12" customFormat="1">
      <c r="B243" s="217"/>
      <c r="C243" s="218"/>
      <c r="D243" s="219" t="s">
        <v>174</v>
      </c>
      <c r="E243" s="220" t="s">
        <v>21</v>
      </c>
      <c r="F243" s="221" t="s">
        <v>784</v>
      </c>
      <c r="G243" s="218"/>
      <c r="H243" s="222">
        <v>6.8</v>
      </c>
      <c r="I243" s="223"/>
      <c r="J243" s="218"/>
      <c r="K243" s="218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174</v>
      </c>
      <c r="AU243" s="228" t="s">
        <v>80</v>
      </c>
      <c r="AV243" s="12" t="s">
        <v>80</v>
      </c>
      <c r="AW243" s="12" t="s">
        <v>33</v>
      </c>
      <c r="AX243" s="12" t="s">
        <v>76</v>
      </c>
      <c r="AY243" s="228" t="s">
        <v>162</v>
      </c>
    </row>
    <row r="244" spans="2:65" s="1" customFormat="1" ht="22.5" customHeight="1">
      <c r="B244" s="42"/>
      <c r="C244" s="269" t="s">
        <v>441</v>
      </c>
      <c r="D244" s="269" t="s">
        <v>302</v>
      </c>
      <c r="E244" s="270" t="s">
        <v>384</v>
      </c>
      <c r="F244" s="271" t="s">
        <v>385</v>
      </c>
      <c r="G244" s="272" t="s">
        <v>376</v>
      </c>
      <c r="H244" s="273">
        <v>7.2</v>
      </c>
      <c r="I244" s="274"/>
      <c r="J244" s="275">
        <f>ROUND(I244*H244,2)</f>
        <v>0</v>
      </c>
      <c r="K244" s="271" t="s">
        <v>21</v>
      </c>
      <c r="L244" s="276"/>
      <c r="M244" s="277" t="s">
        <v>21</v>
      </c>
      <c r="N244" s="278" t="s">
        <v>40</v>
      </c>
      <c r="O244" s="43"/>
      <c r="P244" s="214">
        <f>O244*H244</f>
        <v>0</v>
      </c>
      <c r="Q244" s="214">
        <v>3.5999999999999997E-2</v>
      </c>
      <c r="R244" s="214">
        <f>Q244*H244</f>
        <v>0.25919999999999999</v>
      </c>
      <c r="S244" s="214">
        <v>0</v>
      </c>
      <c r="T244" s="215">
        <f>S244*H244</f>
        <v>0</v>
      </c>
      <c r="AR244" s="25" t="s">
        <v>206</v>
      </c>
      <c r="AT244" s="25" t="s">
        <v>302</v>
      </c>
      <c r="AU244" s="25" t="s">
        <v>80</v>
      </c>
      <c r="AY244" s="25" t="s">
        <v>162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25" t="s">
        <v>76</v>
      </c>
      <c r="BK244" s="216">
        <f>ROUND(I244*H244,2)</f>
        <v>0</v>
      </c>
      <c r="BL244" s="25" t="s">
        <v>171</v>
      </c>
      <c r="BM244" s="25" t="s">
        <v>870</v>
      </c>
    </row>
    <row r="245" spans="2:65" s="12" customFormat="1">
      <c r="B245" s="217"/>
      <c r="C245" s="218"/>
      <c r="D245" s="229" t="s">
        <v>174</v>
      </c>
      <c r="E245" s="230" t="s">
        <v>21</v>
      </c>
      <c r="F245" s="231" t="s">
        <v>871</v>
      </c>
      <c r="G245" s="218"/>
      <c r="H245" s="232">
        <v>7.2</v>
      </c>
      <c r="I245" s="223"/>
      <c r="J245" s="218"/>
      <c r="K245" s="218"/>
      <c r="L245" s="224"/>
      <c r="M245" s="225"/>
      <c r="N245" s="226"/>
      <c r="O245" s="226"/>
      <c r="P245" s="226"/>
      <c r="Q245" s="226"/>
      <c r="R245" s="226"/>
      <c r="S245" s="226"/>
      <c r="T245" s="227"/>
      <c r="AT245" s="228" t="s">
        <v>174</v>
      </c>
      <c r="AU245" s="228" t="s">
        <v>80</v>
      </c>
      <c r="AV245" s="12" t="s">
        <v>80</v>
      </c>
      <c r="AW245" s="12" t="s">
        <v>33</v>
      </c>
      <c r="AX245" s="12" t="s">
        <v>76</v>
      </c>
      <c r="AY245" s="228" t="s">
        <v>162</v>
      </c>
    </row>
    <row r="246" spans="2:65" s="11" customFormat="1" ht="29.85" customHeight="1">
      <c r="B246" s="186"/>
      <c r="C246" s="187"/>
      <c r="D246" s="202" t="s">
        <v>68</v>
      </c>
      <c r="E246" s="203" t="s">
        <v>388</v>
      </c>
      <c r="F246" s="203" t="s">
        <v>389</v>
      </c>
      <c r="G246" s="187"/>
      <c r="H246" s="187"/>
      <c r="I246" s="190"/>
      <c r="J246" s="204">
        <f>BK246</f>
        <v>0</v>
      </c>
      <c r="K246" s="187"/>
      <c r="L246" s="192"/>
      <c r="M246" s="193"/>
      <c r="N246" s="194"/>
      <c r="O246" s="194"/>
      <c r="P246" s="195">
        <f>SUM(P247:P255)</f>
        <v>0</v>
      </c>
      <c r="Q246" s="194"/>
      <c r="R246" s="195">
        <f>SUM(R247:R255)</f>
        <v>0</v>
      </c>
      <c r="S246" s="194"/>
      <c r="T246" s="196">
        <f>SUM(T247:T255)</f>
        <v>0</v>
      </c>
      <c r="AR246" s="197" t="s">
        <v>76</v>
      </c>
      <c r="AT246" s="198" t="s">
        <v>68</v>
      </c>
      <c r="AU246" s="198" t="s">
        <v>76</v>
      </c>
      <c r="AY246" s="197" t="s">
        <v>162</v>
      </c>
      <c r="BK246" s="199">
        <f>SUM(BK247:BK255)</f>
        <v>0</v>
      </c>
    </row>
    <row r="247" spans="2:65" s="1" customFormat="1" ht="22.5" customHeight="1">
      <c r="B247" s="42"/>
      <c r="C247" s="205" t="s">
        <v>446</v>
      </c>
      <c r="D247" s="205" t="s">
        <v>166</v>
      </c>
      <c r="E247" s="206" t="s">
        <v>391</v>
      </c>
      <c r="F247" s="207" t="s">
        <v>392</v>
      </c>
      <c r="G247" s="208" t="s">
        <v>289</v>
      </c>
      <c r="H247" s="209">
        <v>14.888</v>
      </c>
      <c r="I247" s="210"/>
      <c r="J247" s="211">
        <f>ROUND(I247*H247,2)</f>
        <v>0</v>
      </c>
      <c r="K247" s="207" t="s">
        <v>21</v>
      </c>
      <c r="L247" s="62"/>
      <c r="M247" s="212" t="s">
        <v>21</v>
      </c>
      <c r="N247" s="213" t="s">
        <v>40</v>
      </c>
      <c r="O247" s="43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AR247" s="25" t="s">
        <v>352</v>
      </c>
      <c r="AT247" s="25" t="s">
        <v>166</v>
      </c>
      <c r="AU247" s="25" t="s">
        <v>80</v>
      </c>
      <c r="AY247" s="25" t="s">
        <v>162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25" t="s">
        <v>76</v>
      </c>
      <c r="BK247" s="216">
        <f>ROUND(I247*H247,2)</f>
        <v>0</v>
      </c>
      <c r="BL247" s="25" t="s">
        <v>352</v>
      </c>
      <c r="BM247" s="25" t="s">
        <v>872</v>
      </c>
    </row>
    <row r="248" spans="2:65" s="1" customFormat="1" ht="22.5" customHeight="1">
      <c r="B248" s="42"/>
      <c r="C248" s="205" t="s">
        <v>453</v>
      </c>
      <c r="D248" s="205" t="s">
        <v>166</v>
      </c>
      <c r="E248" s="206" t="s">
        <v>395</v>
      </c>
      <c r="F248" s="207" t="s">
        <v>396</v>
      </c>
      <c r="G248" s="208" t="s">
        <v>289</v>
      </c>
      <c r="H248" s="209">
        <v>178.65600000000001</v>
      </c>
      <c r="I248" s="210"/>
      <c r="J248" s="211">
        <f>ROUND(I248*H248,2)</f>
        <v>0</v>
      </c>
      <c r="K248" s="207" t="s">
        <v>21</v>
      </c>
      <c r="L248" s="62"/>
      <c r="M248" s="212" t="s">
        <v>21</v>
      </c>
      <c r="N248" s="213" t="s">
        <v>40</v>
      </c>
      <c r="O248" s="43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AR248" s="25" t="s">
        <v>171</v>
      </c>
      <c r="AT248" s="25" t="s">
        <v>166</v>
      </c>
      <c r="AU248" s="25" t="s">
        <v>80</v>
      </c>
      <c r="AY248" s="25" t="s">
        <v>162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25" t="s">
        <v>76</v>
      </c>
      <c r="BK248" s="216">
        <f>ROUND(I248*H248,2)</f>
        <v>0</v>
      </c>
      <c r="BL248" s="25" t="s">
        <v>171</v>
      </c>
      <c r="BM248" s="25" t="s">
        <v>873</v>
      </c>
    </row>
    <row r="249" spans="2:65" s="12" customFormat="1">
      <c r="B249" s="217"/>
      <c r="C249" s="218"/>
      <c r="D249" s="219" t="s">
        <v>174</v>
      </c>
      <c r="E249" s="220" t="s">
        <v>21</v>
      </c>
      <c r="F249" s="221" t="s">
        <v>874</v>
      </c>
      <c r="G249" s="218"/>
      <c r="H249" s="222">
        <v>178.65600000000001</v>
      </c>
      <c r="I249" s="223"/>
      <c r="J249" s="218"/>
      <c r="K249" s="218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174</v>
      </c>
      <c r="AU249" s="228" t="s">
        <v>80</v>
      </c>
      <c r="AV249" s="12" t="s">
        <v>80</v>
      </c>
      <c r="AW249" s="12" t="s">
        <v>33</v>
      </c>
      <c r="AX249" s="12" t="s">
        <v>76</v>
      </c>
      <c r="AY249" s="228" t="s">
        <v>162</v>
      </c>
    </row>
    <row r="250" spans="2:65" s="1" customFormat="1" ht="22.5" customHeight="1">
      <c r="B250" s="42"/>
      <c r="C250" s="205" t="s">
        <v>457</v>
      </c>
      <c r="D250" s="205" t="s">
        <v>166</v>
      </c>
      <c r="E250" s="206" t="s">
        <v>400</v>
      </c>
      <c r="F250" s="207" t="s">
        <v>401</v>
      </c>
      <c r="G250" s="208" t="s">
        <v>289</v>
      </c>
      <c r="H250" s="209">
        <v>6.1760000000000002</v>
      </c>
      <c r="I250" s="210"/>
      <c r="J250" s="211">
        <f>ROUND(I250*H250,2)</f>
        <v>0</v>
      </c>
      <c r="K250" s="207" t="s">
        <v>21</v>
      </c>
      <c r="L250" s="62"/>
      <c r="M250" s="212" t="s">
        <v>21</v>
      </c>
      <c r="N250" s="213" t="s">
        <v>40</v>
      </c>
      <c r="O250" s="43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AR250" s="25" t="s">
        <v>171</v>
      </c>
      <c r="AT250" s="25" t="s">
        <v>166</v>
      </c>
      <c r="AU250" s="25" t="s">
        <v>80</v>
      </c>
      <c r="AY250" s="25" t="s">
        <v>162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25" t="s">
        <v>76</v>
      </c>
      <c r="BK250" s="216">
        <f>ROUND(I250*H250,2)</f>
        <v>0</v>
      </c>
      <c r="BL250" s="25" t="s">
        <v>171</v>
      </c>
      <c r="BM250" s="25" t="s">
        <v>875</v>
      </c>
    </row>
    <row r="251" spans="2:65" s="12" customFormat="1">
      <c r="B251" s="217"/>
      <c r="C251" s="218"/>
      <c r="D251" s="219" t="s">
        <v>174</v>
      </c>
      <c r="E251" s="220" t="s">
        <v>21</v>
      </c>
      <c r="F251" s="221" t="s">
        <v>876</v>
      </c>
      <c r="G251" s="218"/>
      <c r="H251" s="222">
        <v>6.1760000000000002</v>
      </c>
      <c r="I251" s="223"/>
      <c r="J251" s="218"/>
      <c r="K251" s="218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174</v>
      </c>
      <c r="AU251" s="228" t="s">
        <v>80</v>
      </c>
      <c r="AV251" s="12" t="s">
        <v>80</v>
      </c>
      <c r="AW251" s="12" t="s">
        <v>33</v>
      </c>
      <c r="AX251" s="12" t="s">
        <v>76</v>
      </c>
      <c r="AY251" s="228" t="s">
        <v>162</v>
      </c>
    </row>
    <row r="252" spans="2:65" s="1" customFormat="1" ht="22.5" customHeight="1">
      <c r="B252" s="42"/>
      <c r="C252" s="205" t="s">
        <v>462</v>
      </c>
      <c r="D252" s="205" t="s">
        <v>166</v>
      </c>
      <c r="E252" s="206" t="s">
        <v>405</v>
      </c>
      <c r="F252" s="207" t="s">
        <v>406</v>
      </c>
      <c r="G252" s="208" t="s">
        <v>289</v>
      </c>
      <c r="H252" s="209">
        <v>0.61599999999999999</v>
      </c>
      <c r="I252" s="210"/>
      <c r="J252" s="211">
        <f>ROUND(I252*H252,2)</f>
        <v>0</v>
      </c>
      <c r="K252" s="207" t="s">
        <v>21</v>
      </c>
      <c r="L252" s="62"/>
      <c r="M252" s="212" t="s">
        <v>21</v>
      </c>
      <c r="N252" s="213" t="s">
        <v>40</v>
      </c>
      <c r="O252" s="43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AR252" s="25" t="s">
        <v>171</v>
      </c>
      <c r="AT252" s="25" t="s">
        <v>166</v>
      </c>
      <c r="AU252" s="25" t="s">
        <v>80</v>
      </c>
      <c r="AY252" s="25" t="s">
        <v>162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25" t="s">
        <v>76</v>
      </c>
      <c r="BK252" s="216">
        <f>ROUND(I252*H252,2)</f>
        <v>0</v>
      </c>
      <c r="BL252" s="25" t="s">
        <v>171</v>
      </c>
      <c r="BM252" s="25" t="s">
        <v>877</v>
      </c>
    </row>
    <row r="253" spans="2:65" s="12" customFormat="1">
      <c r="B253" s="217"/>
      <c r="C253" s="218"/>
      <c r="D253" s="219" t="s">
        <v>174</v>
      </c>
      <c r="E253" s="220" t="s">
        <v>21</v>
      </c>
      <c r="F253" s="221" t="s">
        <v>878</v>
      </c>
      <c r="G253" s="218"/>
      <c r="H253" s="222">
        <v>0.61599999999999999</v>
      </c>
      <c r="I253" s="223"/>
      <c r="J253" s="218"/>
      <c r="K253" s="218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174</v>
      </c>
      <c r="AU253" s="228" t="s">
        <v>80</v>
      </c>
      <c r="AV253" s="12" t="s">
        <v>80</v>
      </c>
      <c r="AW253" s="12" t="s">
        <v>33</v>
      </c>
      <c r="AX253" s="12" t="s">
        <v>76</v>
      </c>
      <c r="AY253" s="228" t="s">
        <v>162</v>
      </c>
    </row>
    <row r="254" spans="2:65" s="1" customFormat="1" ht="22.5" customHeight="1">
      <c r="B254" s="42"/>
      <c r="C254" s="205" t="s">
        <v>467</v>
      </c>
      <c r="D254" s="205" t="s">
        <v>166</v>
      </c>
      <c r="E254" s="206" t="s">
        <v>410</v>
      </c>
      <c r="F254" s="207" t="s">
        <v>411</v>
      </c>
      <c r="G254" s="208" t="s">
        <v>289</v>
      </c>
      <c r="H254" s="209">
        <v>8.0960000000000001</v>
      </c>
      <c r="I254" s="210"/>
      <c r="J254" s="211">
        <f>ROUND(I254*H254,2)</f>
        <v>0</v>
      </c>
      <c r="K254" s="207" t="s">
        <v>21</v>
      </c>
      <c r="L254" s="62"/>
      <c r="M254" s="212" t="s">
        <v>21</v>
      </c>
      <c r="N254" s="213" t="s">
        <v>40</v>
      </c>
      <c r="O254" s="43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AR254" s="25" t="s">
        <v>171</v>
      </c>
      <c r="AT254" s="25" t="s">
        <v>166</v>
      </c>
      <c r="AU254" s="25" t="s">
        <v>80</v>
      </c>
      <c r="AY254" s="25" t="s">
        <v>162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25" t="s">
        <v>76</v>
      </c>
      <c r="BK254" s="216">
        <f>ROUND(I254*H254,2)</f>
        <v>0</v>
      </c>
      <c r="BL254" s="25" t="s">
        <v>171</v>
      </c>
      <c r="BM254" s="25" t="s">
        <v>879</v>
      </c>
    </row>
    <row r="255" spans="2:65" s="12" customFormat="1">
      <c r="B255" s="217"/>
      <c r="C255" s="218"/>
      <c r="D255" s="229" t="s">
        <v>174</v>
      </c>
      <c r="E255" s="230" t="s">
        <v>21</v>
      </c>
      <c r="F255" s="231" t="s">
        <v>880</v>
      </c>
      <c r="G255" s="218"/>
      <c r="H255" s="232">
        <v>8.0960000000000001</v>
      </c>
      <c r="I255" s="223"/>
      <c r="J255" s="218"/>
      <c r="K255" s="218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174</v>
      </c>
      <c r="AU255" s="228" t="s">
        <v>80</v>
      </c>
      <c r="AV255" s="12" t="s">
        <v>80</v>
      </c>
      <c r="AW255" s="12" t="s">
        <v>33</v>
      </c>
      <c r="AX255" s="12" t="s">
        <v>76</v>
      </c>
      <c r="AY255" s="228" t="s">
        <v>162</v>
      </c>
    </row>
    <row r="256" spans="2:65" s="11" customFormat="1" ht="29.85" customHeight="1">
      <c r="B256" s="186"/>
      <c r="C256" s="187"/>
      <c r="D256" s="202" t="s">
        <v>68</v>
      </c>
      <c r="E256" s="203" t="s">
        <v>414</v>
      </c>
      <c r="F256" s="203" t="s">
        <v>415</v>
      </c>
      <c r="G256" s="187"/>
      <c r="H256" s="187"/>
      <c r="I256" s="190"/>
      <c r="J256" s="204">
        <f>BK256</f>
        <v>0</v>
      </c>
      <c r="K256" s="187"/>
      <c r="L256" s="192"/>
      <c r="M256" s="193"/>
      <c r="N256" s="194"/>
      <c r="O256" s="194"/>
      <c r="P256" s="195">
        <f>P257</f>
        <v>0</v>
      </c>
      <c r="Q256" s="194"/>
      <c r="R256" s="195">
        <f>R257</f>
        <v>0</v>
      </c>
      <c r="S256" s="194"/>
      <c r="T256" s="196">
        <f>T257</f>
        <v>0</v>
      </c>
      <c r="AR256" s="197" t="s">
        <v>76</v>
      </c>
      <c r="AT256" s="198" t="s">
        <v>68</v>
      </c>
      <c r="AU256" s="198" t="s">
        <v>76</v>
      </c>
      <c r="AY256" s="197" t="s">
        <v>162</v>
      </c>
      <c r="BK256" s="199">
        <f>BK257</f>
        <v>0</v>
      </c>
    </row>
    <row r="257" spans="2:65" s="1" customFormat="1" ht="31.5" customHeight="1">
      <c r="B257" s="42"/>
      <c r="C257" s="205" t="s">
        <v>473</v>
      </c>
      <c r="D257" s="205" t="s">
        <v>166</v>
      </c>
      <c r="E257" s="206" t="s">
        <v>417</v>
      </c>
      <c r="F257" s="207" t="s">
        <v>418</v>
      </c>
      <c r="G257" s="208" t="s">
        <v>289</v>
      </c>
      <c r="H257" s="209">
        <v>75.186999999999998</v>
      </c>
      <c r="I257" s="210"/>
      <c r="J257" s="211">
        <f>ROUND(I257*H257,2)</f>
        <v>0</v>
      </c>
      <c r="K257" s="207" t="s">
        <v>21</v>
      </c>
      <c r="L257" s="62"/>
      <c r="M257" s="212" t="s">
        <v>21</v>
      </c>
      <c r="N257" s="213" t="s">
        <v>40</v>
      </c>
      <c r="O257" s="43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AR257" s="25" t="s">
        <v>171</v>
      </c>
      <c r="AT257" s="25" t="s">
        <v>166</v>
      </c>
      <c r="AU257" s="25" t="s">
        <v>80</v>
      </c>
      <c r="AY257" s="25" t="s">
        <v>162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25" t="s">
        <v>76</v>
      </c>
      <c r="BK257" s="216">
        <f>ROUND(I257*H257,2)</f>
        <v>0</v>
      </c>
      <c r="BL257" s="25" t="s">
        <v>171</v>
      </c>
      <c r="BM257" s="25" t="s">
        <v>881</v>
      </c>
    </row>
    <row r="258" spans="2:65" s="11" customFormat="1" ht="37.35" customHeight="1">
      <c r="B258" s="186"/>
      <c r="C258" s="187"/>
      <c r="D258" s="202" t="s">
        <v>68</v>
      </c>
      <c r="E258" s="282" t="s">
        <v>497</v>
      </c>
      <c r="F258" s="282" t="s">
        <v>498</v>
      </c>
      <c r="G258" s="187"/>
      <c r="H258" s="187"/>
      <c r="I258" s="190"/>
      <c r="J258" s="283">
        <f>BK258</f>
        <v>0</v>
      </c>
      <c r="K258" s="187"/>
      <c r="L258" s="192"/>
      <c r="M258" s="193"/>
      <c r="N258" s="194"/>
      <c r="O258" s="194"/>
      <c r="P258" s="195">
        <f>SUM(P259:P261)</f>
        <v>0</v>
      </c>
      <c r="Q258" s="194"/>
      <c r="R258" s="195">
        <f>SUM(R259:R261)</f>
        <v>0</v>
      </c>
      <c r="S258" s="194"/>
      <c r="T258" s="196">
        <f>SUM(T259:T261)</f>
        <v>0</v>
      </c>
      <c r="AR258" s="197" t="s">
        <v>171</v>
      </c>
      <c r="AT258" s="198" t="s">
        <v>68</v>
      </c>
      <c r="AU258" s="198" t="s">
        <v>69</v>
      </c>
      <c r="AY258" s="197" t="s">
        <v>162</v>
      </c>
      <c r="BK258" s="199">
        <f>SUM(BK259:BK261)</f>
        <v>0</v>
      </c>
    </row>
    <row r="259" spans="2:65" s="1" customFormat="1" ht="31.5" customHeight="1">
      <c r="B259" s="42"/>
      <c r="C259" s="205" t="s">
        <v>478</v>
      </c>
      <c r="D259" s="205" t="s">
        <v>166</v>
      </c>
      <c r="E259" s="206" t="s">
        <v>500</v>
      </c>
      <c r="F259" s="207" t="s">
        <v>501</v>
      </c>
      <c r="G259" s="208" t="s">
        <v>376</v>
      </c>
      <c r="H259" s="209">
        <v>2</v>
      </c>
      <c r="I259" s="210"/>
      <c r="J259" s="211">
        <f>ROUND(I259*H259,2)</f>
        <v>0</v>
      </c>
      <c r="K259" s="207" t="s">
        <v>21</v>
      </c>
      <c r="L259" s="62"/>
      <c r="M259" s="212" t="s">
        <v>21</v>
      </c>
      <c r="N259" s="213" t="s">
        <v>40</v>
      </c>
      <c r="O259" s="43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AR259" s="25" t="s">
        <v>502</v>
      </c>
      <c r="AT259" s="25" t="s">
        <v>166</v>
      </c>
      <c r="AU259" s="25" t="s">
        <v>76</v>
      </c>
      <c r="AY259" s="25" t="s">
        <v>162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25" t="s">
        <v>76</v>
      </c>
      <c r="BK259" s="216">
        <f>ROUND(I259*H259,2)</f>
        <v>0</v>
      </c>
      <c r="BL259" s="25" t="s">
        <v>502</v>
      </c>
      <c r="BM259" s="25" t="s">
        <v>882</v>
      </c>
    </row>
    <row r="260" spans="2:65" s="12" customFormat="1">
      <c r="B260" s="217"/>
      <c r="C260" s="218"/>
      <c r="D260" s="229" t="s">
        <v>174</v>
      </c>
      <c r="E260" s="230" t="s">
        <v>21</v>
      </c>
      <c r="F260" s="231" t="s">
        <v>80</v>
      </c>
      <c r="G260" s="218"/>
      <c r="H260" s="232">
        <v>2</v>
      </c>
      <c r="I260" s="223"/>
      <c r="J260" s="218"/>
      <c r="K260" s="218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174</v>
      </c>
      <c r="AU260" s="228" t="s">
        <v>76</v>
      </c>
      <c r="AV260" s="12" t="s">
        <v>80</v>
      </c>
      <c r="AW260" s="12" t="s">
        <v>33</v>
      </c>
      <c r="AX260" s="12" t="s">
        <v>69</v>
      </c>
      <c r="AY260" s="228" t="s">
        <v>162</v>
      </c>
    </row>
    <row r="261" spans="2:65" s="13" customFormat="1">
      <c r="B261" s="233"/>
      <c r="C261" s="234"/>
      <c r="D261" s="229" t="s">
        <v>174</v>
      </c>
      <c r="E261" s="244" t="s">
        <v>21</v>
      </c>
      <c r="F261" s="245" t="s">
        <v>194</v>
      </c>
      <c r="G261" s="234"/>
      <c r="H261" s="246">
        <v>2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AT261" s="243" t="s">
        <v>174</v>
      </c>
      <c r="AU261" s="243" t="s">
        <v>76</v>
      </c>
      <c r="AV261" s="13" t="s">
        <v>171</v>
      </c>
      <c r="AW261" s="13" t="s">
        <v>33</v>
      </c>
      <c r="AX261" s="13" t="s">
        <v>76</v>
      </c>
      <c r="AY261" s="243" t="s">
        <v>162</v>
      </c>
    </row>
    <row r="262" spans="2:65" s="11" customFormat="1" ht="37.35" customHeight="1">
      <c r="B262" s="186"/>
      <c r="C262" s="187"/>
      <c r="D262" s="202" t="s">
        <v>68</v>
      </c>
      <c r="E262" s="282" t="s">
        <v>883</v>
      </c>
      <c r="F262" s="282" t="s">
        <v>884</v>
      </c>
      <c r="G262" s="187"/>
      <c r="H262" s="187"/>
      <c r="I262" s="190"/>
      <c r="J262" s="283">
        <f>BK262</f>
        <v>0</v>
      </c>
      <c r="K262" s="187"/>
      <c r="L262" s="192"/>
      <c r="M262" s="193"/>
      <c r="N262" s="194"/>
      <c r="O262" s="194"/>
      <c r="P262" s="195">
        <f>SUM(P263:P264)</f>
        <v>0</v>
      </c>
      <c r="Q262" s="194"/>
      <c r="R262" s="195">
        <f>SUM(R263:R264)</f>
        <v>0</v>
      </c>
      <c r="S262" s="194"/>
      <c r="T262" s="196">
        <f>SUM(T263:T264)</f>
        <v>0</v>
      </c>
      <c r="AR262" s="197" t="s">
        <v>171</v>
      </c>
      <c r="AT262" s="198" t="s">
        <v>68</v>
      </c>
      <c r="AU262" s="198" t="s">
        <v>69</v>
      </c>
      <c r="AY262" s="197" t="s">
        <v>162</v>
      </c>
      <c r="BK262" s="199">
        <f>SUM(BK263:BK264)</f>
        <v>0</v>
      </c>
    </row>
    <row r="263" spans="2:65" s="1" customFormat="1" ht="31.5" customHeight="1">
      <c r="B263" s="42"/>
      <c r="C263" s="205" t="s">
        <v>482</v>
      </c>
      <c r="D263" s="205" t="s">
        <v>166</v>
      </c>
      <c r="E263" s="206" t="s">
        <v>885</v>
      </c>
      <c r="F263" s="207" t="s">
        <v>886</v>
      </c>
      <c r="G263" s="208" t="s">
        <v>460</v>
      </c>
      <c r="H263" s="209">
        <v>0.4</v>
      </c>
      <c r="I263" s="210"/>
      <c r="J263" s="211">
        <f>ROUND(I263*H263,2)</f>
        <v>0</v>
      </c>
      <c r="K263" s="207" t="s">
        <v>21</v>
      </c>
      <c r="L263" s="62"/>
      <c r="M263" s="212" t="s">
        <v>21</v>
      </c>
      <c r="N263" s="213" t="s">
        <v>40</v>
      </c>
      <c r="O263" s="43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AR263" s="25" t="s">
        <v>502</v>
      </c>
      <c r="AT263" s="25" t="s">
        <v>166</v>
      </c>
      <c r="AU263" s="25" t="s">
        <v>76</v>
      </c>
      <c r="AY263" s="25" t="s">
        <v>162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25" t="s">
        <v>76</v>
      </c>
      <c r="BK263" s="216">
        <f>ROUND(I263*H263,2)</f>
        <v>0</v>
      </c>
      <c r="BL263" s="25" t="s">
        <v>502</v>
      </c>
      <c r="BM263" s="25" t="s">
        <v>887</v>
      </c>
    </row>
    <row r="264" spans="2:65" s="12" customFormat="1">
      <c r="B264" s="217"/>
      <c r="C264" s="218"/>
      <c r="D264" s="229" t="s">
        <v>174</v>
      </c>
      <c r="E264" s="230" t="s">
        <v>21</v>
      </c>
      <c r="F264" s="231" t="s">
        <v>200</v>
      </c>
      <c r="G264" s="218"/>
      <c r="H264" s="232">
        <v>0.4</v>
      </c>
      <c r="I264" s="223"/>
      <c r="J264" s="218"/>
      <c r="K264" s="218"/>
      <c r="L264" s="224"/>
      <c r="M264" s="289"/>
      <c r="N264" s="290"/>
      <c r="O264" s="290"/>
      <c r="P264" s="290"/>
      <c r="Q264" s="290"/>
      <c r="R264" s="290"/>
      <c r="S264" s="290"/>
      <c r="T264" s="291"/>
      <c r="AT264" s="228" t="s">
        <v>174</v>
      </c>
      <c r="AU264" s="228" t="s">
        <v>76</v>
      </c>
      <c r="AV264" s="12" t="s">
        <v>80</v>
      </c>
      <c r="AW264" s="12" t="s">
        <v>33</v>
      </c>
      <c r="AX264" s="12" t="s">
        <v>76</v>
      </c>
      <c r="AY264" s="228" t="s">
        <v>162</v>
      </c>
    </row>
    <row r="265" spans="2:65" s="1" customFormat="1" ht="6.95" customHeight="1">
      <c r="B265" s="57"/>
      <c r="C265" s="58"/>
      <c r="D265" s="58"/>
      <c r="E265" s="58"/>
      <c r="F265" s="58"/>
      <c r="G265" s="58"/>
      <c r="H265" s="58"/>
      <c r="I265" s="149"/>
      <c r="J265" s="58"/>
      <c r="K265" s="58"/>
      <c r="L265" s="62"/>
    </row>
  </sheetData>
  <sheetProtection password="CC35" sheet="1" objects="1" scenarios="1" formatCells="0" formatColumns="0" formatRows="0" sort="0" autoFilter="0"/>
  <autoFilter ref="C93:K264"/>
  <mergeCells count="9"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5" t="s">
        <v>113</v>
      </c>
      <c r="H1" s="415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5" t="s">
        <v>99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6" t="str">
        <f>'Rekapitulace stavby'!K6</f>
        <v>Podzemní kontejnery v Ostravě-Porubě III</v>
      </c>
      <c r="F7" s="417"/>
      <c r="G7" s="417"/>
      <c r="H7" s="417"/>
      <c r="I7" s="127"/>
      <c r="J7" s="30"/>
      <c r="K7" s="32"/>
    </row>
    <row r="8" spans="1:70" ht="15">
      <c r="B8" s="29"/>
      <c r="C8" s="30"/>
      <c r="D8" s="38" t="s">
        <v>118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6" t="s">
        <v>795</v>
      </c>
      <c r="F9" s="419"/>
      <c r="G9" s="419"/>
      <c r="H9" s="419"/>
      <c r="I9" s="128"/>
      <c r="J9" s="43"/>
      <c r="K9" s="46"/>
    </row>
    <row r="10" spans="1:70" s="1" customFormat="1" ht="15">
      <c r="B10" s="42"/>
      <c r="C10" s="43"/>
      <c r="D10" s="38" t="s">
        <v>504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8" t="s">
        <v>888</v>
      </c>
      <c r="F11" s="419"/>
      <c r="G11" s="419"/>
      <c r="H11" s="419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5. 11. 2017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29" t="s">
        <v>29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30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29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32</v>
      </c>
      <c r="E22" s="43"/>
      <c r="F22" s="43"/>
      <c r="G22" s="43"/>
      <c r="H22" s="43"/>
      <c r="I22" s="129" t="s">
        <v>28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29</v>
      </c>
      <c r="J23" s="36" t="str">
        <f>IF('Rekapitulace stavby'!AN17="","",'Rekapitulace stavby'!AN17)</f>
        <v/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34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405" t="s">
        <v>21</v>
      </c>
      <c r="F26" s="405"/>
      <c r="G26" s="405"/>
      <c r="H26" s="405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35</v>
      </c>
      <c r="E29" s="43"/>
      <c r="F29" s="43"/>
      <c r="G29" s="43"/>
      <c r="H29" s="43"/>
      <c r="I29" s="128"/>
      <c r="J29" s="138">
        <f>ROUND(J88,2)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37</v>
      </c>
      <c r="G31" s="43"/>
      <c r="H31" s="43"/>
      <c r="I31" s="139" t="s">
        <v>36</v>
      </c>
      <c r="J31" s="47" t="s">
        <v>38</v>
      </c>
      <c r="K31" s="46"/>
    </row>
    <row r="32" spans="2:11" s="1" customFormat="1" ht="14.45" customHeight="1">
      <c r="B32" s="42"/>
      <c r="C32" s="43"/>
      <c r="D32" s="50" t="s">
        <v>39</v>
      </c>
      <c r="E32" s="50" t="s">
        <v>40</v>
      </c>
      <c r="F32" s="140">
        <f>ROUND(SUM(BE88:BE104), 2)</f>
        <v>0</v>
      </c>
      <c r="G32" s="43"/>
      <c r="H32" s="43"/>
      <c r="I32" s="141">
        <v>0.21</v>
      </c>
      <c r="J32" s="140">
        <f>ROUND(ROUND((SUM(BE88:BE104)),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41</v>
      </c>
      <c r="F33" s="140">
        <f>ROUND(SUM(BF88:BF104), 2)</f>
        <v>0</v>
      </c>
      <c r="G33" s="43"/>
      <c r="H33" s="43"/>
      <c r="I33" s="141">
        <v>0.15</v>
      </c>
      <c r="J33" s="140">
        <f>ROUND(ROUND((SUM(BF88:BF104)),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42</v>
      </c>
      <c r="F34" s="140">
        <f>ROUND(SUM(BG88:BG104),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43</v>
      </c>
      <c r="F35" s="140">
        <f>ROUND(SUM(BH88:BH104),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44</v>
      </c>
      <c r="F36" s="140">
        <f>ROUND(SUM(BI88:BI104),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45</v>
      </c>
      <c r="E38" s="80"/>
      <c r="F38" s="80"/>
      <c r="G38" s="144" t="s">
        <v>46</v>
      </c>
      <c r="H38" s="145" t="s">
        <v>47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120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6" t="str">
        <f>E7</f>
        <v>Podzemní kontejnery v Ostravě-Porubě III</v>
      </c>
      <c r="F47" s="417"/>
      <c r="G47" s="417"/>
      <c r="H47" s="417"/>
      <c r="I47" s="128"/>
      <c r="J47" s="43"/>
      <c r="K47" s="46"/>
    </row>
    <row r="48" spans="2:11" ht="15">
      <c r="B48" s="29"/>
      <c r="C48" s="38" t="s">
        <v>118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6" t="s">
        <v>795</v>
      </c>
      <c r="F49" s="419"/>
      <c r="G49" s="419"/>
      <c r="H49" s="419"/>
      <c r="I49" s="128"/>
      <c r="J49" s="43"/>
      <c r="K49" s="46"/>
    </row>
    <row r="50" spans="2:47" s="1" customFormat="1" ht="14.45" customHeight="1">
      <c r="B50" s="42"/>
      <c r="C50" s="38" t="s">
        <v>504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8" t="str">
        <f>E11</f>
        <v>VON - Lokalita Bulharská 2 (komunál.)</v>
      </c>
      <c r="F51" s="419"/>
      <c r="G51" s="419"/>
      <c r="H51" s="419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29" t="s">
        <v>25</v>
      </c>
      <c r="J53" s="130" t="str">
        <f>IF(J14="","",J14)</f>
        <v>5. 11. 2017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29" t="s">
        <v>32</v>
      </c>
      <c r="J55" s="36" t="str">
        <f>E23</f>
        <v xml:space="preserve"> </v>
      </c>
      <c r="K55" s="46"/>
    </row>
    <row r="56" spans="2:47" s="1" customFormat="1" ht="14.45" customHeight="1">
      <c r="B56" s="42"/>
      <c r="C56" s="38" t="s">
        <v>30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121</v>
      </c>
      <c r="D58" s="142"/>
      <c r="E58" s="142"/>
      <c r="F58" s="142"/>
      <c r="G58" s="142"/>
      <c r="H58" s="142"/>
      <c r="I58" s="155"/>
      <c r="J58" s="156" t="s">
        <v>122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123</v>
      </c>
      <c r="D60" s="43"/>
      <c r="E60" s="43"/>
      <c r="F60" s="43"/>
      <c r="G60" s="43"/>
      <c r="H60" s="43"/>
      <c r="I60" s="128"/>
      <c r="J60" s="138">
        <f>J88</f>
        <v>0</v>
      </c>
      <c r="K60" s="46"/>
      <c r="AU60" s="25" t="s">
        <v>124</v>
      </c>
    </row>
    <row r="61" spans="2:47" s="8" customFormat="1" ht="24.95" customHeight="1">
      <c r="B61" s="159"/>
      <c r="C61" s="160"/>
      <c r="D61" s="161" t="s">
        <v>506</v>
      </c>
      <c r="E61" s="162"/>
      <c r="F61" s="162"/>
      <c r="G61" s="162"/>
      <c r="H61" s="162"/>
      <c r="I61" s="163"/>
      <c r="J61" s="164">
        <f>J89</f>
        <v>0</v>
      </c>
      <c r="K61" s="165"/>
    </row>
    <row r="62" spans="2:47" s="9" customFormat="1" ht="19.899999999999999" customHeight="1">
      <c r="B62" s="166"/>
      <c r="C62" s="167"/>
      <c r="D62" s="168" t="s">
        <v>507</v>
      </c>
      <c r="E62" s="169"/>
      <c r="F62" s="169"/>
      <c r="G62" s="169"/>
      <c r="H62" s="169"/>
      <c r="I62" s="170"/>
      <c r="J62" s="171">
        <f>J90</f>
        <v>0</v>
      </c>
      <c r="K62" s="172"/>
    </row>
    <row r="63" spans="2:47" s="9" customFormat="1" ht="19.899999999999999" customHeight="1">
      <c r="B63" s="166"/>
      <c r="C63" s="167"/>
      <c r="D63" s="168" t="s">
        <v>508</v>
      </c>
      <c r="E63" s="169"/>
      <c r="F63" s="169"/>
      <c r="G63" s="169"/>
      <c r="H63" s="169"/>
      <c r="I63" s="170"/>
      <c r="J63" s="171">
        <f>J93</f>
        <v>0</v>
      </c>
      <c r="K63" s="172"/>
    </row>
    <row r="64" spans="2:47" s="9" customFormat="1" ht="19.899999999999999" customHeight="1">
      <c r="B64" s="166"/>
      <c r="C64" s="167"/>
      <c r="D64" s="168" t="s">
        <v>509</v>
      </c>
      <c r="E64" s="169"/>
      <c r="F64" s="169"/>
      <c r="G64" s="169"/>
      <c r="H64" s="169"/>
      <c r="I64" s="170"/>
      <c r="J64" s="171">
        <f>J96</f>
        <v>0</v>
      </c>
      <c r="K64" s="172"/>
    </row>
    <row r="65" spans="2:12" s="9" customFormat="1" ht="19.899999999999999" customHeight="1">
      <c r="B65" s="166"/>
      <c r="C65" s="167"/>
      <c r="D65" s="168" t="s">
        <v>510</v>
      </c>
      <c r="E65" s="169"/>
      <c r="F65" s="169"/>
      <c r="G65" s="169"/>
      <c r="H65" s="169"/>
      <c r="I65" s="170"/>
      <c r="J65" s="171">
        <f>J99</f>
        <v>0</v>
      </c>
      <c r="K65" s="172"/>
    </row>
    <row r="66" spans="2:12" s="9" customFormat="1" ht="19.899999999999999" customHeight="1">
      <c r="B66" s="166"/>
      <c r="C66" s="167"/>
      <c r="D66" s="168" t="s">
        <v>511</v>
      </c>
      <c r="E66" s="169"/>
      <c r="F66" s="169"/>
      <c r="G66" s="169"/>
      <c r="H66" s="169"/>
      <c r="I66" s="170"/>
      <c r="J66" s="171">
        <f>J102</f>
        <v>0</v>
      </c>
      <c r="K66" s="172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28"/>
      <c r="J67" s="43"/>
      <c r="K67" s="4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49"/>
      <c r="J68" s="58"/>
      <c r="K68" s="59"/>
    </row>
    <row r="72" spans="2:12" s="1" customFormat="1" ht="6.95" customHeight="1">
      <c r="B72" s="60"/>
      <c r="C72" s="61"/>
      <c r="D72" s="61"/>
      <c r="E72" s="61"/>
      <c r="F72" s="61"/>
      <c r="G72" s="61"/>
      <c r="H72" s="61"/>
      <c r="I72" s="152"/>
      <c r="J72" s="61"/>
      <c r="K72" s="61"/>
      <c r="L72" s="62"/>
    </row>
    <row r="73" spans="2:12" s="1" customFormat="1" ht="36.950000000000003" customHeight="1">
      <c r="B73" s="42"/>
      <c r="C73" s="63" t="s">
        <v>146</v>
      </c>
      <c r="D73" s="64"/>
      <c r="E73" s="64"/>
      <c r="F73" s="64"/>
      <c r="G73" s="64"/>
      <c r="H73" s="64"/>
      <c r="I73" s="173"/>
      <c r="J73" s="64"/>
      <c r="K73" s="64"/>
      <c r="L73" s="62"/>
    </row>
    <row r="74" spans="2:12" s="1" customFormat="1" ht="6.95" customHeight="1">
      <c r="B74" s="42"/>
      <c r="C74" s="64"/>
      <c r="D74" s="64"/>
      <c r="E74" s="64"/>
      <c r="F74" s="64"/>
      <c r="G74" s="64"/>
      <c r="H74" s="64"/>
      <c r="I74" s="173"/>
      <c r="J74" s="64"/>
      <c r="K74" s="64"/>
      <c r="L74" s="62"/>
    </row>
    <row r="75" spans="2:12" s="1" customFormat="1" ht="14.45" customHeight="1">
      <c r="B75" s="42"/>
      <c r="C75" s="66" t="s">
        <v>18</v>
      </c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22.5" customHeight="1">
      <c r="B76" s="42"/>
      <c r="C76" s="64"/>
      <c r="D76" s="64"/>
      <c r="E76" s="412" t="str">
        <f>E7</f>
        <v>Podzemní kontejnery v Ostravě-Porubě III</v>
      </c>
      <c r="F76" s="413"/>
      <c r="G76" s="413"/>
      <c r="H76" s="413"/>
      <c r="I76" s="173"/>
      <c r="J76" s="64"/>
      <c r="K76" s="64"/>
      <c r="L76" s="62"/>
    </row>
    <row r="77" spans="2:12" ht="15">
      <c r="B77" s="29"/>
      <c r="C77" s="66" t="s">
        <v>118</v>
      </c>
      <c r="D77" s="287"/>
      <c r="E77" s="287"/>
      <c r="F77" s="287"/>
      <c r="G77" s="287"/>
      <c r="H77" s="287"/>
      <c r="J77" s="287"/>
      <c r="K77" s="287"/>
      <c r="L77" s="288"/>
    </row>
    <row r="78" spans="2:12" s="1" customFormat="1" ht="22.5" customHeight="1">
      <c r="B78" s="42"/>
      <c r="C78" s="64"/>
      <c r="D78" s="64"/>
      <c r="E78" s="412" t="s">
        <v>795</v>
      </c>
      <c r="F78" s="414"/>
      <c r="G78" s="414"/>
      <c r="H78" s="414"/>
      <c r="I78" s="173"/>
      <c r="J78" s="64"/>
      <c r="K78" s="64"/>
      <c r="L78" s="62"/>
    </row>
    <row r="79" spans="2:12" s="1" customFormat="1" ht="14.45" customHeight="1">
      <c r="B79" s="42"/>
      <c r="C79" s="66" t="s">
        <v>504</v>
      </c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23.25" customHeight="1">
      <c r="B80" s="42"/>
      <c r="C80" s="64"/>
      <c r="D80" s="64"/>
      <c r="E80" s="384" t="str">
        <f>E11</f>
        <v>VON - Lokalita Bulharská 2 (komunál.)</v>
      </c>
      <c r="F80" s="414"/>
      <c r="G80" s="414"/>
      <c r="H80" s="414"/>
      <c r="I80" s="173"/>
      <c r="J80" s="64"/>
      <c r="K80" s="64"/>
      <c r="L80" s="62"/>
    </row>
    <row r="81" spans="2:65" s="1" customFormat="1" ht="6.95" customHeight="1">
      <c r="B81" s="42"/>
      <c r="C81" s="64"/>
      <c r="D81" s="64"/>
      <c r="E81" s="64"/>
      <c r="F81" s="64"/>
      <c r="G81" s="64"/>
      <c r="H81" s="64"/>
      <c r="I81" s="173"/>
      <c r="J81" s="64"/>
      <c r="K81" s="64"/>
      <c r="L81" s="62"/>
    </row>
    <row r="82" spans="2:65" s="1" customFormat="1" ht="18" customHeight="1">
      <c r="B82" s="42"/>
      <c r="C82" s="66" t="s">
        <v>23</v>
      </c>
      <c r="D82" s="64"/>
      <c r="E82" s="64"/>
      <c r="F82" s="174" t="str">
        <f>F14</f>
        <v xml:space="preserve"> </v>
      </c>
      <c r="G82" s="64"/>
      <c r="H82" s="64"/>
      <c r="I82" s="175" t="s">
        <v>25</v>
      </c>
      <c r="J82" s="74" t="str">
        <f>IF(J14="","",J14)</f>
        <v>5. 11. 2017</v>
      </c>
      <c r="K82" s="64"/>
      <c r="L82" s="62"/>
    </row>
    <row r="83" spans="2:65" s="1" customFormat="1" ht="6.95" customHeight="1">
      <c r="B83" s="42"/>
      <c r="C83" s="64"/>
      <c r="D83" s="64"/>
      <c r="E83" s="64"/>
      <c r="F83" s="64"/>
      <c r="G83" s="64"/>
      <c r="H83" s="64"/>
      <c r="I83" s="173"/>
      <c r="J83" s="64"/>
      <c r="K83" s="64"/>
      <c r="L83" s="62"/>
    </row>
    <row r="84" spans="2:65" s="1" customFormat="1" ht="15">
      <c r="B84" s="42"/>
      <c r="C84" s="66" t="s">
        <v>27</v>
      </c>
      <c r="D84" s="64"/>
      <c r="E84" s="64"/>
      <c r="F84" s="174" t="str">
        <f>E17</f>
        <v xml:space="preserve"> </v>
      </c>
      <c r="G84" s="64"/>
      <c r="H84" s="64"/>
      <c r="I84" s="175" t="s">
        <v>32</v>
      </c>
      <c r="J84" s="174" t="str">
        <f>E23</f>
        <v xml:space="preserve"> </v>
      </c>
      <c r="K84" s="64"/>
      <c r="L84" s="62"/>
    </row>
    <row r="85" spans="2:65" s="1" customFormat="1" ht="14.45" customHeight="1">
      <c r="B85" s="42"/>
      <c r="C85" s="66" t="s">
        <v>30</v>
      </c>
      <c r="D85" s="64"/>
      <c r="E85" s="64"/>
      <c r="F85" s="174" t="str">
        <f>IF(E20="","",E20)</f>
        <v/>
      </c>
      <c r="G85" s="64"/>
      <c r="H85" s="64"/>
      <c r="I85" s="173"/>
      <c r="J85" s="64"/>
      <c r="K85" s="64"/>
      <c r="L85" s="62"/>
    </row>
    <row r="86" spans="2:65" s="1" customFormat="1" ht="10.35" customHeight="1">
      <c r="B86" s="42"/>
      <c r="C86" s="64"/>
      <c r="D86" s="64"/>
      <c r="E86" s="64"/>
      <c r="F86" s="64"/>
      <c r="G86" s="64"/>
      <c r="H86" s="64"/>
      <c r="I86" s="173"/>
      <c r="J86" s="64"/>
      <c r="K86" s="64"/>
      <c r="L86" s="62"/>
    </row>
    <row r="87" spans="2:65" s="10" customFormat="1" ht="29.25" customHeight="1">
      <c r="B87" s="176"/>
      <c r="C87" s="177" t="s">
        <v>147</v>
      </c>
      <c r="D87" s="178" t="s">
        <v>54</v>
      </c>
      <c r="E87" s="178" t="s">
        <v>50</v>
      </c>
      <c r="F87" s="178" t="s">
        <v>148</v>
      </c>
      <c r="G87" s="178" t="s">
        <v>149</v>
      </c>
      <c r="H87" s="178" t="s">
        <v>150</v>
      </c>
      <c r="I87" s="179" t="s">
        <v>151</v>
      </c>
      <c r="J87" s="178" t="s">
        <v>122</v>
      </c>
      <c r="K87" s="180" t="s">
        <v>152</v>
      </c>
      <c r="L87" s="181"/>
      <c r="M87" s="82" t="s">
        <v>153</v>
      </c>
      <c r="N87" s="83" t="s">
        <v>39</v>
      </c>
      <c r="O87" s="83" t="s">
        <v>154</v>
      </c>
      <c r="P87" s="83" t="s">
        <v>155</v>
      </c>
      <c r="Q87" s="83" t="s">
        <v>156</v>
      </c>
      <c r="R87" s="83" t="s">
        <v>157</v>
      </c>
      <c r="S87" s="83" t="s">
        <v>158</v>
      </c>
      <c r="T87" s="84" t="s">
        <v>159</v>
      </c>
    </row>
    <row r="88" spans="2:65" s="1" customFormat="1" ht="29.25" customHeight="1">
      <c r="B88" s="42"/>
      <c r="C88" s="88" t="s">
        <v>123</v>
      </c>
      <c r="D88" s="64"/>
      <c r="E88" s="64"/>
      <c r="F88" s="64"/>
      <c r="G88" s="64"/>
      <c r="H88" s="64"/>
      <c r="I88" s="173"/>
      <c r="J88" s="182">
        <f>BK88</f>
        <v>0</v>
      </c>
      <c r="K88" s="64"/>
      <c r="L88" s="62"/>
      <c r="M88" s="85"/>
      <c r="N88" s="86"/>
      <c r="O88" s="86"/>
      <c r="P88" s="183">
        <f>P89</f>
        <v>0</v>
      </c>
      <c r="Q88" s="86"/>
      <c r="R88" s="183">
        <f>R89</f>
        <v>0</v>
      </c>
      <c r="S88" s="86"/>
      <c r="T88" s="184">
        <f>T89</f>
        <v>0</v>
      </c>
      <c r="AT88" s="25" t="s">
        <v>68</v>
      </c>
      <c r="AU88" s="25" t="s">
        <v>124</v>
      </c>
      <c r="BK88" s="185">
        <f>BK89</f>
        <v>0</v>
      </c>
    </row>
    <row r="89" spans="2:65" s="11" customFormat="1" ht="37.35" customHeight="1">
      <c r="B89" s="186"/>
      <c r="C89" s="187"/>
      <c r="D89" s="188" t="s">
        <v>68</v>
      </c>
      <c r="E89" s="189" t="s">
        <v>512</v>
      </c>
      <c r="F89" s="189" t="s">
        <v>513</v>
      </c>
      <c r="G89" s="187"/>
      <c r="H89" s="187"/>
      <c r="I89" s="190"/>
      <c r="J89" s="191">
        <f>BK89</f>
        <v>0</v>
      </c>
      <c r="K89" s="187"/>
      <c r="L89" s="192"/>
      <c r="M89" s="193"/>
      <c r="N89" s="194"/>
      <c r="O89" s="194"/>
      <c r="P89" s="195">
        <f>P90+P93+P96+P99+P102</f>
        <v>0</v>
      </c>
      <c r="Q89" s="194"/>
      <c r="R89" s="195">
        <f>R90+R93+R96+R99+R102</f>
        <v>0</v>
      </c>
      <c r="S89" s="194"/>
      <c r="T89" s="196">
        <f>T90+T93+T96+T99+T102</f>
        <v>0</v>
      </c>
      <c r="AR89" s="197" t="s">
        <v>188</v>
      </c>
      <c r="AT89" s="198" t="s">
        <v>68</v>
      </c>
      <c r="AU89" s="198" t="s">
        <v>69</v>
      </c>
      <c r="AY89" s="197" t="s">
        <v>162</v>
      </c>
      <c r="BK89" s="199">
        <f>BK90+BK93+BK96+BK99+BK102</f>
        <v>0</v>
      </c>
    </row>
    <row r="90" spans="2:65" s="11" customFormat="1" ht="19.899999999999999" customHeight="1">
      <c r="B90" s="186"/>
      <c r="C90" s="187"/>
      <c r="D90" s="202" t="s">
        <v>68</v>
      </c>
      <c r="E90" s="203" t="s">
        <v>514</v>
      </c>
      <c r="F90" s="203" t="s">
        <v>515</v>
      </c>
      <c r="G90" s="187"/>
      <c r="H90" s="187"/>
      <c r="I90" s="190"/>
      <c r="J90" s="204">
        <f>BK90</f>
        <v>0</v>
      </c>
      <c r="K90" s="187"/>
      <c r="L90" s="192"/>
      <c r="M90" s="193"/>
      <c r="N90" s="194"/>
      <c r="O90" s="194"/>
      <c r="P90" s="195">
        <f>SUM(P91:P92)</f>
        <v>0</v>
      </c>
      <c r="Q90" s="194"/>
      <c r="R90" s="195">
        <f>SUM(R91:R92)</f>
        <v>0</v>
      </c>
      <c r="S90" s="194"/>
      <c r="T90" s="196">
        <f>SUM(T91:T92)</f>
        <v>0</v>
      </c>
      <c r="AR90" s="197" t="s">
        <v>188</v>
      </c>
      <c r="AT90" s="198" t="s">
        <v>68</v>
      </c>
      <c r="AU90" s="198" t="s">
        <v>76</v>
      </c>
      <c r="AY90" s="197" t="s">
        <v>162</v>
      </c>
      <c r="BK90" s="199">
        <f>SUM(BK91:BK92)</f>
        <v>0</v>
      </c>
    </row>
    <row r="91" spans="2:65" s="1" customFormat="1" ht="22.5" customHeight="1">
      <c r="B91" s="42"/>
      <c r="C91" s="205" t="s">
        <v>76</v>
      </c>
      <c r="D91" s="205" t="s">
        <v>166</v>
      </c>
      <c r="E91" s="206" t="s">
        <v>516</v>
      </c>
      <c r="F91" s="207" t="s">
        <v>517</v>
      </c>
      <c r="G91" s="208" t="s">
        <v>489</v>
      </c>
      <c r="H91" s="209">
        <v>0.4</v>
      </c>
      <c r="I91" s="210"/>
      <c r="J91" s="211">
        <f>ROUND(I91*H91,2)</f>
        <v>0</v>
      </c>
      <c r="K91" s="207" t="s">
        <v>21</v>
      </c>
      <c r="L91" s="62"/>
      <c r="M91" s="212" t="s">
        <v>21</v>
      </c>
      <c r="N91" s="213" t="s">
        <v>40</v>
      </c>
      <c r="O91" s="4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25" t="s">
        <v>518</v>
      </c>
      <c r="AT91" s="25" t="s">
        <v>166</v>
      </c>
      <c r="AU91" s="25" t="s">
        <v>80</v>
      </c>
      <c r="AY91" s="25" t="s">
        <v>162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25" t="s">
        <v>76</v>
      </c>
      <c r="BK91" s="216">
        <f>ROUND(I91*H91,2)</f>
        <v>0</v>
      </c>
      <c r="BL91" s="25" t="s">
        <v>518</v>
      </c>
      <c r="BM91" s="25" t="s">
        <v>889</v>
      </c>
    </row>
    <row r="92" spans="2:65" s="12" customFormat="1">
      <c r="B92" s="217"/>
      <c r="C92" s="218"/>
      <c r="D92" s="229" t="s">
        <v>174</v>
      </c>
      <c r="E92" s="230" t="s">
        <v>21</v>
      </c>
      <c r="F92" s="231" t="s">
        <v>520</v>
      </c>
      <c r="G92" s="218"/>
      <c r="H92" s="232">
        <v>0.4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174</v>
      </c>
      <c r="AU92" s="228" t="s">
        <v>80</v>
      </c>
      <c r="AV92" s="12" t="s">
        <v>80</v>
      </c>
      <c r="AW92" s="12" t="s">
        <v>33</v>
      </c>
      <c r="AX92" s="12" t="s">
        <v>76</v>
      </c>
      <c r="AY92" s="228" t="s">
        <v>162</v>
      </c>
    </row>
    <row r="93" spans="2:65" s="11" customFormat="1" ht="29.85" customHeight="1">
      <c r="B93" s="186"/>
      <c r="C93" s="187"/>
      <c r="D93" s="202" t="s">
        <v>68</v>
      </c>
      <c r="E93" s="203" t="s">
        <v>521</v>
      </c>
      <c r="F93" s="203" t="s">
        <v>522</v>
      </c>
      <c r="G93" s="187"/>
      <c r="H93" s="187"/>
      <c r="I93" s="190"/>
      <c r="J93" s="204">
        <f>BK93</f>
        <v>0</v>
      </c>
      <c r="K93" s="187"/>
      <c r="L93" s="192"/>
      <c r="M93" s="193"/>
      <c r="N93" s="194"/>
      <c r="O93" s="194"/>
      <c r="P93" s="195">
        <f>SUM(P94:P95)</f>
        <v>0</v>
      </c>
      <c r="Q93" s="194"/>
      <c r="R93" s="195">
        <f>SUM(R94:R95)</f>
        <v>0</v>
      </c>
      <c r="S93" s="194"/>
      <c r="T93" s="196">
        <f>SUM(T94:T95)</f>
        <v>0</v>
      </c>
      <c r="AR93" s="197" t="s">
        <v>188</v>
      </c>
      <c r="AT93" s="198" t="s">
        <v>68</v>
      </c>
      <c r="AU93" s="198" t="s">
        <v>76</v>
      </c>
      <c r="AY93" s="197" t="s">
        <v>162</v>
      </c>
      <c r="BK93" s="199">
        <f>SUM(BK94:BK95)</f>
        <v>0</v>
      </c>
    </row>
    <row r="94" spans="2:65" s="1" customFormat="1" ht="22.5" customHeight="1">
      <c r="B94" s="42"/>
      <c r="C94" s="205" t="s">
        <v>80</v>
      </c>
      <c r="D94" s="205" t="s">
        <v>166</v>
      </c>
      <c r="E94" s="206" t="s">
        <v>523</v>
      </c>
      <c r="F94" s="207" t="s">
        <v>522</v>
      </c>
      <c r="G94" s="208" t="s">
        <v>489</v>
      </c>
      <c r="H94" s="209">
        <v>1</v>
      </c>
      <c r="I94" s="210"/>
      <c r="J94" s="211">
        <f>ROUND(I94*H94,2)</f>
        <v>0</v>
      </c>
      <c r="K94" s="207" t="s">
        <v>21</v>
      </c>
      <c r="L94" s="62"/>
      <c r="M94" s="212" t="s">
        <v>21</v>
      </c>
      <c r="N94" s="213" t="s">
        <v>40</v>
      </c>
      <c r="O94" s="4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25" t="s">
        <v>518</v>
      </c>
      <c r="AT94" s="25" t="s">
        <v>166</v>
      </c>
      <c r="AU94" s="25" t="s">
        <v>80</v>
      </c>
      <c r="AY94" s="25" t="s">
        <v>162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25" t="s">
        <v>76</v>
      </c>
      <c r="BK94" s="216">
        <f>ROUND(I94*H94,2)</f>
        <v>0</v>
      </c>
      <c r="BL94" s="25" t="s">
        <v>518</v>
      </c>
      <c r="BM94" s="25" t="s">
        <v>890</v>
      </c>
    </row>
    <row r="95" spans="2:65" s="12" customFormat="1">
      <c r="B95" s="217"/>
      <c r="C95" s="218"/>
      <c r="D95" s="229" t="s">
        <v>174</v>
      </c>
      <c r="E95" s="230" t="s">
        <v>21</v>
      </c>
      <c r="F95" s="231" t="s">
        <v>741</v>
      </c>
      <c r="G95" s="218"/>
      <c r="H95" s="232">
        <v>1</v>
      </c>
      <c r="I95" s="223"/>
      <c r="J95" s="218"/>
      <c r="K95" s="218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174</v>
      </c>
      <c r="AU95" s="228" t="s">
        <v>80</v>
      </c>
      <c r="AV95" s="12" t="s">
        <v>80</v>
      </c>
      <c r="AW95" s="12" t="s">
        <v>33</v>
      </c>
      <c r="AX95" s="12" t="s">
        <v>76</v>
      </c>
      <c r="AY95" s="228" t="s">
        <v>162</v>
      </c>
    </row>
    <row r="96" spans="2:65" s="11" customFormat="1" ht="29.85" customHeight="1">
      <c r="B96" s="186"/>
      <c r="C96" s="187"/>
      <c r="D96" s="202" t="s">
        <v>68</v>
      </c>
      <c r="E96" s="203" t="s">
        <v>526</v>
      </c>
      <c r="F96" s="203" t="s">
        <v>527</v>
      </c>
      <c r="G96" s="187"/>
      <c r="H96" s="187"/>
      <c r="I96" s="190"/>
      <c r="J96" s="204">
        <f>BK96</f>
        <v>0</v>
      </c>
      <c r="K96" s="187"/>
      <c r="L96" s="192"/>
      <c r="M96" s="193"/>
      <c r="N96" s="194"/>
      <c r="O96" s="194"/>
      <c r="P96" s="195">
        <f>SUM(P97:P98)</f>
        <v>0</v>
      </c>
      <c r="Q96" s="194"/>
      <c r="R96" s="195">
        <f>SUM(R97:R98)</f>
        <v>0</v>
      </c>
      <c r="S96" s="194"/>
      <c r="T96" s="196">
        <f>SUM(T97:T98)</f>
        <v>0</v>
      </c>
      <c r="AR96" s="197" t="s">
        <v>188</v>
      </c>
      <c r="AT96" s="198" t="s">
        <v>68</v>
      </c>
      <c r="AU96" s="198" t="s">
        <v>76</v>
      </c>
      <c r="AY96" s="197" t="s">
        <v>162</v>
      </c>
      <c r="BK96" s="199">
        <f>SUM(BK97:BK98)</f>
        <v>0</v>
      </c>
    </row>
    <row r="97" spans="2:65" s="1" customFormat="1" ht="22.5" customHeight="1">
      <c r="B97" s="42"/>
      <c r="C97" s="205" t="s">
        <v>172</v>
      </c>
      <c r="D97" s="205" t="s">
        <v>166</v>
      </c>
      <c r="E97" s="206" t="s">
        <v>528</v>
      </c>
      <c r="F97" s="207" t="s">
        <v>529</v>
      </c>
      <c r="G97" s="208" t="s">
        <v>489</v>
      </c>
      <c r="H97" s="209">
        <v>0.4</v>
      </c>
      <c r="I97" s="210"/>
      <c r="J97" s="211">
        <f>ROUND(I97*H97,2)</f>
        <v>0</v>
      </c>
      <c r="K97" s="207" t="s">
        <v>21</v>
      </c>
      <c r="L97" s="62"/>
      <c r="M97" s="212" t="s">
        <v>21</v>
      </c>
      <c r="N97" s="213" t="s">
        <v>40</v>
      </c>
      <c r="O97" s="4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AR97" s="25" t="s">
        <v>518</v>
      </c>
      <c r="AT97" s="25" t="s">
        <v>166</v>
      </c>
      <c r="AU97" s="25" t="s">
        <v>80</v>
      </c>
      <c r="AY97" s="25" t="s">
        <v>162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25" t="s">
        <v>76</v>
      </c>
      <c r="BK97" s="216">
        <f>ROUND(I97*H97,2)</f>
        <v>0</v>
      </c>
      <c r="BL97" s="25" t="s">
        <v>518</v>
      </c>
      <c r="BM97" s="25" t="s">
        <v>891</v>
      </c>
    </row>
    <row r="98" spans="2:65" s="12" customFormat="1">
      <c r="B98" s="217"/>
      <c r="C98" s="218"/>
      <c r="D98" s="229" t="s">
        <v>174</v>
      </c>
      <c r="E98" s="230" t="s">
        <v>21</v>
      </c>
      <c r="F98" s="231" t="s">
        <v>531</v>
      </c>
      <c r="G98" s="218"/>
      <c r="H98" s="232">
        <v>0.4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174</v>
      </c>
      <c r="AU98" s="228" t="s">
        <v>80</v>
      </c>
      <c r="AV98" s="12" t="s">
        <v>80</v>
      </c>
      <c r="AW98" s="12" t="s">
        <v>33</v>
      </c>
      <c r="AX98" s="12" t="s">
        <v>76</v>
      </c>
      <c r="AY98" s="228" t="s">
        <v>162</v>
      </c>
    </row>
    <row r="99" spans="2:65" s="11" customFormat="1" ht="29.85" customHeight="1">
      <c r="B99" s="186"/>
      <c r="C99" s="187"/>
      <c r="D99" s="202" t="s">
        <v>68</v>
      </c>
      <c r="E99" s="203" t="s">
        <v>532</v>
      </c>
      <c r="F99" s="203" t="s">
        <v>533</v>
      </c>
      <c r="G99" s="187"/>
      <c r="H99" s="187"/>
      <c r="I99" s="190"/>
      <c r="J99" s="204">
        <f>BK99</f>
        <v>0</v>
      </c>
      <c r="K99" s="187"/>
      <c r="L99" s="192"/>
      <c r="M99" s="193"/>
      <c r="N99" s="194"/>
      <c r="O99" s="194"/>
      <c r="P99" s="195">
        <f>SUM(P100:P101)</f>
        <v>0</v>
      </c>
      <c r="Q99" s="194"/>
      <c r="R99" s="195">
        <f>SUM(R100:R101)</f>
        <v>0</v>
      </c>
      <c r="S99" s="194"/>
      <c r="T99" s="196">
        <f>SUM(T100:T101)</f>
        <v>0</v>
      </c>
      <c r="AR99" s="197" t="s">
        <v>188</v>
      </c>
      <c r="AT99" s="198" t="s">
        <v>68</v>
      </c>
      <c r="AU99" s="198" t="s">
        <v>76</v>
      </c>
      <c r="AY99" s="197" t="s">
        <v>162</v>
      </c>
      <c r="BK99" s="199">
        <f>SUM(BK100:BK101)</f>
        <v>0</v>
      </c>
    </row>
    <row r="100" spans="2:65" s="1" customFormat="1" ht="22.5" customHeight="1">
      <c r="B100" s="42"/>
      <c r="C100" s="205" t="s">
        <v>171</v>
      </c>
      <c r="D100" s="205" t="s">
        <v>166</v>
      </c>
      <c r="E100" s="206" t="s">
        <v>534</v>
      </c>
      <c r="F100" s="207" t="s">
        <v>535</v>
      </c>
      <c r="G100" s="208" t="s">
        <v>376</v>
      </c>
      <c r="H100" s="209">
        <v>2</v>
      </c>
      <c r="I100" s="210"/>
      <c r="J100" s="211">
        <f>ROUND(I100*H100,2)</f>
        <v>0</v>
      </c>
      <c r="K100" s="207" t="s">
        <v>21</v>
      </c>
      <c r="L100" s="62"/>
      <c r="M100" s="212" t="s">
        <v>21</v>
      </c>
      <c r="N100" s="213" t="s">
        <v>40</v>
      </c>
      <c r="O100" s="4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25" t="s">
        <v>518</v>
      </c>
      <c r="AT100" s="25" t="s">
        <v>166</v>
      </c>
      <c r="AU100" s="25" t="s">
        <v>80</v>
      </c>
      <c r="AY100" s="25" t="s">
        <v>162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5" t="s">
        <v>76</v>
      </c>
      <c r="BK100" s="216">
        <f>ROUND(I100*H100,2)</f>
        <v>0</v>
      </c>
      <c r="BL100" s="25" t="s">
        <v>518</v>
      </c>
      <c r="BM100" s="25" t="s">
        <v>892</v>
      </c>
    </row>
    <row r="101" spans="2:65" s="12" customFormat="1">
      <c r="B101" s="217"/>
      <c r="C101" s="218"/>
      <c r="D101" s="229" t="s">
        <v>174</v>
      </c>
      <c r="E101" s="230" t="s">
        <v>21</v>
      </c>
      <c r="F101" s="231" t="s">
        <v>537</v>
      </c>
      <c r="G101" s="218"/>
      <c r="H101" s="232">
        <v>2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174</v>
      </c>
      <c r="AU101" s="228" t="s">
        <v>80</v>
      </c>
      <c r="AV101" s="12" t="s">
        <v>80</v>
      </c>
      <c r="AW101" s="12" t="s">
        <v>33</v>
      </c>
      <c r="AX101" s="12" t="s">
        <v>76</v>
      </c>
      <c r="AY101" s="228" t="s">
        <v>162</v>
      </c>
    </row>
    <row r="102" spans="2:65" s="11" customFormat="1" ht="29.85" customHeight="1">
      <c r="B102" s="186"/>
      <c r="C102" s="187"/>
      <c r="D102" s="202" t="s">
        <v>68</v>
      </c>
      <c r="E102" s="203" t="s">
        <v>538</v>
      </c>
      <c r="F102" s="203" t="s">
        <v>539</v>
      </c>
      <c r="G102" s="187"/>
      <c r="H102" s="187"/>
      <c r="I102" s="190"/>
      <c r="J102" s="204">
        <f>BK102</f>
        <v>0</v>
      </c>
      <c r="K102" s="187"/>
      <c r="L102" s="192"/>
      <c r="M102" s="193"/>
      <c r="N102" s="194"/>
      <c r="O102" s="194"/>
      <c r="P102" s="195">
        <f>SUM(P103:P104)</f>
        <v>0</v>
      </c>
      <c r="Q102" s="194"/>
      <c r="R102" s="195">
        <f>SUM(R103:R104)</f>
        <v>0</v>
      </c>
      <c r="S102" s="194"/>
      <c r="T102" s="196">
        <f>SUM(T103:T104)</f>
        <v>0</v>
      </c>
      <c r="AR102" s="197" t="s">
        <v>188</v>
      </c>
      <c r="AT102" s="198" t="s">
        <v>68</v>
      </c>
      <c r="AU102" s="198" t="s">
        <v>76</v>
      </c>
      <c r="AY102" s="197" t="s">
        <v>162</v>
      </c>
      <c r="BK102" s="199">
        <f>SUM(BK103:BK104)</f>
        <v>0</v>
      </c>
    </row>
    <row r="103" spans="2:65" s="1" customFormat="1" ht="22.5" customHeight="1">
      <c r="B103" s="42"/>
      <c r="C103" s="205" t="s">
        <v>188</v>
      </c>
      <c r="D103" s="205" t="s">
        <v>166</v>
      </c>
      <c r="E103" s="206" t="s">
        <v>540</v>
      </c>
      <c r="F103" s="207" t="s">
        <v>541</v>
      </c>
      <c r="G103" s="208" t="s">
        <v>489</v>
      </c>
      <c r="H103" s="209">
        <v>0.4</v>
      </c>
      <c r="I103" s="210"/>
      <c r="J103" s="211">
        <f>ROUND(I103*H103,2)</f>
        <v>0</v>
      </c>
      <c r="K103" s="207" t="s">
        <v>21</v>
      </c>
      <c r="L103" s="62"/>
      <c r="M103" s="212" t="s">
        <v>21</v>
      </c>
      <c r="N103" s="213" t="s">
        <v>40</v>
      </c>
      <c r="O103" s="4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25" t="s">
        <v>518</v>
      </c>
      <c r="AT103" s="25" t="s">
        <v>166</v>
      </c>
      <c r="AU103" s="25" t="s">
        <v>80</v>
      </c>
      <c r="AY103" s="25" t="s">
        <v>162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5" t="s">
        <v>76</v>
      </c>
      <c r="BK103" s="216">
        <f>ROUND(I103*H103,2)</f>
        <v>0</v>
      </c>
      <c r="BL103" s="25" t="s">
        <v>518</v>
      </c>
      <c r="BM103" s="25" t="s">
        <v>893</v>
      </c>
    </row>
    <row r="104" spans="2:65" s="12" customFormat="1">
      <c r="B104" s="217"/>
      <c r="C104" s="218"/>
      <c r="D104" s="229" t="s">
        <v>174</v>
      </c>
      <c r="E104" s="230" t="s">
        <v>21</v>
      </c>
      <c r="F104" s="231" t="s">
        <v>543</v>
      </c>
      <c r="G104" s="218"/>
      <c r="H104" s="232">
        <v>0.4</v>
      </c>
      <c r="I104" s="223"/>
      <c r="J104" s="218"/>
      <c r="K104" s="218"/>
      <c r="L104" s="224"/>
      <c r="M104" s="289"/>
      <c r="N104" s="290"/>
      <c r="O104" s="290"/>
      <c r="P104" s="290"/>
      <c r="Q104" s="290"/>
      <c r="R104" s="290"/>
      <c r="S104" s="290"/>
      <c r="T104" s="291"/>
      <c r="AT104" s="228" t="s">
        <v>174</v>
      </c>
      <c r="AU104" s="228" t="s">
        <v>80</v>
      </c>
      <c r="AV104" s="12" t="s">
        <v>80</v>
      </c>
      <c r="AW104" s="12" t="s">
        <v>33</v>
      </c>
      <c r="AX104" s="12" t="s">
        <v>76</v>
      </c>
      <c r="AY104" s="228" t="s">
        <v>162</v>
      </c>
    </row>
    <row r="105" spans="2:65" s="1" customFormat="1" ht="6.95" customHeight="1">
      <c r="B105" s="57"/>
      <c r="C105" s="58"/>
      <c r="D105" s="58"/>
      <c r="E105" s="58"/>
      <c r="F105" s="58"/>
      <c r="G105" s="58"/>
      <c r="H105" s="58"/>
      <c r="I105" s="149"/>
      <c r="J105" s="58"/>
      <c r="K105" s="58"/>
      <c r="L105" s="62"/>
    </row>
  </sheetData>
  <sheetProtection password="CC35" sheet="1" objects="1" scenarios="1" formatCells="0" formatColumns="0" formatRows="0" sort="0" autoFilter="0"/>
  <autoFilter ref="C87:K104"/>
  <mergeCells count="12">
    <mergeCell ref="E78:H78"/>
    <mergeCell ref="E80:H80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6:H76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6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5" t="s">
        <v>113</v>
      </c>
      <c r="H1" s="415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5" t="s">
        <v>102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6" t="str">
        <f>'Rekapitulace stavby'!K6</f>
        <v>Podzemní kontejnery v Ostravě-Porubě III</v>
      </c>
      <c r="F7" s="417"/>
      <c r="G7" s="417"/>
      <c r="H7" s="417"/>
      <c r="I7" s="127"/>
      <c r="J7" s="30"/>
      <c r="K7" s="32"/>
    </row>
    <row r="8" spans="1:70" s="1" customFormat="1" ht="15">
      <c r="B8" s="42"/>
      <c r="C8" s="43"/>
      <c r="D8" s="38" t="s">
        <v>118</v>
      </c>
      <c r="E8" s="43"/>
      <c r="F8" s="43"/>
      <c r="G8" s="43"/>
      <c r="H8" s="43"/>
      <c r="I8" s="128"/>
      <c r="J8" s="43"/>
      <c r="K8" s="46"/>
    </row>
    <row r="9" spans="1:70" s="1" customFormat="1" ht="36.950000000000003" customHeight="1">
      <c r="B9" s="42"/>
      <c r="C9" s="43"/>
      <c r="D9" s="43"/>
      <c r="E9" s="418" t="s">
        <v>894</v>
      </c>
      <c r="F9" s="419"/>
      <c r="G9" s="419"/>
      <c r="H9" s="419"/>
      <c r="I9" s="128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28"/>
      <c r="J10" s="43"/>
      <c r="K10" s="46"/>
    </row>
    <row r="11" spans="1:70" s="1" customFormat="1" ht="14.45" customHeight="1">
      <c r="B11" s="42"/>
      <c r="C11" s="43"/>
      <c r="D11" s="38" t="s">
        <v>20</v>
      </c>
      <c r="E11" s="43"/>
      <c r="F11" s="36" t="s">
        <v>21</v>
      </c>
      <c r="G11" s="43"/>
      <c r="H11" s="43"/>
      <c r="I11" s="129" t="s">
        <v>22</v>
      </c>
      <c r="J11" s="36" t="s">
        <v>21</v>
      </c>
      <c r="K11" s="46"/>
    </row>
    <row r="12" spans="1:70" s="1" customFormat="1" ht="14.45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29" t="s">
        <v>25</v>
      </c>
      <c r="J12" s="130" t="str">
        <f>'Rekapitulace stavby'!AN8</f>
        <v>5. 11. 2017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28"/>
      <c r="J13" s="43"/>
      <c r="K13" s="46"/>
    </row>
    <row r="14" spans="1:70" s="1" customFormat="1" ht="14.45" customHeight="1">
      <c r="B14" s="42"/>
      <c r="C14" s="43"/>
      <c r="D14" s="38" t="s">
        <v>27</v>
      </c>
      <c r="E14" s="43"/>
      <c r="F14" s="43"/>
      <c r="G14" s="43"/>
      <c r="H14" s="43"/>
      <c r="I14" s="129" t="s">
        <v>28</v>
      </c>
      <c r="J14" s="36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6" t="str">
        <f>IF('Rekapitulace stavby'!E11="","",'Rekapitulace stavby'!E11)</f>
        <v xml:space="preserve"> </v>
      </c>
      <c r="F15" s="43"/>
      <c r="G15" s="43"/>
      <c r="H15" s="43"/>
      <c r="I15" s="129" t="s">
        <v>29</v>
      </c>
      <c r="J15" s="36" t="str">
        <f>IF('Rekapitulace stavby'!AN11="","",'Rekapitulace stavby'!AN11)</f>
        <v/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28"/>
      <c r="J16" s="43"/>
      <c r="K16" s="46"/>
    </row>
    <row r="17" spans="2:11" s="1" customFormat="1" ht="14.45" customHeight="1">
      <c r="B17" s="42"/>
      <c r="C17" s="43"/>
      <c r="D17" s="38" t="s">
        <v>30</v>
      </c>
      <c r="E17" s="43"/>
      <c r="F17" s="43"/>
      <c r="G17" s="43"/>
      <c r="H17" s="43"/>
      <c r="I17" s="129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29" t="s">
        <v>29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28"/>
      <c r="J19" s="43"/>
      <c r="K19" s="46"/>
    </row>
    <row r="20" spans="2:11" s="1" customFormat="1" ht="14.45" customHeight="1">
      <c r="B20" s="42"/>
      <c r="C20" s="43"/>
      <c r="D20" s="38" t="s">
        <v>32</v>
      </c>
      <c r="E20" s="43"/>
      <c r="F20" s="43"/>
      <c r="G20" s="43"/>
      <c r="H20" s="43"/>
      <c r="I20" s="129" t="s">
        <v>28</v>
      </c>
      <c r="J20" s="36" t="str">
        <f>IF('Rekapitulace stavby'!AN16="","",'Rekapitulace stavby'!AN16)</f>
        <v/>
      </c>
      <c r="K20" s="46"/>
    </row>
    <row r="21" spans="2:11" s="1" customFormat="1" ht="18" customHeight="1">
      <c r="B21" s="42"/>
      <c r="C21" s="43"/>
      <c r="D21" s="43"/>
      <c r="E21" s="36" t="str">
        <f>IF('Rekapitulace stavby'!E17="","",'Rekapitulace stavby'!E17)</f>
        <v xml:space="preserve"> </v>
      </c>
      <c r="F21" s="43"/>
      <c r="G21" s="43"/>
      <c r="H21" s="43"/>
      <c r="I21" s="129" t="s">
        <v>29</v>
      </c>
      <c r="J21" s="36" t="str">
        <f>IF('Rekapitulace stavby'!AN17="","",'Rekapitulace stavby'!AN17)</f>
        <v/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28"/>
      <c r="J22" s="43"/>
      <c r="K22" s="46"/>
    </row>
    <row r="23" spans="2:11" s="1" customFormat="1" ht="14.45" customHeight="1">
      <c r="B23" s="42"/>
      <c r="C23" s="43"/>
      <c r="D23" s="38" t="s">
        <v>34</v>
      </c>
      <c r="E23" s="43"/>
      <c r="F23" s="43"/>
      <c r="G23" s="43"/>
      <c r="H23" s="43"/>
      <c r="I23" s="128"/>
      <c r="J23" s="43"/>
      <c r="K23" s="46"/>
    </row>
    <row r="24" spans="2:11" s="7" customFormat="1" ht="22.5" customHeight="1">
      <c r="B24" s="131"/>
      <c r="C24" s="132"/>
      <c r="D24" s="132"/>
      <c r="E24" s="405" t="s">
        <v>21</v>
      </c>
      <c r="F24" s="405"/>
      <c r="G24" s="405"/>
      <c r="H24" s="405"/>
      <c r="I24" s="133"/>
      <c r="J24" s="132"/>
      <c r="K24" s="134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28"/>
      <c r="J25" s="43"/>
      <c r="K25" s="46"/>
    </row>
    <row r="26" spans="2:11" s="1" customFormat="1" ht="6.95" customHeight="1">
      <c r="B26" s="42"/>
      <c r="C26" s="43"/>
      <c r="D26" s="86"/>
      <c r="E26" s="86"/>
      <c r="F26" s="86"/>
      <c r="G26" s="86"/>
      <c r="H26" s="86"/>
      <c r="I26" s="135"/>
      <c r="J26" s="86"/>
      <c r="K26" s="136"/>
    </row>
    <row r="27" spans="2:11" s="1" customFormat="1" ht="25.35" customHeight="1">
      <c r="B27" s="42"/>
      <c r="C27" s="43"/>
      <c r="D27" s="137" t="s">
        <v>35</v>
      </c>
      <c r="E27" s="43"/>
      <c r="F27" s="43"/>
      <c r="G27" s="43"/>
      <c r="H27" s="43"/>
      <c r="I27" s="128"/>
      <c r="J27" s="138">
        <f>ROUND(J94,2)</f>
        <v>0</v>
      </c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14.45" customHeight="1">
      <c r="B29" s="42"/>
      <c r="C29" s="43"/>
      <c r="D29" s="43"/>
      <c r="E29" s="43"/>
      <c r="F29" s="47" t="s">
        <v>37</v>
      </c>
      <c r="G29" s="43"/>
      <c r="H29" s="43"/>
      <c r="I29" s="139" t="s">
        <v>36</v>
      </c>
      <c r="J29" s="47" t="s">
        <v>38</v>
      </c>
      <c r="K29" s="46"/>
    </row>
    <row r="30" spans="2:11" s="1" customFormat="1" ht="14.45" customHeight="1">
      <c r="B30" s="42"/>
      <c r="C30" s="43"/>
      <c r="D30" s="50" t="s">
        <v>39</v>
      </c>
      <c r="E30" s="50" t="s">
        <v>40</v>
      </c>
      <c r="F30" s="140">
        <f>ROUND(SUM(BE94:BE264), 2)</f>
        <v>0</v>
      </c>
      <c r="G30" s="43"/>
      <c r="H30" s="43"/>
      <c r="I30" s="141">
        <v>0.21</v>
      </c>
      <c r="J30" s="140">
        <f>ROUND(ROUND((SUM(BE94:BE264)), 2)*I30, 2)</f>
        <v>0</v>
      </c>
      <c r="K30" s="46"/>
    </row>
    <row r="31" spans="2:11" s="1" customFormat="1" ht="14.45" customHeight="1">
      <c r="B31" s="42"/>
      <c r="C31" s="43"/>
      <c r="D31" s="43"/>
      <c r="E31" s="50" t="s">
        <v>41</v>
      </c>
      <c r="F31" s="140">
        <f>ROUND(SUM(BF94:BF264), 2)</f>
        <v>0</v>
      </c>
      <c r="G31" s="43"/>
      <c r="H31" s="43"/>
      <c r="I31" s="141">
        <v>0.15</v>
      </c>
      <c r="J31" s="140">
        <f>ROUND(ROUND((SUM(BF94:BF264)),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42</v>
      </c>
      <c r="F32" s="140">
        <f>ROUND(SUM(BG94:BG264), 2)</f>
        <v>0</v>
      </c>
      <c r="G32" s="43"/>
      <c r="H32" s="43"/>
      <c r="I32" s="141">
        <v>0.21</v>
      </c>
      <c r="J32" s="140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43</v>
      </c>
      <c r="F33" s="140">
        <f>ROUND(SUM(BH94:BH264), 2)</f>
        <v>0</v>
      </c>
      <c r="G33" s="43"/>
      <c r="H33" s="43"/>
      <c r="I33" s="141">
        <v>0.15</v>
      </c>
      <c r="J33" s="140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ROUND(SUM(BI94:BI264), 2)</f>
        <v>0</v>
      </c>
      <c r="G34" s="43"/>
      <c r="H34" s="43"/>
      <c r="I34" s="141">
        <v>0</v>
      </c>
      <c r="J34" s="140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28"/>
      <c r="J35" s="43"/>
      <c r="K35" s="46"/>
    </row>
    <row r="36" spans="2:11" s="1" customFormat="1" ht="25.35" customHeight="1">
      <c r="B36" s="42"/>
      <c r="C36" s="142"/>
      <c r="D36" s="143" t="s">
        <v>45</v>
      </c>
      <c r="E36" s="80"/>
      <c r="F36" s="80"/>
      <c r="G36" s="144" t="s">
        <v>46</v>
      </c>
      <c r="H36" s="145" t="s">
        <v>47</v>
      </c>
      <c r="I36" s="146"/>
      <c r="J36" s="147">
        <f>SUM(J27:J34)</f>
        <v>0</v>
      </c>
      <c r="K36" s="148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49"/>
      <c r="J37" s="58"/>
      <c r="K37" s="59"/>
    </row>
    <row r="41" spans="2:11" s="1" customFormat="1" ht="6.95" customHeight="1">
      <c r="B41" s="150"/>
      <c r="C41" s="151"/>
      <c r="D41" s="151"/>
      <c r="E41" s="151"/>
      <c r="F41" s="151"/>
      <c r="G41" s="151"/>
      <c r="H41" s="151"/>
      <c r="I41" s="152"/>
      <c r="J41" s="151"/>
      <c r="K41" s="153"/>
    </row>
    <row r="42" spans="2:11" s="1" customFormat="1" ht="36.950000000000003" customHeight="1">
      <c r="B42" s="42"/>
      <c r="C42" s="31" t="s">
        <v>120</v>
      </c>
      <c r="D42" s="43"/>
      <c r="E42" s="43"/>
      <c r="F42" s="43"/>
      <c r="G42" s="43"/>
      <c r="H42" s="43"/>
      <c r="I42" s="128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28"/>
      <c r="J43" s="43"/>
      <c r="K43" s="46"/>
    </row>
    <row r="44" spans="2:11" s="1" customFormat="1" ht="14.45" customHeight="1">
      <c r="B44" s="42"/>
      <c r="C44" s="38" t="s">
        <v>18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22.5" customHeight="1">
      <c r="B45" s="42"/>
      <c r="C45" s="43"/>
      <c r="D45" s="43"/>
      <c r="E45" s="416" t="str">
        <f>E7</f>
        <v>Podzemní kontejnery v Ostravě-Porubě III</v>
      </c>
      <c r="F45" s="417"/>
      <c r="G45" s="417"/>
      <c r="H45" s="417"/>
      <c r="I45" s="128"/>
      <c r="J45" s="43"/>
      <c r="K45" s="46"/>
    </row>
    <row r="46" spans="2:11" s="1" customFormat="1" ht="14.45" customHeight="1">
      <c r="B46" s="42"/>
      <c r="C46" s="38" t="s">
        <v>118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3.25" customHeight="1">
      <c r="B47" s="42"/>
      <c r="C47" s="43"/>
      <c r="D47" s="43"/>
      <c r="E47" s="418" t="str">
        <f>E9</f>
        <v>SO 03_S - Lokalita Bulharská 2 (separ.)</v>
      </c>
      <c r="F47" s="419"/>
      <c r="G47" s="419"/>
      <c r="H47" s="419"/>
      <c r="I47" s="128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28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 xml:space="preserve"> </v>
      </c>
      <c r="G49" s="43"/>
      <c r="H49" s="43"/>
      <c r="I49" s="129" t="s">
        <v>25</v>
      </c>
      <c r="J49" s="130" t="str">
        <f>IF(J12="","",J12)</f>
        <v>5. 11. 2017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28"/>
      <c r="J50" s="43"/>
      <c r="K50" s="46"/>
    </row>
    <row r="51" spans="2:47" s="1" customFormat="1" ht="15">
      <c r="B51" s="42"/>
      <c r="C51" s="38" t="s">
        <v>27</v>
      </c>
      <c r="D51" s="43"/>
      <c r="E51" s="43"/>
      <c r="F51" s="36" t="str">
        <f>E15</f>
        <v xml:space="preserve"> </v>
      </c>
      <c r="G51" s="43"/>
      <c r="H51" s="43"/>
      <c r="I51" s="129" t="s">
        <v>32</v>
      </c>
      <c r="J51" s="36" t="str">
        <f>E21</f>
        <v xml:space="preserve"> </v>
      </c>
      <c r="K51" s="46"/>
    </row>
    <row r="52" spans="2:47" s="1" customFormat="1" ht="14.45" customHeight="1">
      <c r="B52" s="42"/>
      <c r="C52" s="38" t="s">
        <v>30</v>
      </c>
      <c r="D52" s="43"/>
      <c r="E52" s="43"/>
      <c r="F52" s="36" t="str">
        <f>IF(E18="","",E18)</f>
        <v/>
      </c>
      <c r="G52" s="43"/>
      <c r="H52" s="43"/>
      <c r="I52" s="128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28"/>
      <c r="J53" s="43"/>
      <c r="K53" s="46"/>
    </row>
    <row r="54" spans="2:47" s="1" customFormat="1" ht="29.25" customHeight="1">
      <c r="B54" s="42"/>
      <c r="C54" s="154" t="s">
        <v>121</v>
      </c>
      <c r="D54" s="142"/>
      <c r="E54" s="142"/>
      <c r="F54" s="142"/>
      <c r="G54" s="142"/>
      <c r="H54" s="142"/>
      <c r="I54" s="155"/>
      <c r="J54" s="156" t="s">
        <v>122</v>
      </c>
      <c r="K54" s="157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28"/>
      <c r="J55" s="43"/>
      <c r="K55" s="46"/>
    </row>
    <row r="56" spans="2:47" s="1" customFormat="1" ht="29.25" customHeight="1">
      <c r="B56" s="42"/>
      <c r="C56" s="158" t="s">
        <v>123</v>
      </c>
      <c r="D56" s="43"/>
      <c r="E56" s="43"/>
      <c r="F56" s="43"/>
      <c r="G56" s="43"/>
      <c r="H56" s="43"/>
      <c r="I56" s="128"/>
      <c r="J56" s="138">
        <f>J94</f>
        <v>0</v>
      </c>
      <c r="K56" s="46"/>
      <c r="AU56" s="25" t="s">
        <v>124</v>
      </c>
    </row>
    <row r="57" spans="2:47" s="8" customFormat="1" ht="24.95" customHeight="1">
      <c r="B57" s="159"/>
      <c r="C57" s="160"/>
      <c r="D57" s="161" t="s">
        <v>125</v>
      </c>
      <c r="E57" s="162"/>
      <c r="F57" s="162"/>
      <c r="G57" s="162"/>
      <c r="H57" s="162"/>
      <c r="I57" s="163"/>
      <c r="J57" s="164">
        <f>J95</f>
        <v>0</v>
      </c>
      <c r="K57" s="165"/>
    </row>
    <row r="58" spans="2:47" s="9" customFormat="1" ht="19.899999999999999" customHeight="1">
      <c r="B58" s="166"/>
      <c r="C58" s="167"/>
      <c r="D58" s="168" t="s">
        <v>126</v>
      </c>
      <c r="E58" s="169"/>
      <c r="F58" s="169"/>
      <c r="G58" s="169"/>
      <c r="H58" s="169"/>
      <c r="I58" s="170"/>
      <c r="J58" s="171">
        <f>J96</f>
        <v>0</v>
      </c>
      <c r="K58" s="172"/>
    </row>
    <row r="59" spans="2:47" s="9" customFormat="1" ht="14.85" customHeight="1">
      <c r="B59" s="166"/>
      <c r="C59" s="167"/>
      <c r="D59" s="168" t="s">
        <v>127</v>
      </c>
      <c r="E59" s="169"/>
      <c r="F59" s="169"/>
      <c r="G59" s="169"/>
      <c r="H59" s="169"/>
      <c r="I59" s="170"/>
      <c r="J59" s="171">
        <f>J97</f>
        <v>0</v>
      </c>
      <c r="K59" s="172"/>
    </row>
    <row r="60" spans="2:47" s="9" customFormat="1" ht="14.85" customHeight="1">
      <c r="B60" s="166"/>
      <c r="C60" s="167"/>
      <c r="D60" s="168" t="s">
        <v>128</v>
      </c>
      <c r="E60" s="169"/>
      <c r="F60" s="169"/>
      <c r="G60" s="169"/>
      <c r="H60" s="169"/>
      <c r="I60" s="170"/>
      <c r="J60" s="171">
        <f>J120</f>
        <v>0</v>
      </c>
      <c r="K60" s="172"/>
    </row>
    <row r="61" spans="2:47" s="9" customFormat="1" ht="14.85" customHeight="1">
      <c r="B61" s="166"/>
      <c r="C61" s="167"/>
      <c r="D61" s="168" t="s">
        <v>129</v>
      </c>
      <c r="E61" s="169"/>
      <c r="F61" s="169"/>
      <c r="G61" s="169"/>
      <c r="H61" s="169"/>
      <c r="I61" s="170"/>
      <c r="J61" s="171">
        <f>J123</f>
        <v>0</v>
      </c>
      <c r="K61" s="172"/>
    </row>
    <row r="62" spans="2:47" s="9" customFormat="1" ht="14.85" customHeight="1">
      <c r="B62" s="166"/>
      <c r="C62" s="167"/>
      <c r="D62" s="168" t="s">
        <v>130</v>
      </c>
      <c r="E62" s="169"/>
      <c r="F62" s="169"/>
      <c r="G62" s="169"/>
      <c r="H62" s="169"/>
      <c r="I62" s="170"/>
      <c r="J62" s="171">
        <f>J129</f>
        <v>0</v>
      </c>
      <c r="K62" s="172"/>
    </row>
    <row r="63" spans="2:47" s="9" customFormat="1" ht="14.85" customHeight="1">
      <c r="B63" s="166"/>
      <c r="C63" s="167"/>
      <c r="D63" s="168" t="s">
        <v>131</v>
      </c>
      <c r="E63" s="169"/>
      <c r="F63" s="169"/>
      <c r="G63" s="169"/>
      <c r="H63" s="169"/>
      <c r="I63" s="170"/>
      <c r="J63" s="171">
        <f>J142</f>
        <v>0</v>
      </c>
      <c r="K63" s="172"/>
    </row>
    <row r="64" spans="2:47" s="9" customFormat="1" ht="14.85" customHeight="1">
      <c r="B64" s="166"/>
      <c r="C64" s="167"/>
      <c r="D64" s="168" t="s">
        <v>132</v>
      </c>
      <c r="E64" s="169"/>
      <c r="F64" s="169"/>
      <c r="G64" s="169"/>
      <c r="H64" s="169"/>
      <c r="I64" s="170"/>
      <c r="J64" s="171">
        <f>J147</f>
        <v>0</v>
      </c>
      <c r="K64" s="172"/>
    </row>
    <row r="65" spans="2:12" s="9" customFormat="1" ht="14.85" customHeight="1">
      <c r="B65" s="166"/>
      <c r="C65" s="167"/>
      <c r="D65" s="168" t="s">
        <v>133</v>
      </c>
      <c r="E65" s="169"/>
      <c r="F65" s="169"/>
      <c r="G65" s="169"/>
      <c r="H65" s="169"/>
      <c r="I65" s="170"/>
      <c r="J65" s="171">
        <f>J164</f>
        <v>0</v>
      </c>
      <c r="K65" s="172"/>
    </row>
    <row r="66" spans="2:12" s="9" customFormat="1" ht="19.899999999999999" customHeight="1">
      <c r="B66" s="166"/>
      <c r="C66" s="167"/>
      <c r="D66" s="168" t="s">
        <v>134</v>
      </c>
      <c r="E66" s="169"/>
      <c r="F66" s="169"/>
      <c r="G66" s="169"/>
      <c r="H66" s="169"/>
      <c r="I66" s="170"/>
      <c r="J66" s="171">
        <f>J180</f>
        <v>0</v>
      </c>
      <c r="K66" s="172"/>
    </row>
    <row r="67" spans="2:12" s="9" customFormat="1" ht="14.85" customHeight="1">
      <c r="B67" s="166"/>
      <c r="C67" s="167"/>
      <c r="D67" s="168" t="s">
        <v>606</v>
      </c>
      <c r="E67" s="169"/>
      <c r="F67" s="169"/>
      <c r="G67" s="169"/>
      <c r="H67" s="169"/>
      <c r="I67" s="170"/>
      <c r="J67" s="171">
        <f>J185</f>
        <v>0</v>
      </c>
      <c r="K67" s="172"/>
    </row>
    <row r="68" spans="2:12" s="9" customFormat="1" ht="14.85" customHeight="1">
      <c r="B68" s="166"/>
      <c r="C68" s="167"/>
      <c r="D68" s="168" t="s">
        <v>135</v>
      </c>
      <c r="E68" s="169"/>
      <c r="F68" s="169"/>
      <c r="G68" s="169"/>
      <c r="H68" s="169"/>
      <c r="I68" s="170"/>
      <c r="J68" s="171">
        <f>J199</f>
        <v>0</v>
      </c>
      <c r="K68" s="172"/>
    </row>
    <row r="69" spans="2:12" s="9" customFormat="1" ht="19.899999999999999" customHeight="1">
      <c r="B69" s="166"/>
      <c r="C69" s="167"/>
      <c r="D69" s="168" t="s">
        <v>136</v>
      </c>
      <c r="E69" s="169"/>
      <c r="F69" s="169"/>
      <c r="G69" s="169"/>
      <c r="H69" s="169"/>
      <c r="I69" s="170"/>
      <c r="J69" s="171">
        <f>J204</f>
        <v>0</v>
      </c>
      <c r="K69" s="172"/>
    </row>
    <row r="70" spans="2:12" s="9" customFormat="1" ht="19.899999999999999" customHeight="1">
      <c r="B70" s="166"/>
      <c r="C70" s="167"/>
      <c r="D70" s="168" t="s">
        <v>137</v>
      </c>
      <c r="E70" s="169"/>
      <c r="F70" s="169"/>
      <c r="G70" s="169"/>
      <c r="H70" s="169"/>
      <c r="I70" s="170"/>
      <c r="J70" s="171">
        <f>J235</f>
        <v>0</v>
      </c>
      <c r="K70" s="172"/>
    </row>
    <row r="71" spans="2:12" s="9" customFormat="1" ht="19.899999999999999" customHeight="1">
      <c r="B71" s="166"/>
      <c r="C71" s="167"/>
      <c r="D71" s="168" t="s">
        <v>138</v>
      </c>
      <c r="E71" s="169"/>
      <c r="F71" s="169"/>
      <c r="G71" s="169"/>
      <c r="H71" s="169"/>
      <c r="I71" s="170"/>
      <c r="J71" s="171">
        <f>J246</f>
        <v>0</v>
      </c>
      <c r="K71" s="172"/>
    </row>
    <row r="72" spans="2:12" s="9" customFormat="1" ht="19.899999999999999" customHeight="1">
      <c r="B72" s="166"/>
      <c r="C72" s="167"/>
      <c r="D72" s="168" t="s">
        <v>139</v>
      </c>
      <c r="E72" s="169"/>
      <c r="F72" s="169"/>
      <c r="G72" s="169"/>
      <c r="H72" s="169"/>
      <c r="I72" s="170"/>
      <c r="J72" s="171">
        <f>J256</f>
        <v>0</v>
      </c>
      <c r="K72" s="172"/>
    </row>
    <row r="73" spans="2:12" s="8" customFormat="1" ht="24.95" customHeight="1">
      <c r="B73" s="159"/>
      <c r="C73" s="160"/>
      <c r="D73" s="161" t="s">
        <v>145</v>
      </c>
      <c r="E73" s="162"/>
      <c r="F73" s="162"/>
      <c r="G73" s="162"/>
      <c r="H73" s="162"/>
      <c r="I73" s="163"/>
      <c r="J73" s="164">
        <f>J258</f>
        <v>0</v>
      </c>
      <c r="K73" s="165"/>
    </row>
    <row r="74" spans="2:12" s="8" customFormat="1" ht="24.95" customHeight="1">
      <c r="B74" s="159"/>
      <c r="C74" s="160"/>
      <c r="D74" s="161" t="s">
        <v>796</v>
      </c>
      <c r="E74" s="162"/>
      <c r="F74" s="162"/>
      <c r="G74" s="162"/>
      <c r="H74" s="162"/>
      <c r="I74" s="163"/>
      <c r="J74" s="164">
        <f>J262</f>
        <v>0</v>
      </c>
      <c r="K74" s="165"/>
    </row>
    <row r="75" spans="2:12" s="1" customFormat="1" ht="21.75" customHeight="1">
      <c r="B75" s="42"/>
      <c r="C75" s="43"/>
      <c r="D75" s="43"/>
      <c r="E75" s="43"/>
      <c r="F75" s="43"/>
      <c r="G75" s="43"/>
      <c r="H75" s="43"/>
      <c r="I75" s="128"/>
      <c r="J75" s="43"/>
      <c r="K75" s="46"/>
    </row>
    <row r="76" spans="2:12" s="1" customFormat="1" ht="6.95" customHeight="1">
      <c r="B76" s="57"/>
      <c r="C76" s="58"/>
      <c r="D76" s="58"/>
      <c r="E76" s="58"/>
      <c r="F76" s="58"/>
      <c r="G76" s="58"/>
      <c r="H76" s="58"/>
      <c r="I76" s="149"/>
      <c r="J76" s="58"/>
      <c r="K76" s="59"/>
    </row>
    <row r="80" spans="2:12" s="1" customFormat="1" ht="6.95" customHeight="1">
      <c r="B80" s="60"/>
      <c r="C80" s="61"/>
      <c r="D80" s="61"/>
      <c r="E80" s="61"/>
      <c r="F80" s="61"/>
      <c r="G80" s="61"/>
      <c r="H80" s="61"/>
      <c r="I80" s="152"/>
      <c r="J80" s="61"/>
      <c r="K80" s="61"/>
      <c r="L80" s="62"/>
    </row>
    <row r="81" spans="2:63" s="1" customFormat="1" ht="36.950000000000003" customHeight="1">
      <c r="B81" s="42"/>
      <c r="C81" s="63" t="s">
        <v>146</v>
      </c>
      <c r="D81" s="64"/>
      <c r="E81" s="64"/>
      <c r="F81" s="64"/>
      <c r="G81" s="64"/>
      <c r="H81" s="64"/>
      <c r="I81" s="173"/>
      <c r="J81" s="64"/>
      <c r="K81" s="64"/>
      <c r="L81" s="62"/>
    </row>
    <row r="82" spans="2:63" s="1" customFormat="1" ht="6.95" customHeight="1">
      <c r="B82" s="42"/>
      <c r="C82" s="64"/>
      <c r="D82" s="64"/>
      <c r="E82" s="64"/>
      <c r="F82" s="64"/>
      <c r="G82" s="64"/>
      <c r="H82" s="64"/>
      <c r="I82" s="173"/>
      <c r="J82" s="64"/>
      <c r="K82" s="64"/>
      <c r="L82" s="62"/>
    </row>
    <row r="83" spans="2:63" s="1" customFormat="1" ht="14.45" customHeight="1">
      <c r="B83" s="42"/>
      <c r="C83" s="66" t="s">
        <v>18</v>
      </c>
      <c r="D83" s="64"/>
      <c r="E83" s="64"/>
      <c r="F83" s="64"/>
      <c r="G83" s="64"/>
      <c r="H83" s="64"/>
      <c r="I83" s="173"/>
      <c r="J83" s="64"/>
      <c r="K83" s="64"/>
      <c r="L83" s="62"/>
    </row>
    <row r="84" spans="2:63" s="1" customFormat="1" ht="22.5" customHeight="1">
      <c r="B84" s="42"/>
      <c r="C84" s="64"/>
      <c r="D84" s="64"/>
      <c r="E84" s="412" t="str">
        <f>E7</f>
        <v>Podzemní kontejnery v Ostravě-Porubě III</v>
      </c>
      <c r="F84" s="413"/>
      <c r="G84" s="413"/>
      <c r="H84" s="413"/>
      <c r="I84" s="173"/>
      <c r="J84" s="64"/>
      <c r="K84" s="64"/>
      <c r="L84" s="62"/>
    </row>
    <row r="85" spans="2:63" s="1" customFormat="1" ht="14.45" customHeight="1">
      <c r="B85" s="42"/>
      <c r="C85" s="66" t="s">
        <v>118</v>
      </c>
      <c r="D85" s="64"/>
      <c r="E85" s="64"/>
      <c r="F85" s="64"/>
      <c r="G85" s="64"/>
      <c r="H85" s="64"/>
      <c r="I85" s="173"/>
      <c r="J85" s="64"/>
      <c r="K85" s="64"/>
      <c r="L85" s="62"/>
    </row>
    <row r="86" spans="2:63" s="1" customFormat="1" ht="23.25" customHeight="1">
      <c r="B86" s="42"/>
      <c r="C86" s="64"/>
      <c r="D86" s="64"/>
      <c r="E86" s="384" t="str">
        <f>E9</f>
        <v>SO 03_S - Lokalita Bulharská 2 (separ.)</v>
      </c>
      <c r="F86" s="414"/>
      <c r="G86" s="414"/>
      <c r="H86" s="414"/>
      <c r="I86" s="173"/>
      <c r="J86" s="64"/>
      <c r="K86" s="64"/>
      <c r="L86" s="62"/>
    </row>
    <row r="87" spans="2:63" s="1" customFormat="1" ht="6.95" customHeight="1">
      <c r="B87" s="42"/>
      <c r="C87" s="64"/>
      <c r="D87" s="64"/>
      <c r="E87" s="64"/>
      <c r="F87" s="64"/>
      <c r="G87" s="64"/>
      <c r="H87" s="64"/>
      <c r="I87" s="173"/>
      <c r="J87" s="64"/>
      <c r="K87" s="64"/>
      <c r="L87" s="62"/>
    </row>
    <row r="88" spans="2:63" s="1" customFormat="1" ht="18" customHeight="1">
      <c r="B88" s="42"/>
      <c r="C88" s="66" t="s">
        <v>23</v>
      </c>
      <c r="D88" s="64"/>
      <c r="E88" s="64"/>
      <c r="F88" s="174" t="str">
        <f>F12</f>
        <v xml:space="preserve"> </v>
      </c>
      <c r="G88" s="64"/>
      <c r="H88" s="64"/>
      <c r="I88" s="175" t="s">
        <v>25</v>
      </c>
      <c r="J88" s="74" t="str">
        <f>IF(J12="","",J12)</f>
        <v>5. 11. 2017</v>
      </c>
      <c r="K88" s="64"/>
      <c r="L88" s="62"/>
    </row>
    <row r="89" spans="2:63" s="1" customFormat="1" ht="6.95" customHeight="1">
      <c r="B89" s="42"/>
      <c r="C89" s="64"/>
      <c r="D89" s="64"/>
      <c r="E89" s="64"/>
      <c r="F89" s="64"/>
      <c r="G89" s="64"/>
      <c r="H89" s="64"/>
      <c r="I89" s="173"/>
      <c r="J89" s="64"/>
      <c r="K89" s="64"/>
      <c r="L89" s="62"/>
    </row>
    <row r="90" spans="2:63" s="1" customFormat="1" ht="15">
      <c r="B90" s="42"/>
      <c r="C90" s="66" t="s">
        <v>27</v>
      </c>
      <c r="D90" s="64"/>
      <c r="E90" s="64"/>
      <c r="F90" s="174" t="str">
        <f>E15</f>
        <v xml:space="preserve"> </v>
      </c>
      <c r="G90" s="64"/>
      <c r="H90" s="64"/>
      <c r="I90" s="175" t="s">
        <v>32</v>
      </c>
      <c r="J90" s="174" t="str">
        <f>E21</f>
        <v xml:space="preserve"> </v>
      </c>
      <c r="K90" s="64"/>
      <c r="L90" s="62"/>
    </row>
    <row r="91" spans="2:63" s="1" customFormat="1" ht="14.45" customHeight="1">
      <c r="B91" s="42"/>
      <c r="C91" s="66" t="s">
        <v>30</v>
      </c>
      <c r="D91" s="64"/>
      <c r="E91" s="64"/>
      <c r="F91" s="174" t="str">
        <f>IF(E18="","",E18)</f>
        <v/>
      </c>
      <c r="G91" s="64"/>
      <c r="H91" s="64"/>
      <c r="I91" s="173"/>
      <c r="J91" s="64"/>
      <c r="K91" s="64"/>
      <c r="L91" s="62"/>
    </row>
    <row r="92" spans="2:63" s="1" customFormat="1" ht="10.35" customHeight="1">
      <c r="B92" s="42"/>
      <c r="C92" s="64"/>
      <c r="D92" s="64"/>
      <c r="E92" s="64"/>
      <c r="F92" s="64"/>
      <c r="G92" s="64"/>
      <c r="H92" s="64"/>
      <c r="I92" s="173"/>
      <c r="J92" s="64"/>
      <c r="K92" s="64"/>
      <c r="L92" s="62"/>
    </row>
    <row r="93" spans="2:63" s="10" customFormat="1" ht="29.25" customHeight="1">
      <c r="B93" s="176"/>
      <c r="C93" s="177" t="s">
        <v>147</v>
      </c>
      <c r="D93" s="178" t="s">
        <v>54</v>
      </c>
      <c r="E93" s="178" t="s">
        <v>50</v>
      </c>
      <c r="F93" s="178" t="s">
        <v>148</v>
      </c>
      <c r="G93" s="178" t="s">
        <v>149</v>
      </c>
      <c r="H93" s="178" t="s">
        <v>150</v>
      </c>
      <c r="I93" s="179" t="s">
        <v>151</v>
      </c>
      <c r="J93" s="178" t="s">
        <v>122</v>
      </c>
      <c r="K93" s="180" t="s">
        <v>152</v>
      </c>
      <c r="L93" s="181"/>
      <c r="M93" s="82" t="s">
        <v>153</v>
      </c>
      <c r="N93" s="83" t="s">
        <v>39</v>
      </c>
      <c r="O93" s="83" t="s">
        <v>154</v>
      </c>
      <c r="P93" s="83" t="s">
        <v>155</v>
      </c>
      <c r="Q93" s="83" t="s">
        <v>156</v>
      </c>
      <c r="R93" s="83" t="s">
        <v>157</v>
      </c>
      <c r="S93" s="83" t="s">
        <v>158</v>
      </c>
      <c r="T93" s="84" t="s">
        <v>159</v>
      </c>
    </row>
    <row r="94" spans="2:63" s="1" customFormat="1" ht="29.25" customHeight="1">
      <c r="B94" s="42"/>
      <c r="C94" s="88" t="s">
        <v>123</v>
      </c>
      <c r="D94" s="64"/>
      <c r="E94" s="64"/>
      <c r="F94" s="64"/>
      <c r="G94" s="64"/>
      <c r="H94" s="64"/>
      <c r="I94" s="173"/>
      <c r="J94" s="182">
        <f>BK94</f>
        <v>0</v>
      </c>
      <c r="K94" s="64"/>
      <c r="L94" s="62"/>
      <c r="M94" s="85"/>
      <c r="N94" s="86"/>
      <c r="O94" s="86"/>
      <c r="P94" s="183">
        <f>P95+P258+P262</f>
        <v>0</v>
      </c>
      <c r="Q94" s="86"/>
      <c r="R94" s="183">
        <f>R95+R258+R262</f>
        <v>112.78251214999999</v>
      </c>
      <c r="S94" s="86"/>
      <c r="T94" s="184">
        <f>T95+T258+T262</f>
        <v>22.332000000000001</v>
      </c>
      <c r="AT94" s="25" t="s">
        <v>68</v>
      </c>
      <c r="AU94" s="25" t="s">
        <v>124</v>
      </c>
      <c r="BK94" s="185">
        <f>BK95+BK258+BK262</f>
        <v>0</v>
      </c>
    </row>
    <row r="95" spans="2:63" s="11" customFormat="1" ht="37.35" customHeight="1">
      <c r="B95" s="186"/>
      <c r="C95" s="187"/>
      <c r="D95" s="188" t="s">
        <v>68</v>
      </c>
      <c r="E95" s="189" t="s">
        <v>160</v>
      </c>
      <c r="F95" s="189" t="s">
        <v>161</v>
      </c>
      <c r="G95" s="187"/>
      <c r="H95" s="187"/>
      <c r="I95" s="190"/>
      <c r="J95" s="191">
        <f>BK95</f>
        <v>0</v>
      </c>
      <c r="K95" s="187"/>
      <c r="L95" s="192"/>
      <c r="M95" s="193"/>
      <c r="N95" s="194"/>
      <c r="O95" s="194"/>
      <c r="P95" s="195">
        <f>P96+P180+P204+P235+P246+P256</f>
        <v>0</v>
      </c>
      <c r="Q95" s="194"/>
      <c r="R95" s="195">
        <f>R96+R180+R204+R235+R246+R256</f>
        <v>112.78251214999999</v>
      </c>
      <c r="S95" s="194"/>
      <c r="T95" s="196">
        <f>T96+T180+T204+T235+T246+T256</f>
        <v>22.332000000000001</v>
      </c>
      <c r="AR95" s="197" t="s">
        <v>76</v>
      </c>
      <c r="AT95" s="198" t="s">
        <v>68</v>
      </c>
      <c r="AU95" s="198" t="s">
        <v>69</v>
      </c>
      <c r="AY95" s="197" t="s">
        <v>162</v>
      </c>
      <c r="BK95" s="199">
        <f>BK96+BK180+BK204+BK235+BK246+BK256</f>
        <v>0</v>
      </c>
    </row>
    <row r="96" spans="2:63" s="11" customFormat="1" ht="19.899999999999999" customHeight="1">
      <c r="B96" s="186"/>
      <c r="C96" s="187"/>
      <c r="D96" s="188" t="s">
        <v>68</v>
      </c>
      <c r="E96" s="200" t="s">
        <v>76</v>
      </c>
      <c r="F96" s="200" t="s">
        <v>163</v>
      </c>
      <c r="G96" s="187"/>
      <c r="H96" s="187"/>
      <c r="I96" s="190"/>
      <c r="J96" s="201">
        <f>BK96</f>
        <v>0</v>
      </c>
      <c r="K96" s="187"/>
      <c r="L96" s="192"/>
      <c r="M96" s="193"/>
      <c r="N96" s="194"/>
      <c r="O96" s="194"/>
      <c r="P96" s="195">
        <f>P97+P120+P123+P129+P142+P147+P164</f>
        <v>0</v>
      </c>
      <c r="Q96" s="194"/>
      <c r="R96" s="195">
        <f>R97+R120+R123+R129+R142+R147+R164</f>
        <v>72.229428499999983</v>
      </c>
      <c r="S96" s="194"/>
      <c r="T96" s="196">
        <f>T97+T120+T123+T129+T142+T147+T164</f>
        <v>22.332000000000001</v>
      </c>
      <c r="AR96" s="197" t="s">
        <v>76</v>
      </c>
      <c r="AT96" s="198" t="s">
        <v>68</v>
      </c>
      <c r="AU96" s="198" t="s">
        <v>76</v>
      </c>
      <c r="AY96" s="197" t="s">
        <v>162</v>
      </c>
      <c r="BK96" s="199">
        <f>BK97+BK120+BK123+BK129+BK142+BK147+BK164</f>
        <v>0</v>
      </c>
    </row>
    <row r="97" spans="2:65" s="11" customFormat="1" ht="14.85" customHeight="1">
      <c r="B97" s="186"/>
      <c r="C97" s="187"/>
      <c r="D97" s="202" t="s">
        <v>68</v>
      </c>
      <c r="E97" s="203" t="s">
        <v>164</v>
      </c>
      <c r="F97" s="203" t="s">
        <v>165</v>
      </c>
      <c r="G97" s="187"/>
      <c r="H97" s="187"/>
      <c r="I97" s="190"/>
      <c r="J97" s="204">
        <f>BK97</f>
        <v>0</v>
      </c>
      <c r="K97" s="187"/>
      <c r="L97" s="192"/>
      <c r="M97" s="193"/>
      <c r="N97" s="194"/>
      <c r="O97" s="194"/>
      <c r="P97" s="195">
        <f>SUM(P98:P119)</f>
        <v>0</v>
      </c>
      <c r="Q97" s="194"/>
      <c r="R97" s="195">
        <f>SUM(R98:R119)</f>
        <v>2.1600000000000001E-2</v>
      </c>
      <c r="S97" s="194"/>
      <c r="T97" s="196">
        <f>SUM(T98:T119)</f>
        <v>22.332000000000001</v>
      </c>
      <c r="AR97" s="197" t="s">
        <v>76</v>
      </c>
      <c r="AT97" s="198" t="s">
        <v>68</v>
      </c>
      <c r="AU97" s="198" t="s">
        <v>80</v>
      </c>
      <c r="AY97" s="197" t="s">
        <v>162</v>
      </c>
      <c r="BK97" s="199">
        <f>SUM(BK98:BK119)</f>
        <v>0</v>
      </c>
    </row>
    <row r="98" spans="2:65" s="1" customFormat="1" ht="31.5" customHeight="1">
      <c r="B98" s="42"/>
      <c r="C98" s="205" t="s">
        <v>76</v>
      </c>
      <c r="D98" s="205" t="s">
        <v>166</v>
      </c>
      <c r="E98" s="206" t="s">
        <v>797</v>
      </c>
      <c r="F98" s="207" t="s">
        <v>798</v>
      </c>
      <c r="G98" s="208" t="s">
        <v>169</v>
      </c>
      <c r="H98" s="209">
        <v>27.6</v>
      </c>
      <c r="I98" s="210"/>
      <c r="J98" s="211">
        <f>ROUND(I98*H98,2)</f>
        <v>0</v>
      </c>
      <c r="K98" s="207" t="s">
        <v>21</v>
      </c>
      <c r="L98" s="62"/>
      <c r="M98" s="212" t="s">
        <v>21</v>
      </c>
      <c r="N98" s="213" t="s">
        <v>40</v>
      </c>
      <c r="O98" s="43"/>
      <c r="P98" s="214">
        <f>O98*H98</f>
        <v>0</v>
      </c>
      <c r="Q98" s="214">
        <v>0</v>
      </c>
      <c r="R98" s="214">
        <f>Q98*H98</f>
        <v>0</v>
      </c>
      <c r="S98" s="214">
        <v>0.26</v>
      </c>
      <c r="T98" s="215">
        <f>S98*H98</f>
        <v>7.176000000000001</v>
      </c>
      <c r="AR98" s="25" t="s">
        <v>171</v>
      </c>
      <c r="AT98" s="25" t="s">
        <v>166</v>
      </c>
      <c r="AU98" s="25" t="s">
        <v>172</v>
      </c>
      <c r="AY98" s="25" t="s">
        <v>162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25" t="s">
        <v>76</v>
      </c>
      <c r="BK98" s="216">
        <f>ROUND(I98*H98,2)</f>
        <v>0</v>
      </c>
      <c r="BL98" s="25" t="s">
        <v>171</v>
      </c>
      <c r="BM98" s="25" t="s">
        <v>799</v>
      </c>
    </row>
    <row r="99" spans="2:65" s="12" customFormat="1">
      <c r="B99" s="217"/>
      <c r="C99" s="218"/>
      <c r="D99" s="219" t="s">
        <v>174</v>
      </c>
      <c r="E99" s="220" t="s">
        <v>21</v>
      </c>
      <c r="F99" s="221" t="s">
        <v>895</v>
      </c>
      <c r="G99" s="218"/>
      <c r="H99" s="222">
        <v>27.6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174</v>
      </c>
      <c r="AU99" s="228" t="s">
        <v>172</v>
      </c>
      <c r="AV99" s="12" t="s">
        <v>80</v>
      </c>
      <c r="AW99" s="12" t="s">
        <v>33</v>
      </c>
      <c r="AX99" s="12" t="s">
        <v>76</v>
      </c>
      <c r="AY99" s="228" t="s">
        <v>162</v>
      </c>
    </row>
    <row r="100" spans="2:65" s="1" customFormat="1" ht="22.5" customHeight="1">
      <c r="B100" s="42"/>
      <c r="C100" s="205" t="s">
        <v>80</v>
      </c>
      <c r="D100" s="205" t="s">
        <v>166</v>
      </c>
      <c r="E100" s="206" t="s">
        <v>801</v>
      </c>
      <c r="F100" s="207" t="s">
        <v>802</v>
      </c>
      <c r="G100" s="208" t="s">
        <v>169</v>
      </c>
      <c r="H100" s="209">
        <v>27.6</v>
      </c>
      <c r="I100" s="210"/>
      <c r="J100" s="211">
        <f>ROUND(I100*H100,2)</f>
        <v>0</v>
      </c>
      <c r="K100" s="207" t="s">
        <v>21</v>
      </c>
      <c r="L100" s="62"/>
      <c r="M100" s="212" t="s">
        <v>21</v>
      </c>
      <c r="N100" s="213" t="s">
        <v>40</v>
      </c>
      <c r="O100" s="43"/>
      <c r="P100" s="214">
        <f>O100*H100</f>
        <v>0</v>
      </c>
      <c r="Q100" s="214">
        <v>0</v>
      </c>
      <c r="R100" s="214">
        <f>Q100*H100</f>
        <v>0</v>
      </c>
      <c r="S100" s="214">
        <v>0.44</v>
      </c>
      <c r="T100" s="215">
        <f>S100*H100</f>
        <v>12.144</v>
      </c>
      <c r="AR100" s="25" t="s">
        <v>171</v>
      </c>
      <c r="AT100" s="25" t="s">
        <v>166</v>
      </c>
      <c r="AU100" s="25" t="s">
        <v>172</v>
      </c>
      <c r="AY100" s="25" t="s">
        <v>162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5" t="s">
        <v>76</v>
      </c>
      <c r="BK100" s="216">
        <f>ROUND(I100*H100,2)</f>
        <v>0</v>
      </c>
      <c r="BL100" s="25" t="s">
        <v>171</v>
      </c>
      <c r="BM100" s="25" t="s">
        <v>803</v>
      </c>
    </row>
    <row r="101" spans="2:65" s="12" customFormat="1">
      <c r="B101" s="217"/>
      <c r="C101" s="218"/>
      <c r="D101" s="219" t="s">
        <v>174</v>
      </c>
      <c r="E101" s="220" t="s">
        <v>21</v>
      </c>
      <c r="F101" s="221" t="s">
        <v>895</v>
      </c>
      <c r="G101" s="218"/>
      <c r="H101" s="222">
        <v>27.6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174</v>
      </c>
      <c r="AU101" s="228" t="s">
        <v>172</v>
      </c>
      <c r="AV101" s="12" t="s">
        <v>80</v>
      </c>
      <c r="AW101" s="12" t="s">
        <v>33</v>
      </c>
      <c r="AX101" s="12" t="s">
        <v>76</v>
      </c>
      <c r="AY101" s="228" t="s">
        <v>162</v>
      </c>
    </row>
    <row r="102" spans="2:65" s="1" customFormat="1" ht="22.5" customHeight="1">
      <c r="B102" s="42"/>
      <c r="C102" s="205" t="s">
        <v>172</v>
      </c>
      <c r="D102" s="205" t="s">
        <v>166</v>
      </c>
      <c r="E102" s="206" t="s">
        <v>176</v>
      </c>
      <c r="F102" s="207" t="s">
        <v>177</v>
      </c>
      <c r="G102" s="208" t="s">
        <v>169</v>
      </c>
      <c r="H102" s="209">
        <v>4.2</v>
      </c>
      <c r="I102" s="210"/>
      <c r="J102" s="211">
        <f>ROUND(I102*H102,2)</f>
        <v>0</v>
      </c>
      <c r="K102" s="207" t="s">
        <v>21</v>
      </c>
      <c r="L102" s="62"/>
      <c r="M102" s="212" t="s">
        <v>21</v>
      </c>
      <c r="N102" s="213" t="s">
        <v>40</v>
      </c>
      <c r="O102" s="43"/>
      <c r="P102" s="214">
        <f>O102*H102</f>
        <v>0</v>
      </c>
      <c r="Q102" s="214">
        <v>0</v>
      </c>
      <c r="R102" s="214">
        <f>Q102*H102</f>
        <v>0</v>
      </c>
      <c r="S102" s="214">
        <v>0.22</v>
      </c>
      <c r="T102" s="215">
        <f>S102*H102</f>
        <v>0.92400000000000004</v>
      </c>
      <c r="AR102" s="25" t="s">
        <v>171</v>
      </c>
      <c r="AT102" s="25" t="s">
        <v>166</v>
      </c>
      <c r="AU102" s="25" t="s">
        <v>172</v>
      </c>
      <c r="AY102" s="25" t="s">
        <v>162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25" t="s">
        <v>76</v>
      </c>
      <c r="BK102" s="216">
        <f>ROUND(I102*H102,2)</f>
        <v>0</v>
      </c>
      <c r="BL102" s="25" t="s">
        <v>171</v>
      </c>
      <c r="BM102" s="25" t="s">
        <v>804</v>
      </c>
    </row>
    <row r="103" spans="2:65" s="12" customFormat="1">
      <c r="B103" s="217"/>
      <c r="C103" s="218"/>
      <c r="D103" s="219" t="s">
        <v>174</v>
      </c>
      <c r="E103" s="220" t="s">
        <v>21</v>
      </c>
      <c r="F103" s="221" t="s">
        <v>588</v>
      </c>
      <c r="G103" s="218"/>
      <c r="H103" s="222">
        <v>4.2</v>
      </c>
      <c r="I103" s="223"/>
      <c r="J103" s="218"/>
      <c r="K103" s="218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174</v>
      </c>
      <c r="AU103" s="228" t="s">
        <v>172</v>
      </c>
      <c r="AV103" s="12" t="s">
        <v>80</v>
      </c>
      <c r="AW103" s="12" t="s">
        <v>33</v>
      </c>
      <c r="AX103" s="12" t="s">
        <v>76</v>
      </c>
      <c r="AY103" s="228" t="s">
        <v>162</v>
      </c>
    </row>
    <row r="104" spans="2:65" s="1" customFormat="1" ht="22.5" customHeight="1">
      <c r="B104" s="42"/>
      <c r="C104" s="205" t="s">
        <v>171</v>
      </c>
      <c r="D104" s="205" t="s">
        <v>166</v>
      </c>
      <c r="E104" s="206" t="s">
        <v>184</v>
      </c>
      <c r="F104" s="207" t="s">
        <v>185</v>
      </c>
      <c r="G104" s="208" t="s">
        <v>181</v>
      </c>
      <c r="H104" s="209">
        <v>7.2</v>
      </c>
      <c r="I104" s="210"/>
      <c r="J104" s="211">
        <f>ROUND(I104*H104,2)</f>
        <v>0</v>
      </c>
      <c r="K104" s="207" t="s">
        <v>170</v>
      </c>
      <c r="L104" s="62"/>
      <c r="M104" s="212" t="s">
        <v>21</v>
      </c>
      <c r="N104" s="213" t="s">
        <v>40</v>
      </c>
      <c r="O104" s="43"/>
      <c r="P104" s="214">
        <f>O104*H104</f>
        <v>0</v>
      </c>
      <c r="Q104" s="214">
        <v>0</v>
      </c>
      <c r="R104" s="214">
        <f>Q104*H104</f>
        <v>0</v>
      </c>
      <c r="S104" s="214">
        <v>0.28999999999999998</v>
      </c>
      <c r="T104" s="215">
        <f>S104*H104</f>
        <v>2.0880000000000001</v>
      </c>
      <c r="AR104" s="25" t="s">
        <v>171</v>
      </c>
      <c r="AT104" s="25" t="s">
        <v>166</v>
      </c>
      <c r="AU104" s="25" t="s">
        <v>172</v>
      </c>
      <c r="AY104" s="25" t="s">
        <v>162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25" t="s">
        <v>76</v>
      </c>
      <c r="BK104" s="216">
        <f>ROUND(I104*H104,2)</f>
        <v>0</v>
      </c>
      <c r="BL104" s="25" t="s">
        <v>171</v>
      </c>
      <c r="BM104" s="25" t="s">
        <v>805</v>
      </c>
    </row>
    <row r="105" spans="2:65" s="12" customFormat="1">
      <c r="B105" s="217"/>
      <c r="C105" s="218"/>
      <c r="D105" s="219" t="s">
        <v>174</v>
      </c>
      <c r="E105" s="220" t="s">
        <v>21</v>
      </c>
      <c r="F105" s="221" t="s">
        <v>547</v>
      </c>
      <c r="G105" s="218"/>
      <c r="H105" s="222">
        <v>7.2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174</v>
      </c>
      <c r="AU105" s="228" t="s">
        <v>172</v>
      </c>
      <c r="AV105" s="12" t="s">
        <v>80</v>
      </c>
      <c r="AW105" s="12" t="s">
        <v>33</v>
      </c>
      <c r="AX105" s="12" t="s">
        <v>76</v>
      </c>
      <c r="AY105" s="228" t="s">
        <v>162</v>
      </c>
    </row>
    <row r="106" spans="2:65" s="1" customFormat="1" ht="22.5" customHeight="1">
      <c r="B106" s="42"/>
      <c r="C106" s="205" t="s">
        <v>188</v>
      </c>
      <c r="D106" s="205" t="s">
        <v>166</v>
      </c>
      <c r="E106" s="206" t="s">
        <v>189</v>
      </c>
      <c r="F106" s="207" t="s">
        <v>190</v>
      </c>
      <c r="G106" s="208" t="s">
        <v>191</v>
      </c>
      <c r="H106" s="209">
        <v>14.4</v>
      </c>
      <c r="I106" s="210"/>
      <c r="J106" s="211">
        <f>ROUND(I106*H106,2)</f>
        <v>0</v>
      </c>
      <c r="K106" s="207" t="s">
        <v>21</v>
      </c>
      <c r="L106" s="62"/>
      <c r="M106" s="212" t="s">
        <v>21</v>
      </c>
      <c r="N106" s="213" t="s">
        <v>40</v>
      </c>
      <c r="O106" s="43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25" t="s">
        <v>171</v>
      </c>
      <c r="AT106" s="25" t="s">
        <v>166</v>
      </c>
      <c r="AU106" s="25" t="s">
        <v>172</v>
      </c>
      <c r="AY106" s="25" t="s">
        <v>162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5" t="s">
        <v>76</v>
      </c>
      <c r="BK106" s="216">
        <f>ROUND(I106*H106,2)</f>
        <v>0</v>
      </c>
      <c r="BL106" s="25" t="s">
        <v>171</v>
      </c>
      <c r="BM106" s="25" t="s">
        <v>806</v>
      </c>
    </row>
    <row r="107" spans="2:65" s="12" customFormat="1">
      <c r="B107" s="217"/>
      <c r="C107" s="218"/>
      <c r="D107" s="229" t="s">
        <v>174</v>
      </c>
      <c r="E107" s="230" t="s">
        <v>21</v>
      </c>
      <c r="F107" s="231" t="s">
        <v>548</v>
      </c>
      <c r="G107" s="218"/>
      <c r="H107" s="232">
        <v>14.4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174</v>
      </c>
      <c r="AU107" s="228" t="s">
        <v>172</v>
      </c>
      <c r="AV107" s="12" t="s">
        <v>80</v>
      </c>
      <c r="AW107" s="12" t="s">
        <v>33</v>
      </c>
      <c r="AX107" s="12" t="s">
        <v>69</v>
      </c>
      <c r="AY107" s="228" t="s">
        <v>162</v>
      </c>
    </row>
    <row r="108" spans="2:65" s="13" customFormat="1">
      <c r="B108" s="233"/>
      <c r="C108" s="234"/>
      <c r="D108" s="219" t="s">
        <v>174</v>
      </c>
      <c r="E108" s="235" t="s">
        <v>21</v>
      </c>
      <c r="F108" s="236" t="s">
        <v>194</v>
      </c>
      <c r="G108" s="234"/>
      <c r="H108" s="237">
        <v>14.4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AT108" s="243" t="s">
        <v>174</v>
      </c>
      <c r="AU108" s="243" t="s">
        <v>172</v>
      </c>
      <c r="AV108" s="13" t="s">
        <v>171</v>
      </c>
      <c r="AW108" s="13" t="s">
        <v>33</v>
      </c>
      <c r="AX108" s="13" t="s">
        <v>76</v>
      </c>
      <c r="AY108" s="243" t="s">
        <v>162</v>
      </c>
    </row>
    <row r="109" spans="2:65" s="1" customFormat="1" ht="22.5" customHeight="1">
      <c r="B109" s="42"/>
      <c r="C109" s="205" t="s">
        <v>195</v>
      </c>
      <c r="D109" s="205" t="s">
        <v>166</v>
      </c>
      <c r="E109" s="206" t="s">
        <v>196</v>
      </c>
      <c r="F109" s="207" t="s">
        <v>197</v>
      </c>
      <c r="G109" s="208" t="s">
        <v>198</v>
      </c>
      <c r="H109" s="209">
        <v>0.6</v>
      </c>
      <c r="I109" s="210"/>
      <c r="J109" s="211">
        <f>ROUND(I109*H109,2)</f>
        <v>0</v>
      </c>
      <c r="K109" s="207" t="s">
        <v>21</v>
      </c>
      <c r="L109" s="62"/>
      <c r="M109" s="212" t="s">
        <v>21</v>
      </c>
      <c r="N109" s="213" t="s">
        <v>40</v>
      </c>
      <c r="O109" s="43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AR109" s="25" t="s">
        <v>171</v>
      </c>
      <c r="AT109" s="25" t="s">
        <v>166</v>
      </c>
      <c r="AU109" s="25" t="s">
        <v>172</v>
      </c>
      <c r="AY109" s="25" t="s">
        <v>162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25" t="s">
        <v>76</v>
      </c>
      <c r="BK109" s="216">
        <f>ROUND(I109*H109,2)</f>
        <v>0</v>
      </c>
      <c r="BL109" s="25" t="s">
        <v>171</v>
      </c>
      <c r="BM109" s="25" t="s">
        <v>807</v>
      </c>
    </row>
    <row r="110" spans="2:65" s="12" customFormat="1">
      <c r="B110" s="217"/>
      <c r="C110" s="218"/>
      <c r="D110" s="229" t="s">
        <v>174</v>
      </c>
      <c r="E110" s="230" t="s">
        <v>21</v>
      </c>
      <c r="F110" s="231" t="s">
        <v>549</v>
      </c>
      <c r="G110" s="218"/>
      <c r="H110" s="232">
        <v>0.6</v>
      </c>
      <c r="I110" s="223"/>
      <c r="J110" s="218"/>
      <c r="K110" s="218"/>
      <c r="L110" s="224"/>
      <c r="M110" s="225"/>
      <c r="N110" s="226"/>
      <c r="O110" s="226"/>
      <c r="P110" s="226"/>
      <c r="Q110" s="226"/>
      <c r="R110" s="226"/>
      <c r="S110" s="226"/>
      <c r="T110" s="227"/>
      <c r="AT110" s="228" t="s">
        <v>174</v>
      </c>
      <c r="AU110" s="228" t="s">
        <v>172</v>
      </c>
      <c r="AV110" s="12" t="s">
        <v>80</v>
      </c>
      <c r="AW110" s="12" t="s">
        <v>33</v>
      </c>
      <c r="AX110" s="12" t="s">
        <v>69</v>
      </c>
      <c r="AY110" s="228" t="s">
        <v>162</v>
      </c>
    </row>
    <row r="111" spans="2:65" s="13" customFormat="1">
      <c r="B111" s="233"/>
      <c r="C111" s="234"/>
      <c r="D111" s="219" t="s">
        <v>174</v>
      </c>
      <c r="E111" s="235" t="s">
        <v>21</v>
      </c>
      <c r="F111" s="236" t="s">
        <v>194</v>
      </c>
      <c r="G111" s="234"/>
      <c r="H111" s="237">
        <v>0.6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174</v>
      </c>
      <c r="AU111" s="243" t="s">
        <v>172</v>
      </c>
      <c r="AV111" s="13" t="s">
        <v>171</v>
      </c>
      <c r="AW111" s="13" t="s">
        <v>33</v>
      </c>
      <c r="AX111" s="13" t="s">
        <v>76</v>
      </c>
      <c r="AY111" s="243" t="s">
        <v>162</v>
      </c>
    </row>
    <row r="112" spans="2:65" s="1" customFormat="1" ht="31.5" customHeight="1">
      <c r="B112" s="42"/>
      <c r="C112" s="205" t="s">
        <v>201</v>
      </c>
      <c r="D112" s="205" t="s">
        <v>166</v>
      </c>
      <c r="E112" s="206" t="s">
        <v>202</v>
      </c>
      <c r="F112" s="207" t="s">
        <v>203</v>
      </c>
      <c r="G112" s="208" t="s">
        <v>181</v>
      </c>
      <c r="H112" s="209">
        <v>30</v>
      </c>
      <c r="I112" s="210"/>
      <c r="J112" s="211">
        <f>ROUND(I112*H112,2)</f>
        <v>0</v>
      </c>
      <c r="K112" s="207" t="s">
        <v>21</v>
      </c>
      <c r="L112" s="62"/>
      <c r="M112" s="212" t="s">
        <v>21</v>
      </c>
      <c r="N112" s="213" t="s">
        <v>40</v>
      </c>
      <c r="O112" s="43"/>
      <c r="P112" s="214">
        <f>O112*H112</f>
        <v>0</v>
      </c>
      <c r="Q112" s="214">
        <v>5.5000000000000003E-4</v>
      </c>
      <c r="R112" s="214">
        <f>Q112*H112</f>
        <v>1.6500000000000001E-2</v>
      </c>
      <c r="S112" s="214">
        <v>0</v>
      </c>
      <c r="T112" s="215">
        <f>S112*H112</f>
        <v>0</v>
      </c>
      <c r="AR112" s="25" t="s">
        <v>171</v>
      </c>
      <c r="AT112" s="25" t="s">
        <v>166</v>
      </c>
      <c r="AU112" s="25" t="s">
        <v>172</v>
      </c>
      <c r="AY112" s="25" t="s">
        <v>162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25" t="s">
        <v>76</v>
      </c>
      <c r="BK112" s="216">
        <f>ROUND(I112*H112,2)</f>
        <v>0</v>
      </c>
      <c r="BL112" s="25" t="s">
        <v>171</v>
      </c>
      <c r="BM112" s="25" t="s">
        <v>808</v>
      </c>
    </row>
    <row r="113" spans="2:65" s="12" customFormat="1">
      <c r="B113" s="217"/>
      <c r="C113" s="218"/>
      <c r="D113" s="219" t="s">
        <v>174</v>
      </c>
      <c r="E113" s="220" t="s">
        <v>21</v>
      </c>
      <c r="F113" s="221" t="s">
        <v>618</v>
      </c>
      <c r="G113" s="218"/>
      <c r="H113" s="222">
        <v>30</v>
      </c>
      <c r="I113" s="223"/>
      <c r="J113" s="218"/>
      <c r="K113" s="218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174</v>
      </c>
      <c r="AU113" s="228" t="s">
        <v>172</v>
      </c>
      <c r="AV113" s="12" t="s">
        <v>80</v>
      </c>
      <c r="AW113" s="12" t="s">
        <v>33</v>
      </c>
      <c r="AX113" s="12" t="s">
        <v>76</v>
      </c>
      <c r="AY113" s="228" t="s">
        <v>162</v>
      </c>
    </row>
    <row r="114" spans="2:65" s="1" customFormat="1" ht="22.5" customHeight="1">
      <c r="B114" s="42"/>
      <c r="C114" s="205" t="s">
        <v>206</v>
      </c>
      <c r="D114" s="205" t="s">
        <v>166</v>
      </c>
      <c r="E114" s="206" t="s">
        <v>207</v>
      </c>
      <c r="F114" s="207" t="s">
        <v>208</v>
      </c>
      <c r="G114" s="208" t="s">
        <v>181</v>
      </c>
      <c r="H114" s="209">
        <v>30</v>
      </c>
      <c r="I114" s="210"/>
      <c r="J114" s="211">
        <f>ROUND(I114*H114,2)</f>
        <v>0</v>
      </c>
      <c r="K114" s="207" t="s">
        <v>21</v>
      </c>
      <c r="L114" s="62"/>
      <c r="M114" s="212" t="s">
        <v>21</v>
      </c>
      <c r="N114" s="213" t="s">
        <v>40</v>
      </c>
      <c r="O114" s="43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AR114" s="25" t="s">
        <v>171</v>
      </c>
      <c r="AT114" s="25" t="s">
        <v>166</v>
      </c>
      <c r="AU114" s="25" t="s">
        <v>172</v>
      </c>
      <c r="AY114" s="25" t="s">
        <v>162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25" t="s">
        <v>76</v>
      </c>
      <c r="BK114" s="216">
        <f>ROUND(I114*H114,2)</f>
        <v>0</v>
      </c>
      <c r="BL114" s="25" t="s">
        <v>171</v>
      </c>
      <c r="BM114" s="25" t="s">
        <v>809</v>
      </c>
    </row>
    <row r="115" spans="2:65" s="12" customFormat="1">
      <c r="B115" s="217"/>
      <c r="C115" s="218"/>
      <c r="D115" s="219" t="s">
        <v>174</v>
      </c>
      <c r="E115" s="220" t="s">
        <v>21</v>
      </c>
      <c r="F115" s="221" t="s">
        <v>551</v>
      </c>
      <c r="G115" s="218"/>
      <c r="H115" s="222">
        <v>30</v>
      </c>
      <c r="I115" s="223"/>
      <c r="J115" s="218"/>
      <c r="K115" s="218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174</v>
      </c>
      <c r="AU115" s="228" t="s">
        <v>172</v>
      </c>
      <c r="AV115" s="12" t="s">
        <v>80</v>
      </c>
      <c r="AW115" s="12" t="s">
        <v>33</v>
      </c>
      <c r="AX115" s="12" t="s">
        <v>76</v>
      </c>
      <c r="AY115" s="228" t="s">
        <v>162</v>
      </c>
    </row>
    <row r="116" spans="2:65" s="1" customFormat="1" ht="22.5" customHeight="1">
      <c r="B116" s="42"/>
      <c r="C116" s="205" t="s">
        <v>211</v>
      </c>
      <c r="D116" s="205" t="s">
        <v>166</v>
      </c>
      <c r="E116" s="206" t="s">
        <v>212</v>
      </c>
      <c r="F116" s="207" t="s">
        <v>213</v>
      </c>
      <c r="G116" s="208" t="s">
        <v>181</v>
      </c>
      <c r="H116" s="209">
        <v>20.399999999999999</v>
      </c>
      <c r="I116" s="210"/>
      <c r="J116" s="211">
        <f>ROUND(I116*H116,2)</f>
        <v>0</v>
      </c>
      <c r="K116" s="207" t="s">
        <v>170</v>
      </c>
      <c r="L116" s="62"/>
      <c r="M116" s="212" t="s">
        <v>21</v>
      </c>
      <c r="N116" s="213" t="s">
        <v>40</v>
      </c>
      <c r="O116" s="43"/>
      <c r="P116" s="214">
        <f>O116*H116</f>
        <v>0</v>
      </c>
      <c r="Q116" s="214">
        <v>2.5000000000000001E-4</v>
      </c>
      <c r="R116" s="214">
        <f>Q116*H116</f>
        <v>5.0999999999999995E-3</v>
      </c>
      <c r="S116" s="214">
        <v>0</v>
      </c>
      <c r="T116" s="215">
        <f>S116*H116</f>
        <v>0</v>
      </c>
      <c r="AR116" s="25" t="s">
        <v>171</v>
      </c>
      <c r="AT116" s="25" t="s">
        <v>166</v>
      </c>
      <c r="AU116" s="25" t="s">
        <v>172</v>
      </c>
      <c r="AY116" s="25" t="s">
        <v>162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25" t="s">
        <v>76</v>
      </c>
      <c r="BK116" s="216">
        <f>ROUND(I116*H116,2)</f>
        <v>0</v>
      </c>
      <c r="BL116" s="25" t="s">
        <v>171</v>
      </c>
      <c r="BM116" s="25" t="s">
        <v>810</v>
      </c>
    </row>
    <row r="117" spans="2:65" s="12" customFormat="1">
      <c r="B117" s="217"/>
      <c r="C117" s="218"/>
      <c r="D117" s="219" t="s">
        <v>174</v>
      </c>
      <c r="E117" s="220" t="s">
        <v>21</v>
      </c>
      <c r="F117" s="221" t="s">
        <v>621</v>
      </c>
      <c r="G117" s="218"/>
      <c r="H117" s="222">
        <v>20.399999999999999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174</v>
      </c>
      <c r="AU117" s="228" t="s">
        <v>172</v>
      </c>
      <c r="AV117" s="12" t="s">
        <v>80</v>
      </c>
      <c r="AW117" s="12" t="s">
        <v>33</v>
      </c>
      <c r="AX117" s="12" t="s">
        <v>76</v>
      </c>
      <c r="AY117" s="228" t="s">
        <v>162</v>
      </c>
    </row>
    <row r="118" spans="2:65" s="1" customFormat="1" ht="22.5" customHeight="1">
      <c r="B118" s="42"/>
      <c r="C118" s="205" t="s">
        <v>216</v>
      </c>
      <c r="D118" s="205" t="s">
        <v>166</v>
      </c>
      <c r="E118" s="206" t="s">
        <v>217</v>
      </c>
      <c r="F118" s="207" t="s">
        <v>218</v>
      </c>
      <c r="G118" s="208" t="s">
        <v>181</v>
      </c>
      <c r="H118" s="209">
        <v>20.399999999999999</v>
      </c>
      <c r="I118" s="210"/>
      <c r="J118" s="211">
        <f>ROUND(I118*H118,2)</f>
        <v>0</v>
      </c>
      <c r="K118" s="207" t="s">
        <v>170</v>
      </c>
      <c r="L118" s="62"/>
      <c r="M118" s="212" t="s">
        <v>21</v>
      </c>
      <c r="N118" s="213" t="s">
        <v>40</v>
      </c>
      <c r="O118" s="43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AR118" s="25" t="s">
        <v>171</v>
      </c>
      <c r="AT118" s="25" t="s">
        <v>166</v>
      </c>
      <c r="AU118" s="25" t="s">
        <v>172</v>
      </c>
      <c r="AY118" s="25" t="s">
        <v>162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25" t="s">
        <v>76</v>
      </c>
      <c r="BK118" s="216">
        <f>ROUND(I118*H118,2)</f>
        <v>0</v>
      </c>
      <c r="BL118" s="25" t="s">
        <v>171</v>
      </c>
      <c r="BM118" s="25" t="s">
        <v>811</v>
      </c>
    </row>
    <row r="119" spans="2:65" s="12" customFormat="1">
      <c r="B119" s="217"/>
      <c r="C119" s="218"/>
      <c r="D119" s="229" t="s">
        <v>174</v>
      </c>
      <c r="E119" s="230" t="s">
        <v>21</v>
      </c>
      <c r="F119" s="231" t="s">
        <v>579</v>
      </c>
      <c r="G119" s="218"/>
      <c r="H119" s="232">
        <v>20.399999999999999</v>
      </c>
      <c r="I119" s="223"/>
      <c r="J119" s="218"/>
      <c r="K119" s="218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174</v>
      </c>
      <c r="AU119" s="228" t="s">
        <v>172</v>
      </c>
      <c r="AV119" s="12" t="s">
        <v>80</v>
      </c>
      <c r="AW119" s="12" t="s">
        <v>33</v>
      </c>
      <c r="AX119" s="12" t="s">
        <v>76</v>
      </c>
      <c r="AY119" s="228" t="s">
        <v>162</v>
      </c>
    </row>
    <row r="120" spans="2:65" s="11" customFormat="1" ht="22.35" customHeight="1">
      <c r="B120" s="186"/>
      <c r="C120" s="187"/>
      <c r="D120" s="202" t="s">
        <v>68</v>
      </c>
      <c r="E120" s="203" t="s">
        <v>221</v>
      </c>
      <c r="F120" s="203" t="s">
        <v>222</v>
      </c>
      <c r="G120" s="187"/>
      <c r="H120" s="187"/>
      <c r="I120" s="190"/>
      <c r="J120" s="204">
        <f>BK120</f>
        <v>0</v>
      </c>
      <c r="K120" s="187"/>
      <c r="L120" s="192"/>
      <c r="M120" s="193"/>
      <c r="N120" s="194"/>
      <c r="O120" s="194"/>
      <c r="P120" s="195">
        <f>SUM(P121:P122)</f>
        <v>0</v>
      </c>
      <c r="Q120" s="194"/>
      <c r="R120" s="195">
        <f>SUM(R121:R122)</f>
        <v>0</v>
      </c>
      <c r="S120" s="194"/>
      <c r="T120" s="196">
        <f>SUM(T121:T122)</f>
        <v>0</v>
      </c>
      <c r="AR120" s="197" t="s">
        <v>76</v>
      </c>
      <c r="AT120" s="198" t="s">
        <v>68</v>
      </c>
      <c r="AU120" s="198" t="s">
        <v>80</v>
      </c>
      <c r="AY120" s="197" t="s">
        <v>162</v>
      </c>
      <c r="BK120" s="199">
        <f>SUM(BK121:BK122)</f>
        <v>0</v>
      </c>
    </row>
    <row r="121" spans="2:65" s="1" customFormat="1" ht="22.5" customHeight="1">
      <c r="B121" s="42"/>
      <c r="C121" s="205" t="s">
        <v>164</v>
      </c>
      <c r="D121" s="205" t="s">
        <v>166</v>
      </c>
      <c r="E121" s="206" t="s">
        <v>228</v>
      </c>
      <c r="F121" s="207" t="s">
        <v>229</v>
      </c>
      <c r="G121" s="208" t="s">
        <v>225</v>
      </c>
      <c r="H121" s="209">
        <v>7.8</v>
      </c>
      <c r="I121" s="210"/>
      <c r="J121" s="211">
        <f>ROUND(I121*H121,2)</f>
        <v>0</v>
      </c>
      <c r="K121" s="207" t="s">
        <v>21</v>
      </c>
      <c r="L121" s="62"/>
      <c r="M121" s="212" t="s">
        <v>21</v>
      </c>
      <c r="N121" s="213" t="s">
        <v>40</v>
      </c>
      <c r="O121" s="43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AR121" s="25" t="s">
        <v>171</v>
      </c>
      <c r="AT121" s="25" t="s">
        <v>166</v>
      </c>
      <c r="AU121" s="25" t="s">
        <v>172</v>
      </c>
      <c r="AY121" s="25" t="s">
        <v>162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25" t="s">
        <v>76</v>
      </c>
      <c r="BK121" s="216">
        <f>ROUND(I121*H121,2)</f>
        <v>0</v>
      </c>
      <c r="BL121" s="25" t="s">
        <v>171</v>
      </c>
      <c r="BM121" s="25" t="s">
        <v>812</v>
      </c>
    </row>
    <row r="122" spans="2:65" s="12" customFormat="1">
      <c r="B122" s="217"/>
      <c r="C122" s="218"/>
      <c r="D122" s="229" t="s">
        <v>174</v>
      </c>
      <c r="E122" s="230" t="s">
        <v>21</v>
      </c>
      <c r="F122" s="231" t="s">
        <v>896</v>
      </c>
      <c r="G122" s="218"/>
      <c r="H122" s="232">
        <v>7.8</v>
      </c>
      <c r="I122" s="223"/>
      <c r="J122" s="218"/>
      <c r="K122" s="218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174</v>
      </c>
      <c r="AU122" s="228" t="s">
        <v>172</v>
      </c>
      <c r="AV122" s="12" t="s">
        <v>80</v>
      </c>
      <c r="AW122" s="12" t="s">
        <v>33</v>
      </c>
      <c r="AX122" s="12" t="s">
        <v>76</v>
      </c>
      <c r="AY122" s="228" t="s">
        <v>162</v>
      </c>
    </row>
    <row r="123" spans="2:65" s="11" customFormat="1" ht="22.35" customHeight="1">
      <c r="B123" s="186"/>
      <c r="C123" s="187"/>
      <c r="D123" s="202" t="s">
        <v>68</v>
      </c>
      <c r="E123" s="203" t="s">
        <v>232</v>
      </c>
      <c r="F123" s="203" t="s">
        <v>233</v>
      </c>
      <c r="G123" s="187"/>
      <c r="H123" s="187"/>
      <c r="I123" s="190"/>
      <c r="J123" s="204">
        <f>BK123</f>
        <v>0</v>
      </c>
      <c r="K123" s="187"/>
      <c r="L123" s="192"/>
      <c r="M123" s="193"/>
      <c r="N123" s="194"/>
      <c r="O123" s="194"/>
      <c r="P123" s="195">
        <f>SUM(P124:P128)</f>
        <v>0</v>
      </c>
      <c r="Q123" s="194"/>
      <c r="R123" s="195">
        <f>SUM(R124:R128)</f>
        <v>0</v>
      </c>
      <c r="S123" s="194"/>
      <c r="T123" s="196">
        <f>SUM(T124:T128)</f>
        <v>0</v>
      </c>
      <c r="AR123" s="197" t="s">
        <v>76</v>
      </c>
      <c r="AT123" s="198" t="s">
        <v>68</v>
      </c>
      <c r="AU123" s="198" t="s">
        <v>80</v>
      </c>
      <c r="AY123" s="197" t="s">
        <v>162</v>
      </c>
      <c r="BK123" s="199">
        <f>SUM(BK124:BK128)</f>
        <v>0</v>
      </c>
    </row>
    <row r="124" spans="2:65" s="1" customFormat="1" ht="22.5" customHeight="1">
      <c r="B124" s="42"/>
      <c r="C124" s="205" t="s">
        <v>221</v>
      </c>
      <c r="D124" s="205" t="s">
        <v>166</v>
      </c>
      <c r="E124" s="206" t="s">
        <v>234</v>
      </c>
      <c r="F124" s="207" t="s">
        <v>235</v>
      </c>
      <c r="G124" s="208" t="s">
        <v>225</v>
      </c>
      <c r="H124" s="209">
        <v>48.825000000000003</v>
      </c>
      <c r="I124" s="210"/>
      <c r="J124" s="211">
        <f>ROUND(I124*H124,2)</f>
        <v>0</v>
      </c>
      <c r="K124" s="207" t="s">
        <v>21</v>
      </c>
      <c r="L124" s="62"/>
      <c r="M124" s="212" t="s">
        <v>21</v>
      </c>
      <c r="N124" s="213" t="s">
        <v>40</v>
      </c>
      <c r="O124" s="43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AR124" s="25" t="s">
        <v>171</v>
      </c>
      <c r="AT124" s="25" t="s">
        <v>166</v>
      </c>
      <c r="AU124" s="25" t="s">
        <v>172</v>
      </c>
      <c r="AY124" s="25" t="s">
        <v>162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25" t="s">
        <v>76</v>
      </c>
      <c r="BK124" s="216">
        <f>ROUND(I124*H124,2)</f>
        <v>0</v>
      </c>
      <c r="BL124" s="25" t="s">
        <v>171</v>
      </c>
      <c r="BM124" s="25" t="s">
        <v>814</v>
      </c>
    </row>
    <row r="125" spans="2:65" s="12" customFormat="1">
      <c r="B125" s="217"/>
      <c r="C125" s="218"/>
      <c r="D125" s="219" t="s">
        <v>174</v>
      </c>
      <c r="E125" s="220" t="s">
        <v>21</v>
      </c>
      <c r="F125" s="221" t="s">
        <v>626</v>
      </c>
      <c r="G125" s="218"/>
      <c r="H125" s="222">
        <v>48.825000000000003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174</v>
      </c>
      <c r="AU125" s="228" t="s">
        <v>172</v>
      </c>
      <c r="AV125" s="12" t="s">
        <v>80</v>
      </c>
      <c r="AW125" s="12" t="s">
        <v>33</v>
      </c>
      <c r="AX125" s="12" t="s">
        <v>76</v>
      </c>
      <c r="AY125" s="228" t="s">
        <v>162</v>
      </c>
    </row>
    <row r="126" spans="2:65" s="1" customFormat="1" ht="22.5" customHeight="1">
      <c r="B126" s="42"/>
      <c r="C126" s="205" t="s">
        <v>232</v>
      </c>
      <c r="D126" s="205" t="s">
        <v>166</v>
      </c>
      <c r="E126" s="206" t="s">
        <v>239</v>
      </c>
      <c r="F126" s="207" t="s">
        <v>240</v>
      </c>
      <c r="G126" s="208" t="s">
        <v>225</v>
      </c>
      <c r="H126" s="209">
        <v>14.648</v>
      </c>
      <c r="I126" s="210"/>
      <c r="J126" s="211">
        <f>ROUND(I126*H126,2)</f>
        <v>0</v>
      </c>
      <c r="K126" s="207" t="s">
        <v>21</v>
      </c>
      <c r="L126" s="62"/>
      <c r="M126" s="212" t="s">
        <v>21</v>
      </c>
      <c r="N126" s="213" t="s">
        <v>40</v>
      </c>
      <c r="O126" s="43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25" t="s">
        <v>171</v>
      </c>
      <c r="AT126" s="25" t="s">
        <v>166</v>
      </c>
      <c r="AU126" s="25" t="s">
        <v>172</v>
      </c>
      <c r="AY126" s="25" t="s">
        <v>162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25" t="s">
        <v>76</v>
      </c>
      <c r="BK126" s="216">
        <f>ROUND(I126*H126,2)</f>
        <v>0</v>
      </c>
      <c r="BL126" s="25" t="s">
        <v>171</v>
      </c>
      <c r="BM126" s="25" t="s">
        <v>815</v>
      </c>
    </row>
    <row r="127" spans="2:65" s="12" customFormat="1">
      <c r="B127" s="217"/>
      <c r="C127" s="218"/>
      <c r="D127" s="229" t="s">
        <v>174</v>
      </c>
      <c r="E127" s="230" t="s">
        <v>21</v>
      </c>
      <c r="F127" s="231" t="s">
        <v>628</v>
      </c>
      <c r="G127" s="218"/>
      <c r="H127" s="232">
        <v>14.648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174</v>
      </c>
      <c r="AU127" s="228" t="s">
        <v>172</v>
      </c>
      <c r="AV127" s="12" t="s">
        <v>80</v>
      </c>
      <c r="AW127" s="12" t="s">
        <v>33</v>
      </c>
      <c r="AX127" s="12" t="s">
        <v>69</v>
      </c>
      <c r="AY127" s="228" t="s">
        <v>162</v>
      </c>
    </row>
    <row r="128" spans="2:65" s="13" customFormat="1">
      <c r="B128" s="233"/>
      <c r="C128" s="234"/>
      <c r="D128" s="229" t="s">
        <v>174</v>
      </c>
      <c r="E128" s="244" t="s">
        <v>21</v>
      </c>
      <c r="F128" s="245" t="s">
        <v>194</v>
      </c>
      <c r="G128" s="234"/>
      <c r="H128" s="246">
        <v>14.648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174</v>
      </c>
      <c r="AU128" s="243" t="s">
        <v>172</v>
      </c>
      <c r="AV128" s="13" t="s">
        <v>171</v>
      </c>
      <c r="AW128" s="13" t="s">
        <v>33</v>
      </c>
      <c r="AX128" s="13" t="s">
        <v>76</v>
      </c>
      <c r="AY128" s="243" t="s">
        <v>162</v>
      </c>
    </row>
    <row r="129" spans="2:65" s="11" customFormat="1" ht="22.35" customHeight="1">
      <c r="B129" s="186"/>
      <c r="C129" s="187"/>
      <c r="D129" s="202" t="s">
        <v>68</v>
      </c>
      <c r="E129" s="203" t="s">
        <v>10</v>
      </c>
      <c r="F129" s="203" t="s">
        <v>252</v>
      </c>
      <c r="G129" s="187"/>
      <c r="H129" s="187"/>
      <c r="I129" s="190"/>
      <c r="J129" s="204">
        <f>BK129</f>
        <v>0</v>
      </c>
      <c r="K129" s="187"/>
      <c r="L129" s="192"/>
      <c r="M129" s="193"/>
      <c r="N129" s="194"/>
      <c r="O129" s="194"/>
      <c r="P129" s="195">
        <f>SUM(P130:P141)</f>
        <v>0</v>
      </c>
      <c r="Q129" s="194"/>
      <c r="R129" s="195">
        <f>SUM(R130:R141)</f>
        <v>4.9801499999999999E-2</v>
      </c>
      <c r="S129" s="194"/>
      <c r="T129" s="196">
        <f>SUM(T130:T141)</f>
        <v>0</v>
      </c>
      <c r="AR129" s="197" t="s">
        <v>76</v>
      </c>
      <c r="AT129" s="198" t="s">
        <v>68</v>
      </c>
      <c r="AU129" s="198" t="s">
        <v>80</v>
      </c>
      <c r="AY129" s="197" t="s">
        <v>162</v>
      </c>
      <c r="BK129" s="199">
        <f>SUM(BK130:BK141)</f>
        <v>0</v>
      </c>
    </row>
    <row r="130" spans="2:65" s="1" customFormat="1" ht="22.5" customHeight="1">
      <c r="B130" s="42"/>
      <c r="C130" s="205" t="s">
        <v>238</v>
      </c>
      <c r="D130" s="205" t="s">
        <v>166</v>
      </c>
      <c r="E130" s="206" t="s">
        <v>254</v>
      </c>
      <c r="F130" s="207" t="s">
        <v>255</v>
      </c>
      <c r="G130" s="208" t="s">
        <v>169</v>
      </c>
      <c r="H130" s="209">
        <v>39.06</v>
      </c>
      <c r="I130" s="210"/>
      <c r="J130" s="211">
        <f>ROUND(I130*H130,2)</f>
        <v>0</v>
      </c>
      <c r="K130" s="207" t="s">
        <v>21</v>
      </c>
      <c r="L130" s="62"/>
      <c r="M130" s="212" t="s">
        <v>21</v>
      </c>
      <c r="N130" s="213" t="s">
        <v>40</v>
      </c>
      <c r="O130" s="43"/>
      <c r="P130" s="214">
        <f>O130*H130</f>
        <v>0</v>
      </c>
      <c r="Q130" s="214">
        <v>6.9999999999999999E-4</v>
      </c>
      <c r="R130" s="214">
        <f>Q130*H130</f>
        <v>2.7342000000000002E-2</v>
      </c>
      <c r="S130" s="214">
        <v>0</v>
      </c>
      <c r="T130" s="215">
        <f>S130*H130</f>
        <v>0</v>
      </c>
      <c r="AR130" s="25" t="s">
        <v>171</v>
      </c>
      <c r="AT130" s="25" t="s">
        <v>166</v>
      </c>
      <c r="AU130" s="25" t="s">
        <v>172</v>
      </c>
      <c r="AY130" s="25" t="s">
        <v>162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25" t="s">
        <v>76</v>
      </c>
      <c r="BK130" s="216">
        <f>ROUND(I130*H130,2)</f>
        <v>0</v>
      </c>
      <c r="BL130" s="25" t="s">
        <v>171</v>
      </c>
      <c r="BM130" s="25" t="s">
        <v>816</v>
      </c>
    </row>
    <row r="131" spans="2:65" s="12" customFormat="1">
      <c r="B131" s="217"/>
      <c r="C131" s="218"/>
      <c r="D131" s="229" t="s">
        <v>174</v>
      </c>
      <c r="E131" s="230" t="s">
        <v>21</v>
      </c>
      <c r="F131" s="231" t="s">
        <v>630</v>
      </c>
      <c r="G131" s="218"/>
      <c r="H131" s="232">
        <v>39.06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174</v>
      </c>
      <c r="AU131" s="228" t="s">
        <v>172</v>
      </c>
      <c r="AV131" s="12" t="s">
        <v>80</v>
      </c>
      <c r="AW131" s="12" t="s">
        <v>33</v>
      </c>
      <c r="AX131" s="12" t="s">
        <v>69</v>
      </c>
      <c r="AY131" s="228" t="s">
        <v>162</v>
      </c>
    </row>
    <row r="132" spans="2:65" s="13" customFormat="1">
      <c r="B132" s="233"/>
      <c r="C132" s="234"/>
      <c r="D132" s="219" t="s">
        <v>174</v>
      </c>
      <c r="E132" s="235" t="s">
        <v>21</v>
      </c>
      <c r="F132" s="236" t="s">
        <v>194</v>
      </c>
      <c r="G132" s="234"/>
      <c r="H132" s="237">
        <v>39.06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174</v>
      </c>
      <c r="AU132" s="243" t="s">
        <v>172</v>
      </c>
      <c r="AV132" s="13" t="s">
        <v>171</v>
      </c>
      <c r="AW132" s="13" t="s">
        <v>33</v>
      </c>
      <c r="AX132" s="13" t="s">
        <v>76</v>
      </c>
      <c r="AY132" s="243" t="s">
        <v>162</v>
      </c>
    </row>
    <row r="133" spans="2:65" s="1" customFormat="1" ht="22.5" customHeight="1">
      <c r="B133" s="42"/>
      <c r="C133" s="205" t="s">
        <v>10</v>
      </c>
      <c r="D133" s="205" t="s">
        <v>166</v>
      </c>
      <c r="E133" s="206" t="s">
        <v>259</v>
      </c>
      <c r="F133" s="207" t="s">
        <v>260</v>
      </c>
      <c r="G133" s="208" t="s">
        <v>169</v>
      </c>
      <c r="H133" s="209">
        <v>39.06</v>
      </c>
      <c r="I133" s="210"/>
      <c r="J133" s="211">
        <f>ROUND(I133*H133,2)</f>
        <v>0</v>
      </c>
      <c r="K133" s="207" t="s">
        <v>21</v>
      </c>
      <c r="L133" s="62"/>
      <c r="M133" s="212" t="s">
        <v>21</v>
      </c>
      <c r="N133" s="213" t="s">
        <v>40</v>
      </c>
      <c r="O133" s="43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AR133" s="25" t="s">
        <v>171</v>
      </c>
      <c r="AT133" s="25" t="s">
        <v>166</v>
      </c>
      <c r="AU133" s="25" t="s">
        <v>172</v>
      </c>
      <c r="AY133" s="25" t="s">
        <v>162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25" t="s">
        <v>76</v>
      </c>
      <c r="BK133" s="216">
        <f>ROUND(I133*H133,2)</f>
        <v>0</v>
      </c>
      <c r="BL133" s="25" t="s">
        <v>171</v>
      </c>
      <c r="BM133" s="25" t="s">
        <v>817</v>
      </c>
    </row>
    <row r="134" spans="2:65" s="12" customFormat="1">
      <c r="B134" s="217"/>
      <c r="C134" s="218"/>
      <c r="D134" s="229" t="s">
        <v>174</v>
      </c>
      <c r="E134" s="230" t="s">
        <v>21</v>
      </c>
      <c r="F134" s="231" t="s">
        <v>632</v>
      </c>
      <c r="G134" s="218"/>
      <c r="H134" s="232">
        <v>39.06</v>
      </c>
      <c r="I134" s="223"/>
      <c r="J134" s="218"/>
      <c r="K134" s="218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174</v>
      </c>
      <c r="AU134" s="228" t="s">
        <v>172</v>
      </c>
      <c r="AV134" s="12" t="s">
        <v>80</v>
      </c>
      <c r="AW134" s="12" t="s">
        <v>33</v>
      </c>
      <c r="AX134" s="12" t="s">
        <v>69</v>
      </c>
      <c r="AY134" s="228" t="s">
        <v>162</v>
      </c>
    </row>
    <row r="135" spans="2:65" s="13" customFormat="1">
      <c r="B135" s="233"/>
      <c r="C135" s="234"/>
      <c r="D135" s="219" t="s">
        <v>174</v>
      </c>
      <c r="E135" s="235" t="s">
        <v>21</v>
      </c>
      <c r="F135" s="236" t="s">
        <v>194</v>
      </c>
      <c r="G135" s="234"/>
      <c r="H135" s="237">
        <v>39.06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174</v>
      </c>
      <c r="AU135" s="243" t="s">
        <v>172</v>
      </c>
      <c r="AV135" s="13" t="s">
        <v>171</v>
      </c>
      <c r="AW135" s="13" t="s">
        <v>33</v>
      </c>
      <c r="AX135" s="13" t="s">
        <v>76</v>
      </c>
      <c r="AY135" s="243" t="s">
        <v>162</v>
      </c>
    </row>
    <row r="136" spans="2:65" s="1" customFormat="1" ht="22.5" customHeight="1">
      <c r="B136" s="42"/>
      <c r="C136" s="205" t="s">
        <v>247</v>
      </c>
      <c r="D136" s="205" t="s">
        <v>166</v>
      </c>
      <c r="E136" s="206" t="s">
        <v>264</v>
      </c>
      <c r="F136" s="207" t="s">
        <v>265</v>
      </c>
      <c r="G136" s="208" t="s">
        <v>225</v>
      </c>
      <c r="H136" s="209">
        <v>48.825000000000003</v>
      </c>
      <c r="I136" s="210"/>
      <c r="J136" s="211">
        <f>ROUND(I136*H136,2)</f>
        <v>0</v>
      </c>
      <c r="K136" s="207" t="s">
        <v>21</v>
      </c>
      <c r="L136" s="62"/>
      <c r="M136" s="212" t="s">
        <v>21</v>
      </c>
      <c r="N136" s="213" t="s">
        <v>40</v>
      </c>
      <c r="O136" s="43"/>
      <c r="P136" s="214">
        <f>O136*H136</f>
        <v>0</v>
      </c>
      <c r="Q136" s="214">
        <v>4.6000000000000001E-4</v>
      </c>
      <c r="R136" s="214">
        <f>Q136*H136</f>
        <v>2.24595E-2</v>
      </c>
      <c r="S136" s="214">
        <v>0</v>
      </c>
      <c r="T136" s="215">
        <f>S136*H136</f>
        <v>0</v>
      </c>
      <c r="AR136" s="25" t="s">
        <v>171</v>
      </c>
      <c r="AT136" s="25" t="s">
        <v>166</v>
      </c>
      <c r="AU136" s="25" t="s">
        <v>172</v>
      </c>
      <c r="AY136" s="25" t="s">
        <v>162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25" t="s">
        <v>76</v>
      </c>
      <c r="BK136" s="216">
        <f>ROUND(I136*H136,2)</f>
        <v>0</v>
      </c>
      <c r="BL136" s="25" t="s">
        <v>171</v>
      </c>
      <c r="BM136" s="25" t="s">
        <v>818</v>
      </c>
    </row>
    <row r="137" spans="2:65" s="12" customFormat="1">
      <c r="B137" s="217"/>
      <c r="C137" s="218"/>
      <c r="D137" s="229" t="s">
        <v>174</v>
      </c>
      <c r="E137" s="230" t="s">
        <v>21</v>
      </c>
      <c r="F137" s="231" t="s">
        <v>634</v>
      </c>
      <c r="G137" s="218"/>
      <c r="H137" s="232">
        <v>48.825000000000003</v>
      </c>
      <c r="I137" s="223"/>
      <c r="J137" s="218"/>
      <c r="K137" s="218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174</v>
      </c>
      <c r="AU137" s="228" t="s">
        <v>172</v>
      </c>
      <c r="AV137" s="12" t="s">
        <v>80</v>
      </c>
      <c r="AW137" s="12" t="s">
        <v>33</v>
      </c>
      <c r="AX137" s="12" t="s">
        <v>69</v>
      </c>
      <c r="AY137" s="228" t="s">
        <v>162</v>
      </c>
    </row>
    <row r="138" spans="2:65" s="13" customFormat="1">
      <c r="B138" s="233"/>
      <c r="C138" s="234"/>
      <c r="D138" s="219" t="s">
        <v>174</v>
      </c>
      <c r="E138" s="235" t="s">
        <v>21</v>
      </c>
      <c r="F138" s="236" t="s">
        <v>194</v>
      </c>
      <c r="G138" s="234"/>
      <c r="H138" s="237">
        <v>48.825000000000003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174</v>
      </c>
      <c r="AU138" s="243" t="s">
        <v>172</v>
      </c>
      <c r="AV138" s="13" t="s">
        <v>171</v>
      </c>
      <c r="AW138" s="13" t="s">
        <v>33</v>
      </c>
      <c r="AX138" s="13" t="s">
        <v>76</v>
      </c>
      <c r="AY138" s="243" t="s">
        <v>162</v>
      </c>
    </row>
    <row r="139" spans="2:65" s="1" customFormat="1" ht="22.5" customHeight="1">
      <c r="B139" s="42"/>
      <c r="C139" s="205" t="s">
        <v>253</v>
      </c>
      <c r="D139" s="205" t="s">
        <v>166</v>
      </c>
      <c r="E139" s="206" t="s">
        <v>269</v>
      </c>
      <c r="F139" s="207" t="s">
        <v>270</v>
      </c>
      <c r="G139" s="208" t="s">
        <v>225</v>
      </c>
      <c r="H139" s="209">
        <v>48.825000000000003</v>
      </c>
      <c r="I139" s="210"/>
      <c r="J139" s="211">
        <f>ROUND(I139*H139,2)</f>
        <v>0</v>
      </c>
      <c r="K139" s="207" t="s">
        <v>21</v>
      </c>
      <c r="L139" s="62"/>
      <c r="M139" s="212" t="s">
        <v>21</v>
      </c>
      <c r="N139" s="213" t="s">
        <v>40</v>
      </c>
      <c r="O139" s="43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AR139" s="25" t="s">
        <v>171</v>
      </c>
      <c r="AT139" s="25" t="s">
        <v>166</v>
      </c>
      <c r="AU139" s="25" t="s">
        <v>172</v>
      </c>
      <c r="AY139" s="25" t="s">
        <v>162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25" t="s">
        <v>76</v>
      </c>
      <c r="BK139" s="216">
        <f>ROUND(I139*H139,2)</f>
        <v>0</v>
      </c>
      <c r="BL139" s="25" t="s">
        <v>171</v>
      </c>
      <c r="BM139" s="25" t="s">
        <v>819</v>
      </c>
    </row>
    <row r="140" spans="2:65" s="12" customFormat="1">
      <c r="B140" s="217"/>
      <c r="C140" s="218"/>
      <c r="D140" s="229" t="s">
        <v>174</v>
      </c>
      <c r="E140" s="230" t="s">
        <v>21</v>
      </c>
      <c r="F140" s="231" t="s">
        <v>634</v>
      </c>
      <c r="G140" s="218"/>
      <c r="H140" s="232">
        <v>48.825000000000003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174</v>
      </c>
      <c r="AU140" s="228" t="s">
        <v>172</v>
      </c>
      <c r="AV140" s="12" t="s">
        <v>80</v>
      </c>
      <c r="AW140" s="12" t="s">
        <v>33</v>
      </c>
      <c r="AX140" s="12" t="s">
        <v>69</v>
      </c>
      <c r="AY140" s="228" t="s">
        <v>162</v>
      </c>
    </row>
    <row r="141" spans="2:65" s="13" customFormat="1">
      <c r="B141" s="233"/>
      <c r="C141" s="234"/>
      <c r="D141" s="229" t="s">
        <v>174</v>
      </c>
      <c r="E141" s="244" t="s">
        <v>21</v>
      </c>
      <c r="F141" s="245" t="s">
        <v>194</v>
      </c>
      <c r="G141" s="234"/>
      <c r="H141" s="246">
        <v>48.825000000000003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174</v>
      </c>
      <c r="AU141" s="243" t="s">
        <v>172</v>
      </c>
      <c r="AV141" s="13" t="s">
        <v>171</v>
      </c>
      <c r="AW141" s="13" t="s">
        <v>33</v>
      </c>
      <c r="AX141" s="13" t="s">
        <v>76</v>
      </c>
      <c r="AY141" s="243" t="s">
        <v>162</v>
      </c>
    </row>
    <row r="142" spans="2:65" s="11" customFormat="1" ht="22.35" customHeight="1">
      <c r="B142" s="186"/>
      <c r="C142" s="187"/>
      <c r="D142" s="202" t="s">
        <v>68</v>
      </c>
      <c r="E142" s="203" t="s">
        <v>247</v>
      </c>
      <c r="F142" s="203" t="s">
        <v>272</v>
      </c>
      <c r="G142" s="187"/>
      <c r="H142" s="187"/>
      <c r="I142" s="190"/>
      <c r="J142" s="204">
        <f>BK142</f>
        <v>0</v>
      </c>
      <c r="K142" s="187"/>
      <c r="L142" s="192"/>
      <c r="M142" s="193"/>
      <c r="N142" s="194"/>
      <c r="O142" s="194"/>
      <c r="P142" s="195">
        <f>SUM(P143:P146)</f>
        <v>0</v>
      </c>
      <c r="Q142" s="194"/>
      <c r="R142" s="195">
        <f>SUM(R143:R146)</f>
        <v>0</v>
      </c>
      <c r="S142" s="194"/>
      <c r="T142" s="196">
        <f>SUM(T143:T146)</f>
        <v>0</v>
      </c>
      <c r="AR142" s="197" t="s">
        <v>76</v>
      </c>
      <c r="AT142" s="198" t="s">
        <v>68</v>
      </c>
      <c r="AU142" s="198" t="s">
        <v>80</v>
      </c>
      <c r="AY142" s="197" t="s">
        <v>162</v>
      </c>
      <c r="BK142" s="199">
        <f>SUM(BK143:BK146)</f>
        <v>0</v>
      </c>
    </row>
    <row r="143" spans="2:65" s="1" customFormat="1" ht="22.5" customHeight="1">
      <c r="B143" s="42"/>
      <c r="C143" s="205" t="s">
        <v>258</v>
      </c>
      <c r="D143" s="205" t="s">
        <v>166</v>
      </c>
      <c r="E143" s="206" t="s">
        <v>273</v>
      </c>
      <c r="F143" s="207" t="s">
        <v>274</v>
      </c>
      <c r="G143" s="208" t="s">
        <v>225</v>
      </c>
      <c r="H143" s="209">
        <v>56.625</v>
      </c>
      <c r="I143" s="210"/>
      <c r="J143" s="211">
        <f>ROUND(I143*H143,2)</f>
        <v>0</v>
      </c>
      <c r="K143" s="207" t="s">
        <v>21</v>
      </c>
      <c r="L143" s="62"/>
      <c r="M143" s="212" t="s">
        <v>21</v>
      </c>
      <c r="N143" s="213" t="s">
        <v>40</v>
      </c>
      <c r="O143" s="43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AR143" s="25" t="s">
        <v>171</v>
      </c>
      <c r="AT143" s="25" t="s">
        <v>166</v>
      </c>
      <c r="AU143" s="25" t="s">
        <v>172</v>
      </c>
      <c r="AY143" s="25" t="s">
        <v>162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25" t="s">
        <v>76</v>
      </c>
      <c r="BK143" s="216">
        <f>ROUND(I143*H143,2)</f>
        <v>0</v>
      </c>
      <c r="BL143" s="25" t="s">
        <v>171</v>
      </c>
      <c r="BM143" s="25" t="s">
        <v>820</v>
      </c>
    </row>
    <row r="144" spans="2:65" s="12" customFormat="1">
      <c r="B144" s="217"/>
      <c r="C144" s="218"/>
      <c r="D144" s="229" t="s">
        <v>174</v>
      </c>
      <c r="E144" s="230" t="s">
        <v>21</v>
      </c>
      <c r="F144" s="231" t="s">
        <v>897</v>
      </c>
      <c r="G144" s="218"/>
      <c r="H144" s="232">
        <v>7.8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174</v>
      </c>
      <c r="AU144" s="228" t="s">
        <v>172</v>
      </c>
      <c r="AV144" s="12" t="s">
        <v>80</v>
      </c>
      <c r="AW144" s="12" t="s">
        <v>33</v>
      </c>
      <c r="AX144" s="12" t="s">
        <v>69</v>
      </c>
      <c r="AY144" s="228" t="s">
        <v>162</v>
      </c>
    </row>
    <row r="145" spans="2:65" s="12" customFormat="1">
      <c r="B145" s="217"/>
      <c r="C145" s="218"/>
      <c r="D145" s="229" t="s">
        <v>174</v>
      </c>
      <c r="E145" s="230" t="s">
        <v>21</v>
      </c>
      <c r="F145" s="231" t="s">
        <v>638</v>
      </c>
      <c r="G145" s="218"/>
      <c r="H145" s="232">
        <v>48.825000000000003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174</v>
      </c>
      <c r="AU145" s="228" t="s">
        <v>172</v>
      </c>
      <c r="AV145" s="12" t="s">
        <v>80</v>
      </c>
      <c r="AW145" s="12" t="s">
        <v>33</v>
      </c>
      <c r="AX145" s="12" t="s">
        <v>69</v>
      </c>
      <c r="AY145" s="228" t="s">
        <v>162</v>
      </c>
    </row>
    <row r="146" spans="2:65" s="14" customFormat="1">
      <c r="B146" s="247"/>
      <c r="C146" s="248"/>
      <c r="D146" s="229" t="s">
        <v>174</v>
      </c>
      <c r="E146" s="249" t="s">
        <v>21</v>
      </c>
      <c r="F146" s="250" t="s">
        <v>279</v>
      </c>
      <c r="G146" s="248"/>
      <c r="H146" s="251">
        <v>56.625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AT146" s="257" t="s">
        <v>174</v>
      </c>
      <c r="AU146" s="257" t="s">
        <v>172</v>
      </c>
      <c r="AV146" s="14" t="s">
        <v>172</v>
      </c>
      <c r="AW146" s="14" t="s">
        <v>33</v>
      </c>
      <c r="AX146" s="14" t="s">
        <v>76</v>
      </c>
      <c r="AY146" s="257" t="s">
        <v>162</v>
      </c>
    </row>
    <row r="147" spans="2:65" s="11" customFormat="1" ht="22.35" customHeight="1">
      <c r="B147" s="186"/>
      <c r="C147" s="187"/>
      <c r="D147" s="202" t="s">
        <v>68</v>
      </c>
      <c r="E147" s="203" t="s">
        <v>253</v>
      </c>
      <c r="F147" s="203" t="s">
        <v>280</v>
      </c>
      <c r="G147" s="187"/>
      <c r="H147" s="187"/>
      <c r="I147" s="190"/>
      <c r="J147" s="204">
        <f>BK147</f>
        <v>0</v>
      </c>
      <c r="K147" s="187"/>
      <c r="L147" s="192"/>
      <c r="M147" s="193"/>
      <c r="N147" s="194"/>
      <c r="O147" s="194"/>
      <c r="P147" s="195">
        <f>SUM(P148:P163)</f>
        <v>0</v>
      </c>
      <c r="Q147" s="194"/>
      <c r="R147" s="195">
        <f>SUM(R148:R163)</f>
        <v>71.563999999999993</v>
      </c>
      <c r="S147" s="194"/>
      <c r="T147" s="196">
        <f>SUM(T148:T163)</f>
        <v>0</v>
      </c>
      <c r="AR147" s="197" t="s">
        <v>76</v>
      </c>
      <c r="AT147" s="198" t="s">
        <v>68</v>
      </c>
      <c r="AU147" s="198" t="s">
        <v>80</v>
      </c>
      <c r="AY147" s="197" t="s">
        <v>162</v>
      </c>
      <c r="BK147" s="199">
        <f>SUM(BK148:BK163)</f>
        <v>0</v>
      </c>
    </row>
    <row r="148" spans="2:65" s="1" customFormat="1" ht="22.5" customHeight="1">
      <c r="B148" s="42"/>
      <c r="C148" s="205" t="s">
        <v>263</v>
      </c>
      <c r="D148" s="205" t="s">
        <v>166</v>
      </c>
      <c r="E148" s="206" t="s">
        <v>282</v>
      </c>
      <c r="F148" s="207" t="s">
        <v>283</v>
      </c>
      <c r="G148" s="208" t="s">
        <v>225</v>
      </c>
      <c r="H148" s="209">
        <v>56.625</v>
      </c>
      <c r="I148" s="210"/>
      <c r="J148" s="211">
        <f>ROUND(I148*H148,2)</f>
        <v>0</v>
      </c>
      <c r="K148" s="207" t="s">
        <v>21</v>
      </c>
      <c r="L148" s="62"/>
      <c r="M148" s="212" t="s">
        <v>21</v>
      </c>
      <c r="N148" s="213" t="s">
        <v>40</v>
      </c>
      <c r="O148" s="43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AR148" s="25" t="s">
        <v>171</v>
      </c>
      <c r="AT148" s="25" t="s">
        <v>166</v>
      </c>
      <c r="AU148" s="25" t="s">
        <v>172</v>
      </c>
      <c r="AY148" s="25" t="s">
        <v>162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25" t="s">
        <v>76</v>
      </c>
      <c r="BK148" s="216">
        <f>ROUND(I148*H148,2)</f>
        <v>0</v>
      </c>
      <c r="BL148" s="25" t="s">
        <v>171</v>
      </c>
      <c r="BM148" s="25" t="s">
        <v>822</v>
      </c>
    </row>
    <row r="149" spans="2:65" s="12" customFormat="1">
      <c r="B149" s="217"/>
      <c r="C149" s="218"/>
      <c r="D149" s="229" t="s">
        <v>174</v>
      </c>
      <c r="E149" s="230" t="s">
        <v>21</v>
      </c>
      <c r="F149" s="231" t="s">
        <v>898</v>
      </c>
      <c r="G149" s="218"/>
      <c r="H149" s="232">
        <v>56.625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174</v>
      </c>
      <c r="AU149" s="228" t="s">
        <v>172</v>
      </c>
      <c r="AV149" s="12" t="s">
        <v>80</v>
      </c>
      <c r="AW149" s="12" t="s">
        <v>33</v>
      </c>
      <c r="AX149" s="12" t="s">
        <v>69</v>
      </c>
      <c r="AY149" s="228" t="s">
        <v>162</v>
      </c>
    </row>
    <row r="150" spans="2:65" s="13" customFormat="1">
      <c r="B150" s="233"/>
      <c r="C150" s="234"/>
      <c r="D150" s="219" t="s">
        <v>174</v>
      </c>
      <c r="E150" s="235" t="s">
        <v>21</v>
      </c>
      <c r="F150" s="236" t="s">
        <v>194</v>
      </c>
      <c r="G150" s="234"/>
      <c r="H150" s="237">
        <v>56.625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174</v>
      </c>
      <c r="AU150" s="243" t="s">
        <v>172</v>
      </c>
      <c r="AV150" s="13" t="s">
        <v>171</v>
      </c>
      <c r="AW150" s="13" t="s">
        <v>33</v>
      </c>
      <c r="AX150" s="13" t="s">
        <v>76</v>
      </c>
      <c r="AY150" s="243" t="s">
        <v>162</v>
      </c>
    </row>
    <row r="151" spans="2:65" s="1" customFormat="1" ht="22.5" customHeight="1">
      <c r="B151" s="42"/>
      <c r="C151" s="205" t="s">
        <v>268</v>
      </c>
      <c r="D151" s="205" t="s">
        <v>166</v>
      </c>
      <c r="E151" s="206" t="s">
        <v>287</v>
      </c>
      <c r="F151" s="207" t="s">
        <v>288</v>
      </c>
      <c r="G151" s="208" t="s">
        <v>289</v>
      </c>
      <c r="H151" s="209">
        <v>93.430999999999997</v>
      </c>
      <c r="I151" s="210"/>
      <c r="J151" s="211">
        <f>ROUND(I151*H151,2)</f>
        <v>0</v>
      </c>
      <c r="K151" s="207" t="s">
        <v>21</v>
      </c>
      <c r="L151" s="62"/>
      <c r="M151" s="212" t="s">
        <v>21</v>
      </c>
      <c r="N151" s="213" t="s">
        <v>40</v>
      </c>
      <c r="O151" s="43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AR151" s="25" t="s">
        <v>171</v>
      </c>
      <c r="AT151" s="25" t="s">
        <v>166</v>
      </c>
      <c r="AU151" s="25" t="s">
        <v>172</v>
      </c>
      <c r="AY151" s="25" t="s">
        <v>162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25" t="s">
        <v>76</v>
      </c>
      <c r="BK151" s="216">
        <f>ROUND(I151*H151,2)</f>
        <v>0</v>
      </c>
      <c r="BL151" s="25" t="s">
        <v>171</v>
      </c>
      <c r="BM151" s="25" t="s">
        <v>824</v>
      </c>
    </row>
    <row r="152" spans="2:65" s="12" customFormat="1">
      <c r="B152" s="217"/>
      <c r="C152" s="218"/>
      <c r="D152" s="229" t="s">
        <v>174</v>
      </c>
      <c r="E152" s="230" t="s">
        <v>21</v>
      </c>
      <c r="F152" s="231" t="s">
        <v>899</v>
      </c>
      <c r="G152" s="218"/>
      <c r="H152" s="232">
        <v>93.430999999999997</v>
      </c>
      <c r="I152" s="223"/>
      <c r="J152" s="218"/>
      <c r="K152" s="218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174</v>
      </c>
      <c r="AU152" s="228" t="s">
        <v>172</v>
      </c>
      <c r="AV152" s="12" t="s">
        <v>80</v>
      </c>
      <c r="AW152" s="12" t="s">
        <v>33</v>
      </c>
      <c r="AX152" s="12" t="s">
        <v>69</v>
      </c>
      <c r="AY152" s="228" t="s">
        <v>162</v>
      </c>
    </row>
    <row r="153" spans="2:65" s="13" customFormat="1">
      <c r="B153" s="233"/>
      <c r="C153" s="234"/>
      <c r="D153" s="219" t="s">
        <v>174</v>
      </c>
      <c r="E153" s="235" t="s">
        <v>21</v>
      </c>
      <c r="F153" s="236" t="s">
        <v>194</v>
      </c>
      <c r="G153" s="234"/>
      <c r="H153" s="237">
        <v>93.430999999999997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174</v>
      </c>
      <c r="AU153" s="243" t="s">
        <v>172</v>
      </c>
      <c r="AV153" s="13" t="s">
        <v>171</v>
      </c>
      <c r="AW153" s="13" t="s">
        <v>33</v>
      </c>
      <c r="AX153" s="13" t="s">
        <v>76</v>
      </c>
      <c r="AY153" s="243" t="s">
        <v>162</v>
      </c>
    </row>
    <row r="154" spans="2:65" s="1" customFormat="1" ht="22.5" customHeight="1">
      <c r="B154" s="42"/>
      <c r="C154" s="205" t="s">
        <v>9</v>
      </c>
      <c r="D154" s="205" t="s">
        <v>166</v>
      </c>
      <c r="E154" s="206" t="s">
        <v>293</v>
      </c>
      <c r="F154" s="207" t="s">
        <v>294</v>
      </c>
      <c r="G154" s="208" t="s">
        <v>225</v>
      </c>
      <c r="H154" s="209">
        <v>37.664999999999999</v>
      </c>
      <c r="I154" s="210"/>
      <c r="J154" s="211">
        <f>ROUND(I154*H154,2)</f>
        <v>0</v>
      </c>
      <c r="K154" s="207" t="s">
        <v>21</v>
      </c>
      <c r="L154" s="62"/>
      <c r="M154" s="212" t="s">
        <v>21</v>
      </c>
      <c r="N154" s="213" t="s">
        <v>40</v>
      </c>
      <c r="O154" s="43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AR154" s="25" t="s">
        <v>171</v>
      </c>
      <c r="AT154" s="25" t="s">
        <v>166</v>
      </c>
      <c r="AU154" s="25" t="s">
        <v>172</v>
      </c>
      <c r="AY154" s="25" t="s">
        <v>162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25" t="s">
        <v>76</v>
      </c>
      <c r="BK154" s="216">
        <f>ROUND(I154*H154,2)</f>
        <v>0</v>
      </c>
      <c r="BL154" s="25" t="s">
        <v>171</v>
      </c>
      <c r="BM154" s="25" t="s">
        <v>826</v>
      </c>
    </row>
    <row r="155" spans="2:65" s="15" customFormat="1">
      <c r="B155" s="258"/>
      <c r="C155" s="259"/>
      <c r="D155" s="229" t="s">
        <v>174</v>
      </c>
      <c r="E155" s="260" t="s">
        <v>21</v>
      </c>
      <c r="F155" s="261" t="s">
        <v>296</v>
      </c>
      <c r="G155" s="259"/>
      <c r="H155" s="262" t="s">
        <v>21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AT155" s="268" t="s">
        <v>174</v>
      </c>
      <c r="AU155" s="268" t="s">
        <v>172</v>
      </c>
      <c r="AV155" s="15" t="s">
        <v>76</v>
      </c>
      <c r="AW155" s="15" t="s">
        <v>33</v>
      </c>
      <c r="AX155" s="15" t="s">
        <v>69</v>
      </c>
      <c r="AY155" s="268" t="s">
        <v>162</v>
      </c>
    </row>
    <row r="156" spans="2:65" s="12" customFormat="1">
      <c r="B156" s="217"/>
      <c r="C156" s="218"/>
      <c r="D156" s="229" t="s">
        <v>174</v>
      </c>
      <c r="E156" s="230" t="s">
        <v>21</v>
      </c>
      <c r="F156" s="231" t="s">
        <v>634</v>
      </c>
      <c r="G156" s="218"/>
      <c r="H156" s="232">
        <v>48.825000000000003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174</v>
      </c>
      <c r="AU156" s="228" t="s">
        <v>172</v>
      </c>
      <c r="AV156" s="12" t="s">
        <v>80</v>
      </c>
      <c r="AW156" s="12" t="s">
        <v>33</v>
      </c>
      <c r="AX156" s="12" t="s">
        <v>69</v>
      </c>
      <c r="AY156" s="228" t="s">
        <v>162</v>
      </c>
    </row>
    <row r="157" spans="2:65" s="12" customFormat="1">
      <c r="B157" s="217"/>
      <c r="C157" s="218"/>
      <c r="D157" s="229" t="s">
        <v>174</v>
      </c>
      <c r="E157" s="230" t="s">
        <v>21</v>
      </c>
      <c r="F157" s="231" t="s">
        <v>568</v>
      </c>
      <c r="G157" s="218"/>
      <c r="H157" s="232">
        <v>-1.44</v>
      </c>
      <c r="I157" s="223"/>
      <c r="J157" s="218"/>
      <c r="K157" s="218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174</v>
      </c>
      <c r="AU157" s="228" t="s">
        <v>172</v>
      </c>
      <c r="AV157" s="12" t="s">
        <v>80</v>
      </c>
      <c r="AW157" s="12" t="s">
        <v>33</v>
      </c>
      <c r="AX157" s="12" t="s">
        <v>69</v>
      </c>
      <c r="AY157" s="228" t="s">
        <v>162</v>
      </c>
    </row>
    <row r="158" spans="2:65" s="12" customFormat="1">
      <c r="B158" s="217"/>
      <c r="C158" s="218"/>
      <c r="D158" s="229" t="s">
        <v>174</v>
      </c>
      <c r="E158" s="230" t="s">
        <v>21</v>
      </c>
      <c r="F158" s="231" t="s">
        <v>644</v>
      </c>
      <c r="G158" s="218"/>
      <c r="H158" s="232">
        <v>-0.72</v>
      </c>
      <c r="I158" s="223"/>
      <c r="J158" s="218"/>
      <c r="K158" s="218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174</v>
      </c>
      <c r="AU158" s="228" t="s">
        <v>172</v>
      </c>
      <c r="AV158" s="12" t="s">
        <v>80</v>
      </c>
      <c r="AW158" s="12" t="s">
        <v>33</v>
      </c>
      <c r="AX158" s="12" t="s">
        <v>69</v>
      </c>
      <c r="AY158" s="228" t="s">
        <v>162</v>
      </c>
    </row>
    <row r="159" spans="2:65" s="12" customFormat="1">
      <c r="B159" s="217"/>
      <c r="C159" s="218"/>
      <c r="D159" s="229" t="s">
        <v>174</v>
      </c>
      <c r="E159" s="230" t="s">
        <v>21</v>
      </c>
      <c r="F159" s="231" t="s">
        <v>570</v>
      </c>
      <c r="G159" s="218"/>
      <c r="H159" s="232">
        <v>-9</v>
      </c>
      <c r="I159" s="223"/>
      <c r="J159" s="218"/>
      <c r="K159" s="218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174</v>
      </c>
      <c r="AU159" s="228" t="s">
        <v>172</v>
      </c>
      <c r="AV159" s="12" t="s">
        <v>80</v>
      </c>
      <c r="AW159" s="12" t="s">
        <v>33</v>
      </c>
      <c r="AX159" s="12" t="s">
        <v>69</v>
      </c>
      <c r="AY159" s="228" t="s">
        <v>162</v>
      </c>
    </row>
    <row r="160" spans="2:65" s="13" customFormat="1">
      <c r="B160" s="233"/>
      <c r="C160" s="234"/>
      <c r="D160" s="219" t="s">
        <v>174</v>
      </c>
      <c r="E160" s="235" t="s">
        <v>21</v>
      </c>
      <c r="F160" s="236" t="s">
        <v>194</v>
      </c>
      <c r="G160" s="234"/>
      <c r="H160" s="237">
        <v>37.664999999999999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AT160" s="243" t="s">
        <v>174</v>
      </c>
      <c r="AU160" s="243" t="s">
        <v>172</v>
      </c>
      <c r="AV160" s="13" t="s">
        <v>171</v>
      </c>
      <c r="AW160" s="13" t="s">
        <v>6</v>
      </c>
      <c r="AX160" s="13" t="s">
        <v>76</v>
      </c>
      <c r="AY160" s="243" t="s">
        <v>162</v>
      </c>
    </row>
    <row r="161" spans="2:65" s="1" customFormat="1" ht="22.5" customHeight="1">
      <c r="B161" s="42"/>
      <c r="C161" s="269" t="s">
        <v>281</v>
      </c>
      <c r="D161" s="269" t="s">
        <v>302</v>
      </c>
      <c r="E161" s="270" t="s">
        <v>303</v>
      </c>
      <c r="F161" s="271" t="s">
        <v>304</v>
      </c>
      <c r="G161" s="272" t="s">
        <v>289</v>
      </c>
      <c r="H161" s="273">
        <v>71.563999999999993</v>
      </c>
      <c r="I161" s="274"/>
      <c r="J161" s="275">
        <f>ROUND(I161*H161,2)</f>
        <v>0</v>
      </c>
      <c r="K161" s="271" t="s">
        <v>21</v>
      </c>
      <c r="L161" s="276"/>
      <c r="M161" s="277" t="s">
        <v>21</v>
      </c>
      <c r="N161" s="278" t="s">
        <v>40</v>
      </c>
      <c r="O161" s="43"/>
      <c r="P161" s="214">
        <f>O161*H161</f>
        <v>0</v>
      </c>
      <c r="Q161" s="214">
        <v>1</v>
      </c>
      <c r="R161" s="214">
        <f>Q161*H161</f>
        <v>71.563999999999993</v>
      </c>
      <c r="S161" s="214">
        <v>0</v>
      </c>
      <c r="T161" s="215">
        <f>S161*H161</f>
        <v>0</v>
      </c>
      <c r="AR161" s="25" t="s">
        <v>206</v>
      </c>
      <c r="AT161" s="25" t="s">
        <v>302</v>
      </c>
      <c r="AU161" s="25" t="s">
        <v>172</v>
      </c>
      <c r="AY161" s="25" t="s">
        <v>162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25" t="s">
        <v>76</v>
      </c>
      <c r="BK161" s="216">
        <f>ROUND(I161*H161,2)</f>
        <v>0</v>
      </c>
      <c r="BL161" s="25" t="s">
        <v>171</v>
      </c>
      <c r="BM161" s="25" t="s">
        <v>827</v>
      </c>
    </row>
    <row r="162" spans="2:65" s="12" customFormat="1">
      <c r="B162" s="217"/>
      <c r="C162" s="218"/>
      <c r="D162" s="229" t="s">
        <v>174</v>
      </c>
      <c r="E162" s="230" t="s">
        <v>21</v>
      </c>
      <c r="F162" s="231" t="s">
        <v>646</v>
      </c>
      <c r="G162" s="218"/>
      <c r="H162" s="232">
        <v>71.563999999999993</v>
      </c>
      <c r="I162" s="223"/>
      <c r="J162" s="218"/>
      <c r="K162" s="218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174</v>
      </c>
      <c r="AU162" s="228" t="s">
        <v>172</v>
      </c>
      <c r="AV162" s="12" t="s">
        <v>80</v>
      </c>
      <c r="AW162" s="12" t="s">
        <v>33</v>
      </c>
      <c r="AX162" s="12" t="s">
        <v>69</v>
      </c>
      <c r="AY162" s="228" t="s">
        <v>162</v>
      </c>
    </row>
    <row r="163" spans="2:65" s="13" customFormat="1">
      <c r="B163" s="233"/>
      <c r="C163" s="234"/>
      <c r="D163" s="229" t="s">
        <v>174</v>
      </c>
      <c r="E163" s="244" t="s">
        <v>21</v>
      </c>
      <c r="F163" s="245" t="s">
        <v>194</v>
      </c>
      <c r="G163" s="234"/>
      <c r="H163" s="246">
        <v>71.563999999999993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174</v>
      </c>
      <c r="AU163" s="243" t="s">
        <v>172</v>
      </c>
      <c r="AV163" s="13" t="s">
        <v>171</v>
      </c>
      <c r="AW163" s="13" t="s">
        <v>33</v>
      </c>
      <c r="AX163" s="13" t="s">
        <v>76</v>
      </c>
      <c r="AY163" s="243" t="s">
        <v>162</v>
      </c>
    </row>
    <row r="164" spans="2:65" s="11" customFormat="1" ht="22.35" customHeight="1">
      <c r="B164" s="186"/>
      <c r="C164" s="187"/>
      <c r="D164" s="202" t="s">
        <v>68</v>
      </c>
      <c r="E164" s="203" t="s">
        <v>258</v>
      </c>
      <c r="F164" s="203" t="s">
        <v>307</v>
      </c>
      <c r="G164" s="187"/>
      <c r="H164" s="187"/>
      <c r="I164" s="190"/>
      <c r="J164" s="204">
        <f>BK164</f>
        <v>0</v>
      </c>
      <c r="K164" s="187"/>
      <c r="L164" s="192"/>
      <c r="M164" s="193"/>
      <c r="N164" s="194"/>
      <c r="O164" s="194"/>
      <c r="P164" s="195">
        <f>SUM(P165:P179)</f>
        <v>0</v>
      </c>
      <c r="Q164" s="194"/>
      <c r="R164" s="195">
        <f>SUM(R165:R179)</f>
        <v>0.59402699999999997</v>
      </c>
      <c r="S164" s="194"/>
      <c r="T164" s="196">
        <f>SUM(T165:T179)</f>
        <v>0</v>
      </c>
      <c r="AR164" s="197" t="s">
        <v>76</v>
      </c>
      <c r="AT164" s="198" t="s">
        <v>68</v>
      </c>
      <c r="AU164" s="198" t="s">
        <v>80</v>
      </c>
      <c r="AY164" s="197" t="s">
        <v>162</v>
      </c>
      <c r="BK164" s="199">
        <f>SUM(BK165:BK179)</f>
        <v>0</v>
      </c>
    </row>
    <row r="165" spans="2:65" s="1" customFormat="1" ht="22.5" customHeight="1">
      <c r="B165" s="42"/>
      <c r="C165" s="205" t="s">
        <v>286</v>
      </c>
      <c r="D165" s="205" t="s">
        <v>166</v>
      </c>
      <c r="E165" s="206" t="s">
        <v>647</v>
      </c>
      <c r="F165" s="207" t="s">
        <v>648</v>
      </c>
      <c r="G165" s="208" t="s">
        <v>169</v>
      </c>
      <c r="H165" s="209">
        <v>0.36</v>
      </c>
      <c r="I165" s="210"/>
      <c r="J165" s="211">
        <f>ROUND(I165*H165,2)</f>
        <v>0</v>
      </c>
      <c r="K165" s="207" t="s">
        <v>21</v>
      </c>
      <c r="L165" s="62"/>
      <c r="M165" s="212" t="s">
        <v>21</v>
      </c>
      <c r="N165" s="213" t="s">
        <v>40</v>
      </c>
      <c r="O165" s="43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AR165" s="25" t="s">
        <v>171</v>
      </c>
      <c r="AT165" s="25" t="s">
        <v>166</v>
      </c>
      <c r="AU165" s="25" t="s">
        <v>172</v>
      </c>
      <c r="AY165" s="25" t="s">
        <v>162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25" t="s">
        <v>76</v>
      </c>
      <c r="BK165" s="216">
        <f>ROUND(I165*H165,2)</f>
        <v>0</v>
      </c>
      <c r="BL165" s="25" t="s">
        <v>171</v>
      </c>
      <c r="BM165" s="25" t="s">
        <v>828</v>
      </c>
    </row>
    <row r="166" spans="2:65" s="12" customFormat="1">
      <c r="B166" s="217"/>
      <c r="C166" s="218"/>
      <c r="D166" s="219" t="s">
        <v>174</v>
      </c>
      <c r="E166" s="220" t="s">
        <v>21</v>
      </c>
      <c r="F166" s="221" t="s">
        <v>900</v>
      </c>
      <c r="G166" s="218"/>
      <c r="H166" s="222">
        <v>0.36</v>
      </c>
      <c r="I166" s="223"/>
      <c r="J166" s="218"/>
      <c r="K166" s="218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174</v>
      </c>
      <c r="AU166" s="228" t="s">
        <v>172</v>
      </c>
      <c r="AV166" s="12" t="s">
        <v>80</v>
      </c>
      <c r="AW166" s="12" t="s">
        <v>33</v>
      </c>
      <c r="AX166" s="12" t="s">
        <v>76</v>
      </c>
      <c r="AY166" s="228" t="s">
        <v>162</v>
      </c>
    </row>
    <row r="167" spans="2:65" s="1" customFormat="1" ht="22.5" customHeight="1">
      <c r="B167" s="42"/>
      <c r="C167" s="269" t="s">
        <v>292</v>
      </c>
      <c r="D167" s="269" t="s">
        <v>302</v>
      </c>
      <c r="E167" s="270" t="s">
        <v>651</v>
      </c>
      <c r="F167" s="271" t="s">
        <v>652</v>
      </c>
      <c r="G167" s="272" t="s">
        <v>289</v>
      </c>
      <c r="H167" s="273">
        <v>0.59399999999999997</v>
      </c>
      <c r="I167" s="274"/>
      <c r="J167" s="275">
        <f>ROUND(I167*H167,2)</f>
        <v>0</v>
      </c>
      <c r="K167" s="271" t="s">
        <v>170</v>
      </c>
      <c r="L167" s="276"/>
      <c r="M167" s="277" t="s">
        <v>21</v>
      </c>
      <c r="N167" s="278" t="s">
        <v>40</v>
      </c>
      <c r="O167" s="43"/>
      <c r="P167" s="214">
        <f>O167*H167</f>
        <v>0</v>
      </c>
      <c r="Q167" s="214">
        <v>1</v>
      </c>
      <c r="R167" s="214">
        <f>Q167*H167</f>
        <v>0.59399999999999997</v>
      </c>
      <c r="S167" s="214">
        <v>0</v>
      </c>
      <c r="T167" s="215">
        <f>S167*H167</f>
        <v>0</v>
      </c>
      <c r="AR167" s="25" t="s">
        <v>206</v>
      </c>
      <c r="AT167" s="25" t="s">
        <v>302</v>
      </c>
      <c r="AU167" s="25" t="s">
        <v>172</v>
      </c>
      <c r="AY167" s="25" t="s">
        <v>162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25" t="s">
        <v>76</v>
      </c>
      <c r="BK167" s="216">
        <f>ROUND(I167*H167,2)</f>
        <v>0</v>
      </c>
      <c r="BL167" s="25" t="s">
        <v>171</v>
      </c>
      <c r="BM167" s="25" t="s">
        <v>830</v>
      </c>
    </row>
    <row r="168" spans="2:65" s="12" customFormat="1">
      <c r="B168" s="217"/>
      <c r="C168" s="218"/>
      <c r="D168" s="219" t="s">
        <v>174</v>
      </c>
      <c r="E168" s="220" t="s">
        <v>21</v>
      </c>
      <c r="F168" s="221" t="s">
        <v>901</v>
      </c>
      <c r="G168" s="218"/>
      <c r="H168" s="222">
        <v>0.59399999999999997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174</v>
      </c>
      <c r="AU168" s="228" t="s">
        <v>172</v>
      </c>
      <c r="AV168" s="12" t="s">
        <v>80</v>
      </c>
      <c r="AW168" s="12" t="s">
        <v>33</v>
      </c>
      <c r="AX168" s="12" t="s">
        <v>76</v>
      </c>
      <c r="AY168" s="228" t="s">
        <v>162</v>
      </c>
    </row>
    <row r="169" spans="2:65" s="1" customFormat="1" ht="22.5" customHeight="1">
      <c r="B169" s="42"/>
      <c r="C169" s="205" t="s">
        <v>301</v>
      </c>
      <c r="D169" s="205" t="s">
        <v>166</v>
      </c>
      <c r="E169" s="206" t="s">
        <v>655</v>
      </c>
      <c r="F169" s="207" t="s">
        <v>656</v>
      </c>
      <c r="G169" s="208" t="s">
        <v>169</v>
      </c>
      <c r="H169" s="209">
        <v>1.8</v>
      </c>
      <c r="I169" s="210"/>
      <c r="J169" s="211">
        <f>ROUND(I169*H169,2)</f>
        <v>0</v>
      </c>
      <c r="K169" s="207" t="s">
        <v>21</v>
      </c>
      <c r="L169" s="62"/>
      <c r="M169" s="212" t="s">
        <v>21</v>
      </c>
      <c r="N169" s="213" t="s">
        <v>40</v>
      </c>
      <c r="O169" s="43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AR169" s="25" t="s">
        <v>171</v>
      </c>
      <c r="AT169" s="25" t="s">
        <v>166</v>
      </c>
      <c r="AU169" s="25" t="s">
        <v>172</v>
      </c>
      <c r="AY169" s="25" t="s">
        <v>162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25" t="s">
        <v>76</v>
      </c>
      <c r="BK169" s="216">
        <f>ROUND(I169*H169,2)</f>
        <v>0</v>
      </c>
      <c r="BL169" s="25" t="s">
        <v>171</v>
      </c>
      <c r="BM169" s="25" t="s">
        <v>832</v>
      </c>
    </row>
    <row r="170" spans="2:65" s="12" customFormat="1">
      <c r="B170" s="217"/>
      <c r="C170" s="218"/>
      <c r="D170" s="219" t="s">
        <v>174</v>
      </c>
      <c r="E170" s="220" t="s">
        <v>21</v>
      </c>
      <c r="F170" s="221" t="s">
        <v>902</v>
      </c>
      <c r="G170" s="218"/>
      <c r="H170" s="222">
        <v>1.8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174</v>
      </c>
      <c r="AU170" s="228" t="s">
        <v>172</v>
      </c>
      <c r="AV170" s="12" t="s">
        <v>80</v>
      </c>
      <c r="AW170" s="12" t="s">
        <v>33</v>
      </c>
      <c r="AX170" s="12" t="s">
        <v>76</v>
      </c>
      <c r="AY170" s="228" t="s">
        <v>162</v>
      </c>
    </row>
    <row r="171" spans="2:65" s="1" customFormat="1" ht="22.5" customHeight="1">
      <c r="B171" s="42"/>
      <c r="C171" s="269" t="s">
        <v>308</v>
      </c>
      <c r="D171" s="269" t="s">
        <v>302</v>
      </c>
      <c r="E171" s="270" t="s">
        <v>659</v>
      </c>
      <c r="F171" s="271" t="s">
        <v>660</v>
      </c>
      <c r="G171" s="272" t="s">
        <v>661</v>
      </c>
      <c r="H171" s="273">
        <v>2.7E-2</v>
      </c>
      <c r="I171" s="274"/>
      <c r="J171" s="275">
        <f>ROUND(I171*H171,2)</f>
        <v>0</v>
      </c>
      <c r="K171" s="271" t="s">
        <v>21</v>
      </c>
      <c r="L171" s="276"/>
      <c r="M171" s="277" t="s">
        <v>21</v>
      </c>
      <c r="N171" s="278" t="s">
        <v>40</v>
      </c>
      <c r="O171" s="43"/>
      <c r="P171" s="214">
        <f>O171*H171</f>
        <v>0</v>
      </c>
      <c r="Q171" s="214">
        <v>1E-3</v>
      </c>
      <c r="R171" s="214">
        <f>Q171*H171</f>
        <v>2.6999999999999999E-5</v>
      </c>
      <c r="S171" s="214">
        <v>0</v>
      </c>
      <c r="T171" s="215">
        <f>S171*H171</f>
        <v>0</v>
      </c>
      <c r="AR171" s="25" t="s">
        <v>206</v>
      </c>
      <c r="AT171" s="25" t="s">
        <v>302</v>
      </c>
      <c r="AU171" s="25" t="s">
        <v>172</v>
      </c>
      <c r="AY171" s="25" t="s">
        <v>162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25" t="s">
        <v>76</v>
      </c>
      <c r="BK171" s="216">
        <f>ROUND(I171*H171,2)</f>
        <v>0</v>
      </c>
      <c r="BL171" s="25" t="s">
        <v>171</v>
      </c>
      <c r="BM171" s="25" t="s">
        <v>834</v>
      </c>
    </row>
    <row r="172" spans="2:65" s="12" customFormat="1">
      <c r="B172" s="217"/>
      <c r="C172" s="218"/>
      <c r="D172" s="229" t="s">
        <v>174</v>
      </c>
      <c r="E172" s="230" t="s">
        <v>21</v>
      </c>
      <c r="F172" s="231" t="s">
        <v>902</v>
      </c>
      <c r="G172" s="218"/>
      <c r="H172" s="232">
        <v>1.8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174</v>
      </c>
      <c r="AU172" s="228" t="s">
        <v>172</v>
      </c>
      <c r="AV172" s="12" t="s">
        <v>80</v>
      </c>
      <c r="AW172" s="12" t="s">
        <v>33</v>
      </c>
      <c r="AX172" s="12" t="s">
        <v>76</v>
      </c>
      <c r="AY172" s="228" t="s">
        <v>162</v>
      </c>
    </row>
    <row r="173" spans="2:65" s="12" customFormat="1">
      <c r="B173" s="217"/>
      <c r="C173" s="218"/>
      <c r="D173" s="219" t="s">
        <v>174</v>
      </c>
      <c r="E173" s="218"/>
      <c r="F173" s="221" t="s">
        <v>903</v>
      </c>
      <c r="G173" s="218"/>
      <c r="H173" s="222">
        <v>2.7E-2</v>
      </c>
      <c r="I173" s="223"/>
      <c r="J173" s="218"/>
      <c r="K173" s="218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174</v>
      </c>
      <c r="AU173" s="228" t="s">
        <v>172</v>
      </c>
      <c r="AV173" s="12" t="s">
        <v>80</v>
      </c>
      <c r="AW173" s="12" t="s">
        <v>6</v>
      </c>
      <c r="AX173" s="12" t="s">
        <v>76</v>
      </c>
      <c r="AY173" s="228" t="s">
        <v>162</v>
      </c>
    </row>
    <row r="174" spans="2:65" s="1" customFormat="1" ht="22.5" customHeight="1">
      <c r="B174" s="42"/>
      <c r="C174" s="205" t="s">
        <v>314</v>
      </c>
      <c r="D174" s="205" t="s">
        <v>166</v>
      </c>
      <c r="E174" s="206" t="s">
        <v>309</v>
      </c>
      <c r="F174" s="207" t="s">
        <v>310</v>
      </c>
      <c r="G174" s="208" t="s">
        <v>169</v>
      </c>
      <c r="H174" s="209">
        <v>30</v>
      </c>
      <c r="I174" s="210"/>
      <c r="J174" s="211">
        <f>ROUND(I174*H174,2)</f>
        <v>0</v>
      </c>
      <c r="K174" s="207" t="s">
        <v>21</v>
      </c>
      <c r="L174" s="62"/>
      <c r="M174" s="212" t="s">
        <v>21</v>
      </c>
      <c r="N174" s="213" t="s">
        <v>40</v>
      </c>
      <c r="O174" s="43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AR174" s="25" t="s">
        <v>171</v>
      </c>
      <c r="AT174" s="25" t="s">
        <v>166</v>
      </c>
      <c r="AU174" s="25" t="s">
        <v>172</v>
      </c>
      <c r="AY174" s="25" t="s">
        <v>162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25" t="s">
        <v>76</v>
      </c>
      <c r="BK174" s="216">
        <f>ROUND(I174*H174,2)</f>
        <v>0</v>
      </c>
      <c r="BL174" s="25" t="s">
        <v>171</v>
      </c>
      <c r="BM174" s="25" t="s">
        <v>836</v>
      </c>
    </row>
    <row r="175" spans="2:65" s="12" customFormat="1">
      <c r="B175" s="217"/>
      <c r="C175" s="218"/>
      <c r="D175" s="229" t="s">
        <v>174</v>
      </c>
      <c r="E175" s="230" t="s">
        <v>21</v>
      </c>
      <c r="F175" s="231" t="s">
        <v>904</v>
      </c>
      <c r="G175" s="218"/>
      <c r="H175" s="232">
        <v>1.8</v>
      </c>
      <c r="I175" s="223"/>
      <c r="J175" s="218"/>
      <c r="K175" s="218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174</v>
      </c>
      <c r="AU175" s="228" t="s">
        <v>172</v>
      </c>
      <c r="AV175" s="12" t="s">
        <v>80</v>
      </c>
      <c r="AW175" s="12" t="s">
        <v>33</v>
      </c>
      <c r="AX175" s="12" t="s">
        <v>69</v>
      </c>
      <c r="AY175" s="228" t="s">
        <v>162</v>
      </c>
    </row>
    <row r="176" spans="2:65" s="12" customFormat="1">
      <c r="B176" s="217"/>
      <c r="C176" s="218"/>
      <c r="D176" s="229" t="s">
        <v>174</v>
      </c>
      <c r="E176" s="230" t="s">
        <v>21</v>
      </c>
      <c r="F176" s="231" t="s">
        <v>905</v>
      </c>
      <c r="G176" s="218"/>
      <c r="H176" s="232">
        <v>20.399999999999999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174</v>
      </c>
      <c r="AU176" s="228" t="s">
        <v>172</v>
      </c>
      <c r="AV176" s="12" t="s">
        <v>80</v>
      </c>
      <c r="AW176" s="12" t="s">
        <v>33</v>
      </c>
      <c r="AX176" s="12" t="s">
        <v>69</v>
      </c>
      <c r="AY176" s="228" t="s">
        <v>162</v>
      </c>
    </row>
    <row r="177" spans="2:65" s="12" customFormat="1">
      <c r="B177" s="217"/>
      <c r="C177" s="218"/>
      <c r="D177" s="229" t="s">
        <v>174</v>
      </c>
      <c r="E177" s="230" t="s">
        <v>21</v>
      </c>
      <c r="F177" s="231" t="s">
        <v>906</v>
      </c>
      <c r="G177" s="218"/>
      <c r="H177" s="232">
        <v>3.6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174</v>
      </c>
      <c r="AU177" s="228" t="s">
        <v>172</v>
      </c>
      <c r="AV177" s="12" t="s">
        <v>80</v>
      </c>
      <c r="AW177" s="12" t="s">
        <v>33</v>
      </c>
      <c r="AX177" s="12" t="s">
        <v>69</v>
      </c>
      <c r="AY177" s="228" t="s">
        <v>162</v>
      </c>
    </row>
    <row r="178" spans="2:65" s="12" customFormat="1">
      <c r="B178" s="217"/>
      <c r="C178" s="218"/>
      <c r="D178" s="229" t="s">
        <v>174</v>
      </c>
      <c r="E178" s="230" t="s">
        <v>21</v>
      </c>
      <c r="F178" s="231" t="s">
        <v>907</v>
      </c>
      <c r="G178" s="218"/>
      <c r="H178" s="232">
        <v>4.2</v>
      </c>
      <c r="I178" s="223"/>
      <c r="J178" s="218"/>
      <c r="K178" s="218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174</v>
      </c>
      <c r="AU178" s="228" t="s">
        <v>172</v>
      </c>
      <c r="AV178" s="12" t="s">
        <v>80</v>
      </c>
      <c r="AW178" s="12" t="s">
        <v>33</v>
      </c>
      <c r="AX178" s="12" t="s">
        <v>69</v>
      </c>
      <c r="AY178" s="228" t="s">
        <v>162</v>
      </c>
    </row>
    <row r="179" spans="2:65" s="13" customFormat="1">
      <c r="B179" s="233"/>
      <c r="C179" s="234"/>
      <c r="D179" s="229" t="s">
        <v>174</v>
      </c>
      <c r="E179" s="244" t="s">
        <v>21</v>
      </c>
      <c r="F179" s="245" t="s">
        <v>194</v>
      </c>
      <c r="G179" s="234"/>
      <c r="H179" s="246">
        <v>30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174</v>
      </c>
      <c r="AU179" s="243" t="s">
        <v>172</v>
      </c>
      <c r="AV179" s="13" t="s">
        <v>171</v>
      </c>
      <c r="AW179" s="13" t="s">
        <v>33</v>
      </c>
      <c r="AX179" s="13" t="s">
        <v>76</v>
      </c>
      <c r="AY179" s="243" t="s">
        <v>162</v>
      </c>
    </row>
    <row r="180" spans="2:65" s="11" customFormat="1" ht="29.85" customHeight="1">
      <c r="B180" s="186"/>
      <c r="C180" s="187"/>
      <c r="D180" s="202" t="s">
        <v>68</v>
      </c>
      <c r="E180" s="203" t="s">
        <v>80</v>
      </c>
      <c r="F180" s="203" t="s">
        <v>313</v>
      </c>
      <c r="G180" s="187"/>
      <c r="H180" s="187"/>
      <c r="I180" s="190"/>
      <c r="J180" s="204">
        <f>BK180</f>
        <v>0</v>
      </c>
      <c r="K180" s="187"/>
      <c r="L180" s="192"/>
      <c r="M180" s="193"/>
      <c r="N180" s="194"/>
      <c r="O180" s="194"/>
      <c r="P180" s="195">
        <f>P181+SUM(P182:P185)+P199</f>
        <v>0</v>
      </c>
      <c r="Q180" s="194"/>
      <c r="R180" s="195">
        <f>R181+SUM(R182:R185)+R199</f>
        <v>7.18653165</v>
      </c>
      <c r="S180" s="194"/>
      <c r="T180" s="196">
        <f>T181+SUM(T182:T185)+T199</f>
        <v>0</v>
      </c>
      <c r="AR180" s="197" t="s">
        <v>76</v>
      </c>
      <c r="AT180" s="198" t="s">
        <v>68</v>
      </c>
      <c r="AU180" s="198" t="s">
        <v>76</v>
      </c>
      <c r="AY180" s="197" t="s">
        <v>162</v>
      </c>
      <c r="BK180" s="199">
        <f>BK181+SUM(BK182:BK185)+BK199</f>
        <v>0</v>
      </c>
    </row>
    <row r="181" spans="2:65" s="1" customFormat="1" ht="22.5" customHeight="1">
      <c r="B181" s="42"/>
      <c r="C181" s="205" t="s">
        <v>319</v>
      </c>
      <c r="D181" s="205" t="s">
        <v>166</v>
      </c>
      <c r="E181" s="206" t="s">
        <v>669</v>
      </c>
      <c r="F181" s="207" t="s">
        <v>670</v>
      </c>
      <c r="G181" s="208" t="s">
        <v>169</v>
      </c>
      <c r="H181" s="209">
        <v>3.6</v>
      </c>
      <c r="I181" s="210"/>
      <c r="J181" s="211">
        <f>ROUND(I181*H181,2)</f>
        <v>0</v>
      </c>
      <c r="K181" s="207" t="s">
        <v>170</v>
      </c>
      <c r="L181" s="62"/>
      <c r="M181" s="212" t="s">
        <v>21</v>
      </c>
      <c r="N181" s="213" t="s">
        <v>40</v>
      </c>
      <c r="O181" s="43"/>
      <c r="P181" s="214">
        <f>O181*H181</f>
        <v>0</v>
      </c>
      <c r="Q181" s="214">
        <v>1E-4</v>
      </c>
      <c r="R181" s="214">
        <f>Q181*H181</f>
        <v>3.6000000000000002E-4</v>
      </c>
      <c r="S181" s="214">
        <v>0</v>
      </c>
      <c r="T181" s="215">
        <f>S181*H181</f>
        <v>0</v>
      </c>
      <c r="AR181" s="25" t="s">
        <v>171</v>
      </c>
      <c r="AT181" s="25" t="s">
        <v>166</v>
      </c>
      <c r="AU181" s="25" t="s">
        <v>80</v>
      </c>
      <c r="AY181" s="25" t="s">
        <v>162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25" t="s">
        <v>76</v>
      </c>
      <c r="BK181" s="216">
        <f>ROUND(I181*H181,2)</f>
        <v>0</v>
      </c>
      <c r="BL181" s="25" t="s">
        <v>171</v>
      </c>
      <c r="BM181" s="25" t="s">
        <v>841</v>
      </c>
    </row>
    <row r="182" spans="2:65" s="12" customFormat="1">
      <c r="B182" s="217"/>
      <c r="C182" s="218"/>
      <c r="D182" s="219" t="s">
        <v>174</v>
      </c>
      <c r="E182" s="220" t="s">
        <v>21</v>
      </c>
      <c r="F182" s="221" t="s">
        <v>908</v>
      </c>
      <c r="G182" s="218"/>
      <c r="H182" s="222">
        <v>3.6</v>
      </c>
      <c r="I182" s="223"/>
      <c r="J182" s="218"/>
      <c r="K182" s="218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174</v>
      </c>
      <c r="AU182" s="228" t="s">
        <v>80</v>
      </c>
      <c r="AV182" s="12" t="s">
        <v>80</v>
      </c>
      <c r="AW182" s="12" t="s">
        <v>33</v>
      </c>
      <c r="AX182" s="12" t="s">
        <v>76</v>
      </c>
      <c r="AY182" s="228" t="s">
        <v>162</v>
      </c>
    </row>
    <row r="183" spans="2:65" s="1" customFormat="1" ht="22.5" customHeight="1">
      <c r="B183" s="42"/>
      <c r="C183" s="269" t="s">
        <v>324</v>
      </c>
      <c r="D183" s="269" t="s">
        <v>302</v>
      </c>
      <c r="E183" s="270" t="s">
        <v>673</v>
      </c>
      <c r="F183" s="271" t="s">
        <v>674</v>
      </c>
      <c r="G183" s="272" t="s">
        <v>169</v>
      </c>
      <c r="H183" s="273">
        <v>3.96</v>
      </c>
      <c r="I183" s="274"/>
      <c r="J183" s="275">
        <f>ROUND(I183*H183,2)</f>
        <v>0</v>
      </c>
      <c r="K183" s="271" t="s">
        <v>170</v>
      </c>
      <c r="L183" s="276"/>
      <c r="M183" s="277" t="s">
        <v>21</v>
      </c>
      <c r="N183" s="278" t="s">
        <v>40</v>
      </c>
      <c r="O183" s="43"/>
      <c r="P183" s="214">
        <f>O183*H183</f>
        <v>0</v>
      </c>
      <c r="Q183" s="214">
        <v>3.1E-4</v>
      </c>
      <c r="R183" s="214">
        <f>Q183*H183</f>
        <v>1.2275999999999999E-3</v>
      </c>
      <c r="S183" s="214">
        <v>0</v>
      </c>
      <c r="T183" s="215">
        <f>S183*H183</f>
        <v>0</v>
      </c>
      <c r="AR183" s="25" t="s">
        <v>206</v>
      </c>
      <c r="AT183" s="25" t="s">
        <v>302</v>
      </c>
      <c r="AU183" s="25" t="s">
        <v>80</v>
      </c>
      <c r="AY183" s="25" t="s">
        <v>162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25" t="s">
        <v>76</v>
      </c>
      <c r="BK183" s="216">
        <f>ROUND(I183*H183,2)</f>
        <v>0</v>
      </c>
      <c r="BL183" s="25" t="s">
        <v>171</v>
      </c>
      <c r="BM183" s="25" t="s">
        <v>843</v>
      </c>
    </row>
    <row r="184" spans="2:65" s="12" customFormat="1">
      <c r="B184" s="217"/>
      <c r="C184" s="218"/>
      <c r="D184" s="229" t="s">
        <v>174</v>
      </c>
      <c r="E184" s="218"/>
      <c r="F184" s="231" t="s">
        <v>909</v>
      </c>
      <c r="G184" s="218"/>
      <c r="H184" s="232">
        <v>3.96</v>
      </c>
      <c r="I184" s="223"/>
      <c r="J184" s="218"/>
      <c r="K184" s="218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174</v>
      </c>
      <c r="AU184" s="228" t="s">
        <v>80</v>
      </c>
      <c r="AV184" s="12" t="s">
        <v>80</v>
      </c>
      <c r="AW184" s="12" t="s">
        <v>6</v>
      </c>
      <c r="AX184" s="12" t="s">
        <v>76</v>
      </c>
      <c r="AY184" s="228" t="s">
        <v>162</v>
      </c>
    </row>
    <row r="185" spans="2:65" s="11" customFormat="1" ht="22.35" customHeight="1">
      <c r="B185" s="186"/>
      <c r="C185" s="187"/>
      <c r="D185" s="202" t="s">
        <v>68</v>
      </c>
      <c r="E185" s="203" t="s">
        <v>314</v>
      </c>
      <c r="F185" s="203" t="s">
        <v>677</v>
      </c>
      <c r="G185" s="187"/>
      <c r="H185" s="187"/>
      <c r="I185" s="190"/>
      <c r="J185" s="204">
        <f>BK185</f>
        <v>0</v>
      </c>
      <c r="K185" s="187"/>
      <c r="L185" s="192"/>
      <c r="M185" s="193"/>
      <c r="N185" s="194"/>
      <c r="O185" s="194"/>
      <c r="P185" s="195">
        <f>SUM(P186:P198)</f>
        <v>0</v>
      </c>
      <c r="Q185" s="194"/>
      <c r="R185" s="195">
        <f>SUM(R186:R198)</f>
        <v>3.6156160499999999</v>
      </c>
      <c r="S185" s="194"/>
      <c r="T185" s="196">
        <f>SUM(T186:T198)</f>
        <v>0</v>
      </c>
      <c r="AR185" s="197" t="s">
        <v>76</v>
      </c>
      <c r="AT185" s="198" t="s">
        <v>68</v>
      </c>
      <c r="AU185" s="198" t="s">
        <v>80</v>
      </c>
      <c r="AY185" s="197" t="s">
        <v>162</v>
      </c>
      <c r="BK185" s="199">
        <f>SUM(BK186:BK198)</f>
        <v>0</v>
      </c>
    </row>
    <row r="186" spans="2:65" s="1" customFormat="1" ht="22.5" customHeight="1">
      <c r="B186" s="42"/>
      <c r="C186" s="205" t="s">
        <v>329</v>
      </c>
      <c r="D186" s="205" t="s">
        <v>166</v>
      </c>
      <c r="E186" s="206" t="s">
        <v>315</v>
      </c>
      <c r="F186" s="207" t="s">
        <v>316</v>
      </c>
      <c r="G186" s="208" t="s">
        <v>225</v>
      </c>
      <c r="H186" s="209">
        <v>1.44</v>
      </c>
      <c r="I186" s="210"/>
      <c r="J186" s="211">
        <f>ROUND(I186*H186,2)</f>
        <v>0</v>
      </c>
      <c r="K186" s="207" t="s">
        <v>21</v>
      </c>
      <c r="L186" s="62"/>
      <c r="M186" s="212" t="s">
        <v>21</v>
      </c>
      <c r="N186" s="213" t="s">
        <v>40</v>
      </c>
      <c r="O186" s="43"/>
      <c r="P186" s="214">
        <f>O186*H186</f>
        <v>0</v>
      </c>
      <c r="Q186" s="214">
        <v>2.45329</v>
      </c>
      <c r="R186" s="214">
        <f>Q186*H186</f>
        <v>3.5327375999999999</v>
      </c>
      <c r="S186" s="214">
        <v>0</v>
      </c>
      <c r="T186" s="215">
        <f>S186*H186</f>
        <v>0</v>
      </c>
      <c r="AR186" s="25" t="s">
        <v>171</v>
      </c>
      <c r="AT186" s="25" t="s">
        <v>166</v>
      </c>
      <c r="AU186" s="25" t="s">
        <v>172</v>
      </c>
      <c r="AY186" s="25" t="s">
        <v>162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25" t="s">
        <v>76</v>
      </c>
      <c r="BK186" s="216">
        <f>ROUND(I186*H186,2)</f>
        <v>0</v>
      </c>
      <c r="BL186" s="25" t="s">
        <v>171</v>
      </c>
      <c r="BM186" s="25" t="s">
        <v>845</v>
      </c>
    </row>
    <row r="187" spans="2:65" s="12" customFormat="1">
      <c r="B187" s="217"/>
      <c r="C187" s="218"/>
      <c r="D187" s="229" t="s">
        <v>174</v>
      </c>
      <c r="E187" s="230" t="s">
        <v>21</v>
      </c>
      <c r="F187" s="231" t="s">
        <v>574</v>
      </c>
      <c r="G187" s="218"/>
      <c r="H187" s="232">
        <v>1.44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174</v>
      </c>
      <c r="AU187" s="228" t="s">
        <v>172</v>
      </c>
      <c r="AV187" s="12" t="s">
        <v>80</v>
      </c>
      <c r="AW187" s="12" t="s">
        <v>33</v>
      </c>
      <c r="AX187" s="12" t="s">
        <v>69</v>
      </c>
      <c r="AY187" s="228" t="s">
        <v>162</v>
      </c>
    </row>
    <row r="188" spans="2:65" s="13" customFormat="1">
      <c r="B188" s="233"/>
      <c r="C188" s="234"/>
      <c r="D188" s="219" t="s">
        <v>174</v>
      </c>
      <c r="E188" s="235" t="s">
        <v>21</v>
      </c>
      <c r="F188" s="236" t="s">
        <v>194</v>
      </c>
      <c r="G188" s="234"/>
      <c r="H188" s="237">
        <v>1.44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174</v>
      </c>
      <c r="AU188" s="243" t="s">
        <v>172</v>
      </c>
      <c r="AV188" s="13" t="s">
        <v>171</v>
      </c>
      <c r="AW188" s="13" t="s">
        <v>33</v>
      </c>
      <c r="AX188" s="13" t="s">
        <v>76</v>
      </c>
      <c r="AY188" s="243" t="s">
        <v>162</v>
      </c>
    </row>
    <row r="189" spans="2:65" s="1" customFormat="1" ht="22.5" customHeight="1">
      <c r="B189" s="42"/>
      <c r="C189" s="205" t="s">
        <v>335</v>
      </c>
      <c r="D189" s="205" t="s">
        <v>166</v>
      </c>
      <c r="E189" s="206" t="s">
        <v>320</v>
      </c>
      <c r="F189" s="207" t="s">
        <v>321</v>
      </c>
      <c r="G189" s="208" t="s">
        <v>169</v>
      </c>
      <c r="H189" s="209">
        <v>2.7629999999999999</v>
      </c>
      <c r="I189" s="210"/>
      <c r="J189" s="211">
        <f>ROUND(I189*H189,2)</f>
        <v>0</v>
      </c>
      <c r="K189" s="207" t="s">
        <v>21</v>
      </c>
      <c r="L189" s="62"/>
      <c r="M189" s="212" t="s">
        <v>21</v>
      </c>
      <c r="N189" s="213" t="s">
        <v>40</v>
      </c>
      <c r="O189" s="43"/>
      <c r="P189" s="214">
        <f>O189*H189</f>
        <v>0</v>
      </c>
      <c r="Q189" s="214">
        <v>1.0300000000000001E-3</v>
      </c>
      <c r="R189" s="214">
        <f>Q189*H189</f>
        <v>2.8458900000000002E-3</v>
      </c>
      <c r="S189" s="214">
        <v>0</v>
      </c>
      <c r="T189" s="215">
        <f>S189*H189</f>
        <v>0</v>
      </c>
      <c r="AR189" s="25" t="s">
        <v>171</v>
      </c>
      <c r="AT189" s="25" t="s">
        <v>166</v>
      </c>
      <c r="AU189" s="25" t="s">
        <v>172</v>
      </c>
      <c r="AY189" s="25" t="s">
        <v>162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25" t="s">
        <v>76</v>
      </c>
      <c r="BK189" s="216">
        <f>ROUND(I189*H189,2)</f>
        <v>0</v>
      </c>
      <c r="BL189" s="25" t="s">
        <v>171</v>
      </c>
      <c r="BM189" s="25" t="s">
        <v>846</v>
      </c>
    </row>
    <row r="190" spans="2:65" s="12" customFormat="1">
      <c r="B190" s="217"/>
      <c r="C190" s="218"/>
      <c r="D190" s="229" t="s">
        <v>174</v>
      </c>
      <c r="E190" s="230" t="s">
        <v>21</v>
      </c>
      <c r="F190" s="231" t="s">
        <v>680</v>
      </c>
      <c r="G190" s="218"/>
      <c r="H190" s="232">
        <v>2.7629999999999999</v>
      </c>
      <c r="I190" s="223"/>
      <c r="J190" s="218"/>
      <c r="K190" s="218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174</v>
      </c>
      <c r="AU190" s="228" t="s">
        <v>172</v>
      </c>
      <c r="AV190" s="12" t="s">
        <v>80</v>
      </c>
      <c r="AW190" s="12" t="s">
        <v>33</v>
      </c>
      <c r="AX190" s="12" t="s">
        <v>69</v>
      </c>
      <c r="AY190" s="228" t="s">
        <v>162</v>
      </c>
    </row>
    <row r="191" spans="2:65" s="13" customFormat="1">
      <c r="B191" s="233"/>
      <c r="C191" s="234"/>
      <c r="D191" s="219" t="s">
        <v>174</v>
      </c>
      <c r="E191" s="235" t="s">
        <v>21</v>
      </c>
      <c r="F191" s="236" t="s">
        <v>194</v>
      </c>
      <c r="G191" s="234"/>
      <c r="H191" s="237">
        <v>2.7629999999999999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AT191" s="243" t="s">
        <v>174</v>
      </c>
      <c r="AU191" s="243" t="s">
        <v>172</v>
      </c>
      <c r="AV191" s="13" t="s">
        <v>171</v>
      </c>
      <c r="AW191" s="13" t="s">
        <v>33</v>
      </c>
      <c r="AX191" s="13" t="s">
        <v>76</v>
      </c>
      <c r="AY191" s="243" t="s">
        <v>162</v>
      </c>
    </row>
    <row r="192" spans="2:65" s="1" customFormat="1" ht="22.5" customHeight="1">
      <c r="B192" s="42"/>
      <c r="C192" s="205" t="s">
        <v>340</v>
      </c>
      <c r="D192" s="205" t="s">
        <v>166</v>
      </c>
      <c r="E192" s="206" t="s">
        <v>325</v>
      </c>
      <c r="F192" s="207" t="s">
        <v>326</v>
      </c>
      <c r="G192" s="208" t="s">
        <v>169</v>
      </c>
      <c r="H192" s="209">
        <v>2.7629999999999999</v>
      </c>
      <c r="I192" s="210"/>
      <c r="J192" s="211">
        <f>ROUND(I192*H192,2)</f>
        <v>0</v>
      </c>
      <c r="K192" s="207" t="s">
        <v>21</v>
      </c>
      <c r="L192" s="62"/>
      <c r="M192" s="212" t="s">
        <v>21</v>
      </c>
      <c r="N192" s="213" t="s">
        <v>40</v>
      </c>
      <c r="O192" s="43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AR192" s="25" t="s">
        <v>171</v>
      </c>
      <c r="AT192" s="25" t="s">
        <v>166</v>
      </c>
      <c r="AU192" s="25" t="s">
        <v>172</v>
      </c>
      <c r="AY192" s="25" t="s">
        <v>162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25" t="s">
        <v>76</v>
      </c>
      <c r="BK192" s="216">
        <f>ROUND(I192*H192,2)</f>
        <v>0</v>
      </c>
      <c r="BL192" s="25" t="s">
        <v>171</v>
      </c>
      <c r="BM192" s="25" t="s">
        <v>847</v>
      </c>
    </row>
    <row r="193" spans="2:65" s="12" customFormat="1">
      <c r="B193" s="217"/>
      <c r="C193" s="218"/>
      <c r="D193" s="229" t="s">
        <v>174</v>
      </c>
      <c r="E193" s="230" t="s">
        <v>21</v>
      </c>
      <c r="F193" s="231" t="s">
        <v>682</v>
      </c>
      <c r="G193" s="218"/>
      <c r="H193" s="232">
        <v>2.7629999999999999</v>
      </c>
      <c r="I193" s="223"/>
      <c r="J193" s="218"/>
      <c r="K193" s="218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174</v>
      </c>
      <c r="AU193" s="228" t="s">
        <v>172</v>
      </c>
      <c r="AV193" s="12" t="s">
        <v>80</v>
      </c>
      <c r="AW193" s="12" t="s">
        <v>33</v>
      </c>
      <c r="AX193" s="12" t="s">
        <v>69</v>
      </c>
      <c r="AY193" s="228" t="s">
        <v>162</v>
      </c>
    </row>
    <row r="194" spans="2:65" s="13" customFormat="1">
      <c r="B194" s="233"/>
      <c r="C194" s="234"/>
      <c r="D194" s="219" t="s">
        <v>174</v>
      </c>
      <c r="E194" s="235" t="s">
        <v>21</v>
      </c>
      <c r="F194" s="236" t="s">
        <v>194</v>
      </c>
      <c r="G194" s="234"/>
      <c r="H194" s="237">
        <v>2.7629999999999999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174</v>
      </c>
      <c r="AU194" s="243" t="s">
        <v>172</v>
      </c>
      <c r="AV194" s="13" t="s">
        <v>171</v>
      </c>
      <c r="AW194" s="13" t="s">
        <v>33</v>
      </c>
      <c r="AX194" s="13" t="s">
        <v>76</v>
      </c>
      <c r="AY194" s="243" t="s">
        <v>162</v>
      </c>
    </row>
    <row r="195" spans="2:65" s="1" customFormat="1" ht="22.5" customHeight="1">
      <c r="B195" s="42"/>
      <c r="C195" s="205" t="s">
        <v>345</v>
      </c>
      <c r="D195" s="205" t="s">
        <v>166</v>
      </c>
      <c r="E195" s="206" t="s">
        <v>330</v>
      </c>
      <c r="F195" s="207" t="s">
        <v>331</v>
      </c>
      <c r="G195" s="208" t="s">
        <v>289</v>
      </c>
      <c r="H195" s="209">
        <v>7.5999999999999998E-2</v>
      </c>
      <c r="I195" s="210"/>
      <c r="J195" s="211">
        <f>ROUND(I195*H195,2)</f>
        <v>0</v>
      </c>
      <c r="K195" s="207" t="s">
        <v>21</v>
      </c>
      <c r="L195" s="62"/>
      <c r="M195" s="212" t="s">
        <v>21</v>
      </c>
      <c r="N195" s="213" t="s">
        <v>40</v>
      </c>
      <c r="O195" s="43"/>
      <c r="P195" s="214">
        <f>O195*H195</f>
        <v>0</v>
      </c>
      <c r="Q195" s="214">
        <v>1.0530600000000001</v>
      </c>
      <c r="R195" s="214">
        <f>Q195*H195</f>
        <v>8.0032560000000003E-2</v>
      </c>
      <c r="S195" s="214">
        <v>0</v>
      </c>
      <c r="T195" s="215">
        <f>S195*H195</f>
        <v>0</v>
      </c>
      <c r="AR195" s="25" t="s">
        <v>171</v>
      </c>
      <c r="AT195" s="25" t="s">
        <v>166</v>
      </c>
      <c r="AU195" s="25" t="s">
        <v>172</v>
      </c>
      <c r="AY195" s="25" t="s">
        <v>162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25" t="s">
        <v>76</v>
      </c>
      <c r="BK195" s="216">
        <f>ROUND(I195*H195,2)</f>
        <v>0</v>
      </c>
      <c r="BL195" s="25" t="s">
        <v>171</v>
      </c>
      <c r="BM195" s="25" t="s">
        <v>848</v>
      </c>
    </row>
    <row r="196" spans="2:65" s="12" customFormat="1">
      <c r="B196" s="217"/>
      <c r="C196" s="218"/>
      <c r="D196" s="229" t="s">
        <v>174</v>
      </c>
      <c r="E196" s="230" t="s">
        <v>21</v>
      </c>
      <c r="F196" s="231" t="s">
        <v>684</v>
      </c>
      <c r="G196" s="218"/>
      <c r="H196" s="232">
        <v>7.5999999999999998E-2</v>
      </c>
      <c r="I196" s="223"/>
      <c r="J196" s="218"/>
      <c r="K196" s="218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174</v>
      </c>
      <c r="AU196" s="228" t="s">
        <v>172</v>
      </c>
      <c r="AV196" s="12" t="s">
        <v>80</v>
      </c>
      <c r="AW196" s="12" t="s">
        <v>33</v>
      </c>
      <c r="AX196" s="12" t="s">
        <v>69</v>
      </c>
      <c r="AY196" s="228" t="s">
        <v>162</v>
      </c>
    </row>
    <row r="197" spans="2:65" s="14" customFormat="1">
      <c r="B197" s="247"/>
      <c r="C197" s="248"/>
      <c r="D197" s="229" t="s">
        <v>174</v>
      </c>
      <c r="E197" s="249" t="s">
        <v>21</v>
      </c>
      <c r="F197" s="250" t="s">
        <v>279</v>
      </c>
      <c r="G197" s="248"/>
      <c r="H197" s="251">
        <v>7.5999999999999998E-2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AT197" s="257" t="s">
        <v>174</v>
      </c>
      <c r="AU197" s="257" t="s">
        <v>172</v>
      </c>
      <c r="AV197" s="14" t="s">
        <v>172</v>
      </c>
      <c r="AW197" s="14" t="s">
        <v>33</v>
      </c>
      <c r="AX197" s="14" t="s">
        <v>69</v>
      </c>
      <c r="AY197" s="257" t="s">
        <v>162</v>
      </c>
    </row>
    <row r="198" spans="2:65" s="13" customFormat="1">
      <c r="B198" s="233"/>
      <c r="C198" s="234"/>
      <c r="D198" s="229" t="s">
        <v>174</v>
      </c>
      <c r="E198" s="244" t="s">
        <v>21</v>
      </c>
      <c r="F198" s="245" t="s">
        <v>194</v>
      </c>
      <c r="G198" s="234"/>
      <c r="H198" s="246">
        <v>7.5999999999999998E-2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174</v>
      </c>
      <c r="AU198" s="243" t="s">
        <v>172</v>
      </c>
      <c r="AV198" s="13" t="s">
        <v>171</v>
      </c>
      <c r="AW198" s="13" t="s">
        <v>33</v>
      </c>
      <c r="AX198" s="13" t="s">
        <v>76</v>
      </c>
      <c r="AY198" s="243" t="s">
        <v>162</v>
      </c>
    </row>
    <row r="199" spans="2:65" s="11" customFormat="1" ht="22.35" customHeight="1">
      <c r="B199" s="186"/>
      <c r="C199" s="187"/>
      <c r="D199" s="202" t="s">
        <v>68</v>
      </c>
      <c r="E199" s="203" t="s">
        <v>171</v>
      </c>
      <c r="F199" s="203" t="s">
        <v>334</v>
      </c>
      <c r="G199" s="187"/>
      <c r="H199" s="187"/>
      <c r="I199" s="190"/>
      <c r="J199" s="204">
        <f>BK199</f>
        <v>0</v>
      </c>
      <c r="K199" s="187"/>
      <c r="L199" s="192"/>
      <c r="M199" s="193"/>
      <c r="N199" s="194"/>
      <c r="O199" s="194"/>
      <c r="P199" s="195">
        <f>SUM(P200:P203)</f>
        <v>0</v>
      </c>
      <c r="Q199" s="194"/>
      <c r="R199" s="195">
        <f>SUM(R200:R203)</f>
        <v>3.5693280000000001</v>
      </c>
      <c r="S199" s="194"/>
      <c r="T199" s="196">
        <f>SUM(T200:T203)</f>
        <v>0</v>
      </c>
      <c r="AR199" s="197" t="s">
        <v>76</v>
      </c>
      <c r="AT199" s="198" t="s">
        <v>68</v>
      </c>
      <c r="AU199" s="198" t="s">
        <v>80</v>
      </c>
      <c r="AY199" s="197" t="s">
        <v>162</v>
      </c>
      <c r="BK199" s="199">
        <f>SUM(BK200:BK203)</f>
        <v>0</v>
      </c>
    </row>
    <row r="200" spans="2:65" s="1" customFormat="1" ht="22.5" customHeight="1">
      <c r="B200" s="42"/>
      <c r="C200" s="205" t="s">
        <v>349</v>
      </c>
      <c r="D200" s="205" t="s">
        <v>166</v>
      </c>
      <c r="E200" s="206" t="s">
        <v>336</v>
      </c>
      <c r="F200" s="207" t="s">
        <v>337</v>
      </c>
      <c r="G200" s="208" t="s">
        <v>169</v>
      </c>
      <c r="H200" s="209">
        <v>14.4</v>
      </c>
      <c r="I200" s="210"/>
      <c r="J200" s="211">
        <f>ROUND(I200*H200,2)</f>
        <v>0</v>
      </c>
      <c r="K200" s="207" t="s">
        <v>21</v>
      </c>
      <c r="L200" s="62"/>
      <c r="M200" s="212" t="s">
        <v>21</v>
      </c>
      <c r="N200" s="213" t="s">
        <v>40</v>
      </c>
      <c r="O200" s="43"/>
      <c r="P200" s="214">
        <f>O200*H200</f>
        <v>0</v>
      </c>
      <c r="Q200" s="214">
        <v>0.24787000000000001</v>
      </c>
      <c r="R200" s="214">
        <f>Q200*H200</f>
        <v>3.5693280000000001</v>
      </c>
      <c r="S200" s="214">
        <v>0</v>
      </c>
      <c r="T200" s="215">
        <f>S200*H200</f>
        <v>0</v>
      </c>
      <c r="AR200" s="25" t="s">
        <v>171</v>
      </c>
      <c r="AT200" s="25" t="s">
        <v>166</v>
      </c>
      <c r="AU200" s="25" t="s">
        <v>172</v>
      </c>
      <c r="AY200" s="25" t="s">
        <v>162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25" t="s">
        <v>76</v>
      </c>
      <c r="BK200" s="216">
        <f>ROUND(I200*H200,2)</f>
        <v>0</v>
      </c>
      <c r="BL200" s="25" t="s">
        <v>171</v>
      </c>
      <c r="BM200" s="25" t="s">
        <v>849</v>
      </c>
    </row>
    <row r="201" spans="2:65" s="12" customFormat="1">
      <c r="B201" s="217"/>
      <c r="C201" s="218"/>
      <c r="D201" s="229" t="s">
        <v>174</v>
      </c>
      <c r="E201" s="230" t="s">
        <v>21</v>
      </c>
      <c r="F201" s="231" t="s">
        <v>548</v>
      </c>
      <c r="G201" s="218"/>
      <c r="H201" s="232">
        <v>14.4</v>
      </c>
      <c r="I201" s="223"/>
      <c r="J201" s="218"/>
      <c r="K201" s="218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174</v>
      </c>
      <c r="AU201" s="228" t="s">
        <v>172</v>
      </c>
      <c r="AV201" s="12" t="s">
        <v>80</v>
      </c>
      <c r="AW201" s="12" t="s">
        <v>33</v>
      </c>
      <c r="AX201" s="12" t="s">
        <v>69</v>
      </c>
      <c r="AY201" s="228" t="s">
        <v>162</v>
      </c>
    </row>
    <row r="202" spans="2:65" s="14" customFormat="1">
      <c r="B202" s="247"/>
      <c r="C202" s="248"/>
      <c r="D202" s="229" t="s">
        <v>174</v>
      </c>
      <c r="E202" s="249" t="s">
        <v>21</v>
      </c>
      <c r="F202" s="250" t="s">
        <v>279</v>
      </c>
      <c r="G202" s="248"/>
      <c r="H202" s="251">
        <v>14.4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AT202" s="257" t="s">
        <v>174</v>
      </c>
      <c r="AU202" s="257" t="s">
        <v>172</v>
      </c>
      <c r="AV202" s="14" t="s">
        <v>172</v>
      </c>
      <c r="AW202" s="14" t="s">
        <v>33</v>
      </c>
      <c r="AX202" s="14" t="s">
        <v>69</v>
      </c>
      <c r="AY202" s="257" t="s">
        <v>162</v>
      </c>
    </row>
    <row r="203" spans="2:65" s="13" customFormat="1">
      <c r="B203" s="233"/>
      <c r="C203" s="234"/>
      <c r="D203" s="229" t="s">
        <v>174</v>
      </c>
      <c r="E203" s="244" t="s">
        <v>21</v>
      </c>
      <c r="F203" s="245" t="s">
        <v>194</v>
      </c>
      <c r="G203" s="234"/>
      <c r="H203" s="246">
        <v>14.4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174</v>
      </c>
      <c r="AU203" s="243" t="s">
        <v>172</v>
      </c>
      <c r="AV203" s="13" t="s">
        <v>171</v>
      </c>
      <c r="AW203" s="13" t="s">
        <v>33</v>
      </c>
      <c r="AX203" s="13" t="s">
        <v>76</v>
      </c>
      <c r="AY203" s="243" t="s">
        <v>162</v>
      </c>
    </row>
    <row r="204" spans="2:65" s="11" customFormat="1" ht="29.85" customHeight="1">
      <c r="B204" s="186"/>
      <c r="C204" s="187"/>
      <c r="D204" s="202" t="s">
        <v>68</v>
      </c>
      <c r="E204" s="203" t="s">
        <v>188</v>
      </c>
      <c r="F204" s="203" t="s">
        <v>339</v>
      </c>
      <c r="G204" s="187"/>
      <c r="H204" s="187"/>
      <c r="I204" s="190"/>
      <c r="J204" s="204">
        <f>BK204</f>
        <v>0</v>
      </c>
      <c r="K204" s="187"/>
      <c r="L204" s="192"/>
      <c r="M204" s="193"/>
      <c r="N204" s="194"/>
      <c r="O204" s="194"/>
      <c r="P204" s="195">
        <f>SUM(P205:P234)</f>
        <v>0</v>
      </c>
      <c r="Q204" s="194"/>
      <c r="R204" s="195">
        <f>SUM(R205:R234)</f>
        <v>29.609591999999999</v>
      </c>
      <c r="S204" s="194"/>
      <c r="T204" s="196">
        <f>SUM(T205:T234)</f>
        <v>0</v>
      </c>
      <c r="AR204" s="197" t="s">
        <v>76</v>
      </c>
      <c r="AT204" s="198" t="s">
        <v>68</v>
      </c>
      <c r="AU204" s="198" t="s">
        <v>76</v>
      </c>
      <c r="AY204" s="197" t="s">
        <v>162</v>
      </c>
      <c r="BK204" s="199">
        <f>SUM(BK205:BK234)</f>
        <v>0</v>
      </c>
    </row>
    <row r="205" spans="2:65" s="1" customFormat="1" ht="22.5" customHeight="1">
      <c r="B205" s="42"/>
      <c r="C205" s="205" t="s">
        <v>355</v>
      </c>
      <c r="D205" s="205" t="s">
        <v>166</v>
      </c>
      <c r="E205" s="206" t="s">
        <v>341</v>
      </c>
      <c r="F205" s="207" t="s">
        <v>342</v>
      </c>
      <c r="G205" s="208" t="s">
        <v>169</v>
      </c>
      <c r="H205" s="209">
        <v>10.199999999999999</v>
      </c>
      <c r="I205" s="210"/>
      <c r="J205" s="211">
        <f>ROUND(I205*H205,2)</f>
        <v>0</v>
      </c>
      <c r="K205" s="207" t="s">
        <v>21</v>
      </c>
      <c r="L205" s="62"/>
      <c r="M205" s="212" t="s">
        <v>21</v>
      </c>
      <c r="N205" s="213" t="s">
        <v>40</v>
      </c>
      <c r="O205" s="43"/>
      <c r="P205" s="214">
        <f>O205*H205</f>
        <v>0</v>
      </c>
      <c r="Q205" s="214">
        <v>0.20724000000000001</v>
      </c>
      <c r="R205" s="214">
        <f>Q205*H205</f>
        <v>2.1138479999999999</v>
      </c>
      <c r="S205" s="214">
        <v>0</v>
      </c>
      <c r="T205" s="215">
        <f>S205*H205</f>
        <v>0</v>
      </c>
      <c r="AR205" s="25" t="s">
        <v>171</v>
      </c>
      <c r="AT205" s="25" t="s">
        <v>166</v>
      </c>
      <c r="AU205" s="25" t="s">
        <v>80</v>
      </c>
      <c r="AY205" s="25" t="s">
        <v>162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25" t="s">
        <v>76</v>
      </c>
      <c r="BK205" s="216">
        <f>ROUND(I205*H205,2)</f>
        <v>0</v>
      </c>
      <c r="BL205" s="25" t="s">
        <v>171</v>
      </c>
      <c r="BM205" s="25" t="s">
        <v>850</v>
      </c>
    </row>
    <row r="206" spans="2:65" s="12" customFormat="1">
      <c r="B206" s="217"/>
      <c r="C206" s="218"/>
      <c r="D206" s="219" t="s">
        <v>174</v>
      </c>
      <c r="E206" s="220" t="s">
        <v>21</v>
      </c>
      <c r="F206" s="221" t="s">
        <v>910</v>
      </c>
      <c r="G206" s="218"/>
      <c r="H206" s="222">
        <v>10.199999999999999</v>
      </c>
      <c r="I206" s="223"/>
      <c r="J206" s="218"/>
      <c r="K206" s="218"/>
      <c r="L206" s="224"/>
      <c r="M206" s="225"/>
      <c r="N206" s="226"/>
      <c r="O206" s="226"/>
      <c r="P206" s="226"/>
      <c r="Q206" s="226"/>
      <c r="R206" s="226"/>
      <c r="S206" s="226"/>
      <c r="T206" s="227"/>
      <c r="AT206" s="228" t="s">
        <v>174</v>
      </c>
      <c r="AU206" s="228" t="s">
        <v>80</v>
      </c>
      <c r="AV206" s="12" t="s">
        <v>80</v>
      </c>
      <c r="AW206" s="12" t="s">
        <v>33</v>
      </c>
      <c r="AX206" s="12" t="s">
        <v>76</v>
      </c>
      <c r="AY206" s="228" t="s">
        <v>162</v>
      </c>
    </row>
    <row r="207" spans="2:65" s="1" customFormat="1" ht="22.5" customHeight="1">
      <c r="B207" s="42"/>
      <c r="C207" s="205" t="s">
        <v>359</v>
      </c>
      <c r="D207" s="205" t="s">
        <v>166</v>
      </c>
      <c r="E207" s="206" t="s">
        <v>346</v>
      </c>
      <c r="F207" s="207" t="s">
        <v>347</v>
      </c>
      <c r="G207" s="208" t="s">
        <v>169</v>
      </c>
      <c r="H207" s="209">
        <v>10.199999999999999</v>
      </c>
      <c r="I207" s="210"/>
      <c r="J207" s="211">
        <f>ROUND(I207*H207,2)</f>
        <v>0</v>
      </c>
      <c r="K207" s="207" t="s">
        <v>21</v>
      </c>
      <c r="L207" s="62"/>
      <c r="M207" s="212" t="s">
        <v>21</v>
      </c>
      <c r="N207" s="213" t="s">
        <v>40</v>
      </c>
      <c r="O207" s="43"/>
      <c r="P207" s="214">
        <f>O207*H207</f>
        <v>0</v>
      </c>
      <c r="Q207" s="214">
        <v>0.27994000000000002</v>
      </c>
      <c r="R207" s="214">
        <f>Q207*H207</f>
        <v>2.855388</v>
      </c>
      <c r="S207" s="214">
        <v>0</v>
      </c>
      <c r="T207" s="215">
        <f>S207*H207</f>
        <v>0</v>
      </c>
      <c r="AR207" s="25" t="s">
        <v>171</v>
      </c>
      <c r="AT207" s="25" t="s">
        <v>166</v>
      </c>
      <c r="AU207" s="25" t="s">
        <v>80</v>
      </c>
      <c r="AY207" s="25" t="s">
        <v>162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25" t="s">
        <v>76</v>
      </c>
      <c r="BK207" s="216">
        <f>ROUND(I207*H207,2)</f>
        <v>0</v>
      </c>
      <c r="BL207" s="25" t="s">
        <v>171</v>
      </c>
      <c r="BM207" s="25" t="s">
        <v>852</v>
      </c>
    </row>
    <row r="208" spans="2:65" s="12" customFormat="1">
      <c r="B208" s="217"/>
      <c r="C208" s="218"/>
      <c r="D208" s="229" t="s">
        <v>174</v>
      </c>
      <c r="E208" s="230" t="s">
        <v>21</v>
      </c>
      <c r="F208" s="231" t="s">
        <v>592</v>
      </c>
      <c r="G208" s="218"/>
      <c r="H208" s="232">
        <v>6</v>
      </c>
      <c r="I208" s="223"/>
      <c r="J208" s="218"/>
      <c r="K208" s="218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174</v>
      </c>
      <c r="AU208" s="228" t="s">
        <v>80</v>
      </c>
      <c r="AV208" s="12" t="s">
        <v>80</v>
      </c>
      <c r="AW208" s="12" t="s">
        <v>33</v>
      </c>
      <c r="AX208" s="12" t="s">
        <v>69</v>
      </c>
      <c r="AY208" s="228" t="s">
        <v>162</v>
      </c>
    </row>
    <row r="209" spans="2:65" s="12" customFormat="1">
      <c r="B209" s="217"/>
      <c r="C209" s="218"/>
      <c r="D209" s="229" t="s">
        <v>174</v>
      </c>
      <c r="E209" s="230" t="s">
        <v>21</v>
      </c>
      <c r="F209" s="231" t="s">
        <v>588</v>
      </c>
      <c r="G209" s="218"/>
      <c r="H209" s="232">
        <v>4.2</v>
      </c>
      <c r="I209" s="223"/>
      <c r="J209" s="218"/>
      <c r="K209" s="218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174</v>
      </c>
      <c r="AU209" s="228" t="s">
        <v>80</v>
      </c>
      <c r="AV209" s="12" t="s">
        <v>80</v>
      </c>
      <c r="AW209" s="12" t="s">
        <v>33</v>
      </c>
      <c r="AX209" s="12" t="s">
        <v>69</v>
      </c>
      <c r="AY209" s="228" t="s">
        <v>162</v>
      </c>
    </row>
    <row r="210" spans="2:65" s="13" customFormat="1">
      <c r="B210" s="233"/>
      <c r="C210" s="234"/>
      <c r="D210" s="219" t="s">
        <v>174</v>
      </c>
      <c r="E210" s="235" t="s">
        <v>21</v>
      </c>
      <c r="F210" s="236" t="s">
        <v>194</v>
      </c>
      <c r="G210" s="234"/>
      <c r="H210" s="237">
        <v>10.199999999999999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174</v>
      </c>
      <c r="AU210" s="243" t="s">
        <v>80</v>
      </c>
      <c r="AV210" s="13" t="s">
        <v>171</v>
      </c>
      <c r="AW210" s="13" t="s">
        <v>33</v>
      </c>
      <c r="AX210" s="13" t="s">
        <v>76</v>
      </c>
      <c r="AY210" s="243" t="s">
        <v>162</v>
      </c>
    </row>
    <row r="211" spans="2:65" s="1" customFormat="1" ht="22.5" customHeight="1">
      <c r="B211" s="42"/>
      <c r="C211" s="205" t="s">
        <v>363</v>
      </c>
      <c r="D211" s="205" t="s">
        <v>166</v>
      </c>
      <c r="E211" s="206" t="s">
        <v>689</v>
      </c>
      <c r="F211" s="207" t="s">
        <v>690</v>
      </c>
      <c r="G211" s="208" t="s">
        <v>169</v>
      </c>
      <c r="H211" s="209">
        <v>3.6</v>
      </c>
      <c r="I211" s="210"/>
      <c r="J211" s="211">
        <f>ROUND(I211*H211,2)</f>
        <v>0</v>
      </c>
      <c r="K211" s="207" t="s">
        <v>170</v>
      </c>
      <c r="L211" s="62"/>
      <c r="M211" s="212" t="s">
        <v>21</v>
      </c>
      <c r="N211" s="213" t="s">
        <v>40</v>
      </c>
      <c r="O211" s="43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AR211" s="25" t="s">
        <v>171</v>
      </c>
      <c r="AT211" s="25" t="s">
        <v>166</v>
      </c>
      <c r="AU211" s="25" t="s">
        <v>80</v>
      </c>
      <c r="AY211" s="25" t="s">
        <v>162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25" t="s">
        <v>76</v>
      </c>
      <c r="BK211" s="216">
        <f>ROUND(I211*H211,2)</f>
        <v>0</v>
      </c>
      <c r="BL211" s="25" t="s">
        <v>171</v>
      </c>
      <c r="BM211" s="25" t="s">
        <v>853</v>
      </c>
    </row>
    <row r="212" spans="2:65" s="12" customFormat="1">
      <c r="B212" s="217"/>
      <c r="C212" s="218"/>
      <c r="D212" s="219" t="s">
        <v>174</v>
      </c>
      <c r="E212" s="220" t="s">
        <v>21</v>
      </c>
      <c r="F212" s="221" t="s">
        <v>908</v>
      </c>
      <c r="G212" s="218"/>
      <c r="H212" s="222">
        <v>3.6</v>
      </c>
      <c r="I212" s="223"/>
      <c r="J212" s="218"/>
      <c r="K212" s="218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174</v>
      </c>
      <c r="AU212" s="228" t="s">
        <v>80</v>
      </c>
      <c r="AV212" s="12" t="s">
        <v>80</v>
      </c>
      <c r="AW212" s="12" t="s">
        <v>33</v>
      </c>
      <c r="AX212" s="12" t="s">
        <v>76</v>
      </c>
      <c r="AY212" s="228" t="s">
        <v>162</v>
      </c>
    </row>
    <row r="213" spans="2:65" s="1" customFormat="1" ht="22.5" customHeight="1">
      <c r="B213" s="42"/>
      <c r="C213" s="205" t="s">
        <v>369</v>
      </c>
      <c r="D213" s="205" t="s">
        <v>166</v>
      </c>
      <c r="E213" s="206" t="s">
        <v>350</v>
      </c>
      <c r="F213" s="207" t="s">
        <v>351</v>
      </c>
      <c r="G213" s="208" t="s">
        <v>169</v>
      </c>
      <c r="H213" s="209">
        <v>14.4</v>
      </c>
      <c r="I213" s="210"/>
      <c r="J213" s="211">
        <f>ROUND(I213*H213,2)</f>
        <v>0</v>
      </c>
      <c r="K213" s="207" t="s">
        <v>21</v>
      </c>
      <c r="L213" s="62"/>
      <c r="M213" s="212" t="s">
        <v>21</v>
      </c>
      <c r="N213" s="213" t="s">
        <v>40</v>
      </c>
      <c r="O213" s="43"/>
      <c r="P213" s="214">
        <f>O213*H213</f>
        <v>0</v>
      </c>
      <c r="Q213" s="214">
        <v>0.49586999999999998</v>
      </c>
      <c r="R213" s="214">
        <f>Q213*H213</f>
        <v>7.1405279999999998</v>
      </c>
      <c r="S213" s="214">
        <v>0</v>
      </c>
      <c r="T213" s="215">
        <f>S213*H213</f>
        <v>0</v>
      </c>
      <c r="AR213" s="25" t="s">
        <v>352</v>
      </c>
      <c r="AT213" s="25" t="s">
        <v>166</v>
      </c>
      <c r="AU213" s="25" t="s">
        <v>80</v>
      </c>
      <c r="AY213" s="25" t="s">
        <v>162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25" t="s">
        <v>76</v>
      </c>
      <c r="BK213" s="216">
        <f>ROUND(I213*H213,2)</f>
        <v>0</v>
      </c>
      <c r="BL213" s="25" t="s">
        <v>352</v>
      </c>
      <c r="BM213" s="25" t="s">
        <v>854</v>
      </c>
    </row>
    <row r="214" spans="2:65" s="12" customFormat="1">
      <c r="B214" s="217"/>
      <c r="C214" s="218"/>
      <c r="D214" s="219" t="s">
        <v>174</v>
      </c>
      <c r="E214" s="220" t="s">
        <v>21</v>
      </c>
      <c r="F214" s="221" t="s">
        <v>548</v>
      </c>
      <c r="G214" s="218"/>
      <c r="H214" s="222">
        <v>14.4</v>
      </c>
      <c r="I214" s="223"/>
      <c r="J214" s="218"/>
      <c r="K214" s="218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174</v>
      </c>
      <c r="AU214" s="228" t="s">
        <v>80</v>
      </c>
      <c r="AV214" s="12" t="s">
        <v>80</v>
      </c>
      <c r="AW214" s="12" t="s">
        <v>33</v>
      </c>
      <c r="AX214" s="12" t="s">
        <v>76</v>
      </c>
      <c r="AY214" s="228" t="s">
        <v>162</v>
      </c>
    </row>
    <row r="215" spans="2:65" s="1" customFormat="1" ht="31.5" customHeight="1">
      <c r="B215" s="42"/>
      <c r="C215" s="205" t="s">
        <v>373</v>
      </c>
      <c r="D215" s="205" t="s">
        <v>166</v>
      </c>
      <c r="E215" s="206" t="s">
        <v>693</v>
      </c>
      <c r="F215" s="207" t="s">
        <v>694</v>
      </c>
      <c r="G215" s="208" t="s">
        <v>169</v>
      </c>
      <c r="H215" s="209">
        <v>3.6</v>
      </c>
      <c r="I215" s="210"/>
      <c r="J215" s="211">
        <f>ROUND(I215*H215,2)</f>
        <v>0</v>
      </c>
      <c r="K215" s="207" t="s">
        <v>170</v>
      </c>
      <c r="L215" s="62"/>
      <c r="M215" s="212" t="s">
        <v>21</v>
      </c>
      <c r="N215" s="213" t="s">
        <v>40</v>
      </c>
      <c r="O215" s="43"/>
      <c r="P215" s="214">
        <f>O215*H215</f>
        <v>0</v>
      </c>
      <c r="Q215" s="214">
        <v>0.37536000000000003</v>
      </c>
      <c r="R215" s="214">
        <f>Q215*H215</f>
        <v>1.3512960000000001</v>
      </c>
      <c r="S215" s="214">
        <v>0</v>
      </c>
      <c r="T215" s="215">
        <f>S215*H215</f>
        <v>0</v>
      </c>
      <c r="AR215" s="25" t="s">
        <v>171</v>
      </c>
      <c r="AT215" s="25" t="s">
        <v>166</v>
      </c>
      <c r="AU215" s="25" t="s">
        <v>80</v>
      </c>
      <c r="AY215" s="25" t="s">
        <v>162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25" t="s">
        <v>76</v>
      </c>
      <c r="BK215" s="216">
        <f>ROUND(I215*H215,2)</f>
        <v>0</v>
      </c>
      <c r="BL215" s="25" t="s">
        <v>171</v>
      </c>
      <c r="BM215" s="25" t="s">
        <v>855</v>
      </c>
    </row>
    <row r="216" spans="2:65" s="12" customFormat="1">
      <c r="B216" s="217"/>
      <c r="C216" s="218"/>
      <c r="D216" s="219" t="s">
        <v>174</v>
      </c>
      <c r="E216" s="220" t="s">
        <v>21</v>
      </c>
      <c r="F216" s="221" t="s">
        <v>908</v>
      </c>
      <c r="G216" s="218"/>
      <c r="H216" s="222">
        <v>3.6</v>
      </c>
      <c r="I216" s="223"/>
      <c r="J216" s="218"/>
      <c r="K216" s="218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174</v>
      </c>
      <c r="AU216" s="228" t="s">
        <v>80</v>
      </c>
      <c r="AV216" s="12" t="s">
        <v>80</v>
      </c>
      <c r="AW216" s="12" t="s">
        <v>33</v>
      </c>
      <c r="AX216" s="12" t="s">
        <v>76</v>
      </c>
      <c r="AY216" s="228" t="s">
        <v>162</v>
      </c>
    </row>
    <row r="217" spans="2:65" s="1" customFormat="1" ht="22.5" customHeight="1">
      <c r="B217" s="42"/>
      <c r="C217" s="205" t="s">
        <v>378</v>
      </c>
      <c r="D217" s="205" t="s">
        <v>166</v>
      </c>
      <c r="E217" s="206" t="s">
        <v>356</v>
      </c>
      <c r="F217" s="207" t="s">
        <v>357</v>
      </c>
      <c r="G217" s="208" t="s">
        <v>169</v>
      </c>
      <c r="H217" s="209">
        <v>14.4</v>
      </c>
      <c r="I217" s="210"/>
      <c r="J217" s="211">
        <f>ROUND(I217*H217,2)</f>
        <v>0</v>
      </c>
      <c r="K217" s="207" t="s">
        <v>21</v>
      </c>
      <c r="L217" s="62"/>
      <c r="M217" s="212" t="s">
        <v>21</v>
      </c>
      <c r="N217" s="213" t="s">
        <v>40</v>
      </c>
      <c r="O217" s="43"/>
      <c r="P217" s="214">
        <f>O217*H217</f>
        <v>0</v>
      </c>
      <c r="Q217" s="214">
        <v>0.53639999999999999</v>
      </c>
      <c r="R217" s="214">
        <f>Q217*H217</f>
        <v>7.7241600000000004</v>
      </c>
      <c r="S217" s="214">
        <v>0</v>
      </c>
      <c r="T217" s="215">
        <f>S217*H217</f>
        <v>0</v>
      </c>
      <c r="AR217" s="25" t="s">
        <v>171</v>
      </c>
      <c r="AT217" s="25" t="s">
        <v>166</v>
      </c>
      <c r="AU217" s="25" t="s">
        <v>80</v>
      </c>
      <c r="AY217" s="25" t="s">
        <v>162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25" t="s">
        <v>76</v>
      </c>
      <c r="BK217" s="216">
        <f>ROUND(I217*H217,2)</f>
        <v>0</v>
      </c>
      <c r="BL217" s="25" t="s">
        <v>171</v>
      </c>
      <c r="BM217" s="25" t="s">
        <v>856</v>
      </c>
    </row>
    <row r="218" spans="2:65" s="12" customFormat="1">
      <c r="B218" s="217"/>
      <c r="C218" s="218"/>
      <c r="D218" s="219" t="s">
        <v>174</v>
      </c>
      <c r="E218" s="220" t="s">
        <v>21</v>
      </c>
      <c r="F218" s="221" t="s">
        <v>548</v>
      </c>
      <c r="G218" s="218"/>
      <c r="H218" s="222">
        <v>14.4</v>
      </c>
      <c r="I218" s="223"/>
      <c r="J218" s="218"/>
      <c r="K218" s="218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174</v>
      </c>
      <c r="AU218" s="228" t="s">
        <v>80</v>
      </c>
      <c r="AV218" s="12" t="s">
        <v>80</v>
      </c>
      <c r="AW218" s="12" t="s">
        <v>33</v>
      </c>
      <c r="AX218" s="12" t="s">
        <v>76</v>
      </c>
      <c r="AY218" s="228" t="s">
        <v>162</v>
      </c>
    </row>
    <row r="219" spans="2:65" s="1" customFormat="1" ht="31.5" customHeight="1">
      <c r="B219" s="42"/>
      <c r="C219" s="205" t="s">
        <v>383</v>
      </c>
      <c r="D219" s="205" t="s">
        <v>166</v>
      </c>
      <c r="E219" s="206" t="s">
        <v>697</v>
      </c>
      <c r="F219" s="207" t="s">
        <v>698</v>
      </c>
      <c r="G219" s="208" t="s">
        <v>169</v>
      </c>
      <c r="H219" s="209">
        <v>3.6</v>
      </c>
      <c r="I219" s="210"/>
      <c r="J219" s="211">
        <f>ROUND(I219*H219,2)</f>
        <v>0</v>
      </c>
      <c r="K219" s="207" t="s">
        <v>21</v>
      </c>
      <c r="L219" s="62"/>
      <c r="M219" s="212" t="s">
        <v>21</v>
      </c>
      <c r="N219" s="213" t="s">
        <v>40</v>
      </c>
      <c r="O219" s="43"/>
      <c r="P219" s="214">
        <f>O219*H219</f>
        <v>0</v>
      </c>
      <c r="Q219" s="214">
        <v>0.20745</v>
      </c>
      <c r="R219" s="214">
        <f>Q219*H219</f>
        <v>0.74682000000000004</v>
      </c>
      <c r="S219" s="214">
        <v>0</v>
      </c>
      <c r="T219" s="215">
        <f>S219*H219</f>
        <v>0</v>
      </c>
      <c r="AR219" s="25" t="s">
        <v>171</v>
      </c>
      <c r="AT219" s="25" t="s">
        <v>166</v>
      </c>
      <c r="AU219" s="25" t="s">
        <v>80</v>
      </c>
      <c r="AY219" s="25" t="s">
        <v>162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25" t="s">
        <v>76</v>
      </c>
      <c r="BK219" s="216">
        <f>ROUND(I219*H219,2)</f>
        <v>0</v>
      </c>
      <c r="BL219" s="25" t="s">
        <v>171</v>
      </c>
      <c r="BM219" s="25" t="s">
        <v>857</v>
      </c>
    </row>
    <row r="220" spans="2:65" s="12" customFormat="1">
      <c r="B220" s="217"/>
      <c r="C220" s="218"/>
      <c r="D220" s="219" t="s">
        <v>174</v>
      </c>
      <c r="E220" s="220" t="s">
        <v>21</v>
      </c>
      <c r="F220" s="221" t="s">
        <v>908</v>
      </c>
      <c r="G220" s="218"/>
      <c r="H220" s="222">
        <v>3.6</v>
      </c>
      <c r="I220" s="223"/>
      <c r="J220" s="218"/>
      <c r="K220" s="218"/>
      <c r="L220" s="224"/>
      <c r="M220" s="225"/>
      <c r="N220" s="226"/>
      <c r="O220" s="226"/>
      <c r="P220" s="226"/>
      <c r="Q220" s="226"/>
      <c r="R220" s="226"/>
      <c r="S220" s="226"/>
      <c r="T220" s="227"/>
      <c r="AT220" s="228" t="s">
        <v>174</v>
      </c>
      <c r="AU220" s="228" t="s">
        <v>80</v>
      </c>
      <c r="AV220" s="12" t="s">
        <v>80</v>
      </c>
      <c r="AW220" s="12" t="s">
        <v>33</v>
      </c>
      <c r="AX220" s="12" t="s">
        <v>76</v>
      </c>
      <c r="AY220" s="228" t="s">
        <v>162</v>
      </c>
    </row>
    <row r="221" spans="2:65" s="1" customFormat="1" ht="22.5" customHeight="1">
      <c r="B221" s="42"/>
      <c r="C221" s="205" t="s">
        <v>390</v>
      </c>
      <c r="D221" s="205" t="s">
        <v>166</v>
      </c>
      <c r="E221" s="206" t="s">
        <v>701</v>
      </c>
      <c r="F221" s="207" t="s">
        <v>702</v>
      </c>
      <c r="G221" s="208" t="s">
        <v>169</v>
      </c>
      <c r="H221" s="209">
        <v>3.6</v>
      </c>
      <c r="I221" s="210"/>
      <c r="J221" s="211">
        <f>ROUND(I221*H221,2)</f>
        <v>0</v>
      </c>
      <c r="K221" s="207" t="s">
        <v>170</v>
      </c>
      <c r="L221" s="62"/>
      <c r="M221" s="212" t="s">
        <v>21</v>
      </c>
      <c r="N221" s="213" t="s">
        <v>40</v>
      </c>
      <c r="O221" s="43"/>
      <c r="P221" s="214">
        <f>O221*H221</f>
        <v>0</v>
      </c>
      <c r="Q221" s="214">
        <v>3.1E-4</v>
      </c>
      <c r="R221" s="214">
        <f>Q221*H221</f>
        <v>1.116E-3</v>
      </c>
      <c r="S221" s="214">
        <v>0</v>
      </c>
      <c r="T221" s="215">
        <f>S221*H221</f>
        <v>0</v>
      </c>
      <c r="AR221" s="25" t="s">
        <v>171</v>
      </c>
      <c r="AT221" s="25" t="s">
        <v>166</v>
      </c>
      <c r="AU221" s="25" t="s">
        <v>80</v>
      </c>
      <c r="AY221" s="25" t="s">
        <v>162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25" t="s">
        <v>76</v>
      </c>
      <c r="BK221" s="216">
        <f>ROUND(I221*H221,2)</f>
        <v>0</v>
      </c>
      <c r="BL221" s="25" t="s">
        <v>171</v>
      </c>
      <c r="BM221" s="25" t="s">
        <v>858</v>
      </c>
    </row>
    <row r="222" spans="2:65" s="12" customFormat="1">
      <c r="B222" s="217"/>
      <c r="C222" s="218"/>
      <c r="D222" s="219" t="s">
        <v>174</v>
      </c>
      <c r="E222" s="220" t="s">
        <v>21</v>
      </c>
      <c r="F222" s="221" t="s">
        <v>908</v>
      </c>
      <c r="G222" s="218"/>
      <c r="H222" s="222">
        <v>3.6</v>
      </c>
      <c r="I222" s="223"/>
      <c r="J222" s="218"/>
      <c r="K222" s="218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174</v>
      </c>
      <c r="AU222" s="228" t="s">
        <v>80</v>
      </c>
      <c r="AV222" s="12" t="s">
        <v>80</v>
      </c>
      <c r="AW222" s="12" t="s">
        <v>33</v>
      </c>
      <c r="AX222" s="12" t="s">
        <v>76</v>
      </c>
      <c r="AY222" s="228" t="s">
        <v>162</v>
      </c>
    </row>
    <row r="223" spans="2:65" s="1" customFormat="1" ht="31.5" customHeight="1">
      <c r="B223" s="42"/>
      <c r="C223" s="205" t="s">
        <v>394</v>
      </c>
      <c r="D223" s="205" t="s">
        <v>166</v>
      </c>
      <c r="E223" s="206" t="s">
        <v>360</v>
      </c>
      <c r="F223" s="207" t="s">
        <v>361</v>
      </c>
      <c r="G223" s="208" t="s">
        <v>169</v>
      </c>
      <c r="H223" s="209">
        <v>20.399999999999999</v>
      </c>
      <c r="I223" s="210"/>
      <c r="J223" s="211">
        <f>ROUND(I223*H223,2)</f>
        <v>0</v>
      </c>
      <c r="K223" s="207" t="s">
        <v>21</v>
      </c>
      <c r="L223" s="62"/>
      <c r="M223" s="212" t="s">
        <v>21</v>
      </c>
      <c r="N223" s="213" t="s">
        <v>40</v>
      </c>
      <c r="O223" s="43"/>
      <c r="P223" s="214">
        <f>O223*H223</f>
        <v>0</v>
      </c>
      <c r="Q223" s="214">
        <v>0.10503</v>
      </c>
      <c r="R223" s="214">
        <f>Q223*H223</f>
        <v>2.1426119999999997</v>
      </c>
      <c r="S223" s="214">
        <v>0</v>
      </c>
      <c r="T223" s="215">
        <f>S223*H223</f>
        <v>0</v>
      </c>
      <c r="AR223" s="25" t="s">
        <v>171</v>
      </c>
      <c r="AT223" s="25" t="s">
        <v>166</v>
      </c>
      <c r="AU223" s="25" t="s">
        <v>80</v>
      </c>
      <c r="AY223" s="25" t="s">
        <v>162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25" t="s">
        <v>76</v>
      </c>
      <c r="BK223" s="216">
        <f>ROUND(I223*H223,2)</f>
        <v>0</v>
      </c>
      <c r="BL223" s="25" t="s">
        <v>171</v>
      </c>
      <c r="BM223" s="25" t="s">
        <v>859</v>
      </c>
    </row>
    <row r="224" spans="2:65" s="12" customFormat="1">
      <c r="B224" s="217"/>
      <c r="C224" s="218"/>
      <c r="D224" s="229" t="s">
        <v>174</v>
      </c>
      <c r="E224" s="230" t="s">
        <v>21</v>
      </c>
      <c r="F224" s="231" t="s">
        <v>579</v>
      </c>
      <c r="G224" s="218"/>
      <c r="H224" s="232">
        <v>20.399999999999999</v>
      </c>
      <c r="I224" s="223"/>
      <c r="J224" s="218"/>
      <c r="K224" s="218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174</v>
      </c>
      <c r="AU224" s="228" t="s">
        <v>80</v>
      </c>
      <c r="AV224" s="12" t="s">
        <v>80</v>
      </c>
      <c r="AW224" s="12" t="s">
        <v>33</v>
      </c>
      <c r="AX224" s="12" t="s">
        <v>69</v>
      </c>
      <c r="AY224" s="228" t="s">
        <v>162</v>
      </c>
    </row>
    <row r="225" spans="2:65" s="13" customFormat="1">
      <c r="B225" s="233"/>
      <c r="C225" s="234"/>
      <c r="D225" s="219" t="s">
        <v>174</v>
      </c>
      <c r="E225" s="235" t="s">
        <v>21</v>
      </c>
      <c r="F225" s="236" t="s">
        <v>194</v>
      </c>
      <c r="G225" s="234"/>
      <c r="H225" s="237">
        <v>20.399999999999999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AT225" s="243" t="s">
        <v>174</v>
      </c>
      <c r="AU225" s="243" t="s">
        <v>80</v>
      </c>
      <c r="AV225" s="13" t="s">
        <v>171</v>
      </c>
      <c r="AW225" s="13" t="s">
        <v>33</v>
      </c>
      <c r="AX225" s="13" t="s">
        <v>76</v>
      </c>
      <c r="AY225" s="243" t="s">
        <v>162</v>
      </c>
    </row>
    <row r="226" spans="2:65" s="1" customFormat="1" ht="22.5" customHeight="1">
      <c r="B226" s="42"/>
      <c r="C226" s="269" t="s">
        <v>399</v>
      </c>
      <c r="D226" s="269" t="s">
        <v>302</v>
      </c>
      <c r="E226" s="270" t="s">
        <v>364</v>
      </c>
      <c r="F226" s="271" t="s">
        <v>365</v>
      </c>
      <c r="G226" s="272" t="s">
        <v>169</v>
      </c>
      <c r="H226" s="273">
        <v>21.012</v>
      </c>
      <c r="I226" s="274"/>
      <c r="J226" s="275">
        <f>ROUND(I226*H226,2)</f>
        <v>0</v>
      </c>
      <c r="K226" s="271" t="s">
        <v>21</v>
      </c>
      <c r="L226" s="276"/>
      <c r="M226" s="277" t="s">
        <v>21</v>
      </c>
      <c r="N226" s="278" t="s">
        <v>40</v>
      </c>
      <c r="O226" s="43"/>
      <c r="P226" s="214">
        <f>O226*H226</f>
        <v>0</v>
      </c>
      <c r="Q226" s="214">
        <v>0.216</v>
      </c>
      <c r="R226" s="214">
        <f>Q226*H226</f>
        <v>4.5385920000000004</v>
      </c>
      <c r="S226" s="214">
        <v>0</v>
      </c>
      <c r="T226" s="215">
        <f>S226*H226</f>
        <v>0</v>
      </c>
      <c r="AR226" s="25" t="s">
        <v>206</v>
      </c>
      <c r="AT226" s="25" t="s">
        <v>302</v>
      </c>
      <c r="AU226" s="25" t="s">
        <v>80</v>
      </c>
      <c r="AY226" s="25" t="s">
        <v>162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25" t="s">
        <v>76</v>
      </c>
      <c r="BK226" s="216">
        <f>ROUND(I226*H226,2)</f>
        <v>0</v>
      </c>
      <c r="BL226" s="25" t="s">
        <v>171</v>
      </c>
      <c r="BM226" s="25" t="s">
        <v>860</v>
      </c>
    </row>
    <row r="227" spans="2:65" s="12" customFormat="1">
      <c r="B227" s="217"/>
      <c r="C227" s="218"/>
      <c r="D227" s="229" t="s">
        <v>174</v>
      </c>
      <c r="E227" s="230" t="s">
        <v>21</v>
      </c>
      <c r="F227" s="231" t="s">
        <v>579</v>
      </c>
      <c r="G227" s="218"/>
      <c r="H227" s="232">
        <v>20.399999999999999</v>
      </c>
      <c r="I227" s="223"/>
      <c r="J227" s="218"/>
      <c r="K227" s="218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174</v>
      </c>
      <c r="AU227" s="228" t="s">
        <v>80</v>
      </c>
      <c r="AV227" s="12" t="s">
        <v>80</v>
      </c>
      <c r="AW227" s="12" t="s">
        <v>33</v>
      </c>
      <c r="AX227" s="12" t="s">
        <v>76</v>
      </c>
      <c r="AY227" s="228" t="s">
        <v>162</v>
      </c>
    </row>
    <row r="228" spans="2:65" s="12" customFormat="1">
      <c r="B228" s="217"/>
      <c r="C228" s="218"/>
      <c r="D228" s="219" t="s">
        <v>174</v>
      </c>
      <c r="E228" s="218"/>
      <c r="F228" s="221" t="s">
        <v>911</v>
      </c>
      <c r="G228" s="218"/>
      <c r="H228" s="222">
        <v>21.012</v>
      </c>
      <c r="I228" s="223"/>
      <c r="J228" s="218"/>
      <c r="K228" s="218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174</v>
      </c>
      <c r="AU228" s="228" t="s">
        <v>80</v>
      </c>
      <c r="AV228" s="12" t="s">
        <v>80</v>
      </c>
      <c r="AW228" s="12" t="s">
        <v>6</v>
      </c>
      <c r="AX228" s="12" t="s">
        <v>76</v>
      </c>
      <c r="AY228" s="228" t="s">
        <v>162</v>
      </c>
    </row>
    <row r="229" spans="2:65" s="1" customFormat="1" ht="31.5" customHeight="1">
      <c r="B229" s="42"/>
      <c r="C229" s="205" t="s">
        <v>404</v>
      </c>
      <c r="D229" s="205" t="s">
        <v>166</v>
      </c>
      <c r="E229" s="206" t="s">
        <v>708</v>
      </c>
      <c r="F229" s="207" t="s">
        <v>709</v>
      </c>
      <c r="G229" s="208" t="s">
        <v>169</v>
      </c>
      <c r="H229" s="209">
        <v>4.2</v>
      </c>
      <c r="I229" s="210"/>
      <c r="J229" s="211">
        <f>ROUND(I229*H229,2)</f>
        <v>0</v>
      </c>
      <c r="K229" s="207" t="s">
        <v>21</v>
      </c>
      <c r="L229" s="62"/>
      <c r="M229" s="212" t="s">
        <v>21</v>
      </c>
      <c r="N229" s="213" t="s">
        <v>40</v>
      </c>
      <c r="O229" s="43"/>
      <c r="P229" s="214">
        <f>O229*H229</f>
        <v>0</v>
      </c>
      <c r="Q229" s="214">
        <v>0.10100000000000001</v>
      </c>
      <c r="R229" s="214">
        <f>Q229*H229</f>
        <v>0.42420000000000002</v>
      </c>
      <c r="S229" s="214">
        <v>0</v>
      </c>
      <c r="T229" s="215">
        <f>S229*H229</f>
        <v>0</v>
      </c>
      <c r="AR229" s="25" t="s">
        <v>171</v>
      </c>
      <c r="AT229" s="25" t="s">
        <v>166</v>
      </c>
      <c r="AU229" s="25" t="s">
        <v>80</v>
      </c>
      <c r="AY229" s="25" t="s">
        <v>162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25" t="s">
        <v>76</v>
      </c>
      <c r="BK229" s="216">
        <f>ROUND(I229*H229,2)</f>
        <v>0</v>
      </c>
      <c r="BL229" s="25" t="s">
        <v>171</v>
      </c>
      <c r="BM229" s="25" t="s">
        <v>862</v>
      </c>
    </row>
    <row r="230" spans="2:65" s="12" customFormat="1">
      <c r="B230" s="217"/>
      <c r="C230" s="218"/>
      <c r="D230" s="229" t="s">
        <v>174</v>
      </c>
      <c r="E230" s="230" t="s">
        <v>21</v>
      </c>
      <c r="F230" s="231" t="s">
        <v>588</v>
      </c>
      <c r="G230" s="218"/>
      <c r="H230" s="232">
        <v>4.2</v>
      </c>
      <c r="I230" s="223"/>
      <c r="J230" s="218"/>
      <c r="K230" s="218"/>
      <c r="L230" s="224"/>
      <c r="M230" s="225"/>
      <c r="N230" s="226"/>
      <c r="O230" s="226"/>
      <c r="P230" s="226"/>
      <c r="Q230" s="226"/>
      <c r="R230" s="226"/>
      <c r="S230" s="226"/>
      <c r="T230" s="227"/>
      <c r="AT230" s="228" t="s">
        <v>174</v>
      </c>
      <c r="AU230" s="228" t="s">
        <v>80</v>
      </c>
      <c r="AV230" s="12" t="s">
        <v>80</v>
      </c>
      <c r="AW230" s="12" t="s">
        <v>33</v>
      </c>
      <c r="AX230" s="12" t="s">
        <v>69</v>
      </c>
      <c r="AY230" s="228" t="s">
        <v>162</v>
      </c>
    </row>
    <row r="231" spans="2:65" s="13" customFormat="1">
      <c r="B231" s="233"/>
      <c r="C231" s="234"/>
      <c r="D231" s="219" t="s">
        <v>174</v>
      </c>
      <c r="E231" s="235" t="s">
        <v>21</v>
      </c>
      <c r="F231" s="236" t="s">
        <v>194</v>
      </c>
      <c r="G231" s="234"/>
      <c r="H231" s="237">
        <v>4.2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AT231" s="243" t="s">
        <v>174</v>
      </c>
      <c r="AU231" s="243" t="s">
        <v>80</v>
      </c>
      <c r="AV231" s="13" t="s">
        <v>171</v>
      </c>
      <c r="AW231" s="13" t="s">
        <v>33</v>
      </c>
      <c r="AX231" s="13" t="s">
        <v>76</v>
      </c>
      <c r="AY231" s="243" t="s">
        <v>162</v>
      </c>
    </row>
    <row r="232" spans="2:65" s="1" customFormat="1" ht="22.5" customHeight="1">
      <c r="B232" s="42"/>
      <c r="C232" s="269" t="s">
        <v>409</v>
      </c>
      <c r="D232" s="269" t="s">
        <v>302</v>
      </c>
      <c r="E232" s="270" t="s">
        <v>712</v>
      </c>
      <c r="F232" s="271" t="s">
        <v>713</v>
      </c>
      <c r="G232" s="272" t="s">
        <v>169</v>
      </c>
      <c r="H232" s="273">
        <v>4.3259999999999996</v>
      </c>
      <c r="I232" s="274"/>
      <c r="J232" s="275">
        <f>ROUND(I232*H232,2)</f>
        <v>0</v>
      </c>
      <c r="K232" s="271" t="s">
        <v>21</v>
      </c>
      <c r="L232" s="276"/>
      <c r="M232" s="277" t="s">
        <v>21</v>
      </c>
      <c r="N232" s="278" t="s">
        <v>40</v>
      </c>
      <c r="O232" s="43"/>
      <c r="P232" s="214">
        <f>O232*H232</f>
        <v>0</v>
      </c>
      <c r="Q232" s="214">
        <v>0.13200000000000001</v>
      </c>
      <c r="R232" s="214">
        <f>Q232*H232</f>
        <v>0.57103199999999998</v>
      </c>
      <c r="S232" s="214">
        <v>0</v>
      </c>
      <c r="T232" s="215">
        <f>S232*H232</f>
        <v>0</v>
      </c>
      <c r="AR232" s="25" t="s">
        <v>206</v>
      </c>
      <c r="AT232" s="25" t="s">
        <v>302</v>
      </c>
      <c r="AU232" s="25" t="s">
        <v>80</v>
      </c>
      <c r="AY232" s="25" t="s">
        <v>162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25" t="s">
        <v>76</v>
      </c>
      <c r="BK232" s="216">
        <f>ROUND(I232*H232,2)</f>
        <v>0</v>
      </c>
      <c r="BL232" s="25" t="s">
        <v>171</v>
      </c>
      <c r="BM232" s="25" t="s">
        <v>863</v>
      </c>
    </row>
    <row r="233" spans="2:65" s="12" customFormat="1">
      <c r="B233" s="217"/>
      <c r="C233" s="218"/>
      <c r="D233" s="229" t="s">
        <v>174</v>
      </c>
      <c r="E233" s="230" t="s">
        <v>21</v>
      </c>
      <c r="F233" s="231" t="s">
        <v>588</v>
      </c>
      <c r="G233" s="218"/>
      <c r="H233" s="232">
        <v>4.2</v>
      </c>
      <c r="I233" s="223"/>
      <c r="J233" s="218"/>
      <c r="K233" s="218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174</v>
      </c>
      <c r="AU233" s="228" t="s">
        <v>80</v>
      </c>
      <c r="AV233" s="12" t="s">
        <v>80</v>
      </c>
      <c r="AW233" s="12" t="s">
        <v>33</v>
      </c>
      <c r="AX233" s="12" t="s">
        <v>76</v>
      </c>
      <c r="AY233" s="228" t="s">
        <v>162</v>
      </c>
    </row>
    <row r="234" spans="2:65" s="12" customFormat="1">
      <c r="B234" s="217"/>
      <c r="C234" s="218"/>
      <c r="D234" s="229" t="s">
        <v>174</v>
      </c>
      <c r="E234" s="218"/>
      <c r="F234" s="231" t="s">
        <v>912</v>
      </c>
      <c r="G234" s="218"/>
      <c r="H234" s="232">
        <v>4.3259999999999996</v>
      </c>
      <c r="I234" s="223"/>
      <c r="J234" s="218"/>
      <c r="K234" s="218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174</v>
      </c>
      <c r="AU234" s="228" t="s">
        <v>80</v>
      </c>
      <c r="AV234" s="12" t="s">
        <v>80</v>
      </c>
      <c r="AW234" s="12" t="s">
        <v>6</v>
      </c>
      <c r="AX234" s="12" t="s">
        <v>76</v>
      </c>
      <c r="AY234" s="228" t="s">
        <v>162</v>
      </c>
    </row>
    <row r="235" spans="2:65" s="11" customFormat="1" ht="29.85" customHeight="1">
      <c r="B235" s="186"/>
      <c r="C235" s="187"/>
      <c r="D235" s="202" t="s">
        <v>68</v>
      </c>
      <c r="E235" s="203" t="s">
        <v>211</v>
      </c>
      <c r="F235" s="203" t="s">
        <v>368</v>
      </c>
      <c r="G235" s="187"/>
      <c r="H235" s="187"/>
      <c r="I235" s="190"/>
      <c r="J235" s="204">
        <f>BK235</f>
        <v>0</v>
      </c>
      <c r="K235" s="187"/>
      <c r="L235" s="192"/>
      <c r="M235" s="193"/>
      <c r="N235" s="194"/>
      <c r="O235" s="194"/>
      <c r="P235" s="195">
        <f>SUM(P236:P245)</f>
        <v>0</v>
      </c>
      <c r="Q235" s="194"/>
      <c r="R235" s="195">
        <f>SUM(R236:R245)</f>
        <v>3.7569599999999999</v>
      </c>
      <c r="S235" s="194"/>
      <c r="T235" s="196">
        <f>SUM(T236:T245)</f>
        <v>0</v>
      </c>
      <c r="AR235" s="197" t="s">
        <v>76</v>
      </c>
      <c r="AT235" s="198" t="s">
        <v>68</v>
      </c>
      <c r="AU235" s="198" t="s">
        <v>76</v>
      </c>
      <c r="AY235" s="197" t="s">
        <v>162</v>
      </c>
      <c r="BK235" s="199">
        <f>SUM(BK236:BK245)</f>
        <v>0</v>
      </c>
    </row>
    <row r="236" spans="2:65" s="1" customFormat="1" ht="22.5" customHeight="1">
      <c r="B236" s="42"/>
      <c r="C236" s="205" t="s">
        <v>416</v>
      </c>
      <c r="D236" s="205" t="s">
        <v>166</v>
      </c>
      <c r="E236" s="206" t="s">
        <v>716</v>
      </c>
      <c r="F236" s="207" t="s">
        <v>717</v>
      </c>
      <c r="G236" s="208" t="s">
        <v>181</v>
      </c>
      <c r="H236" s="209">
        <v>15</v>
      </c>
      <c r="I236" s="210"/>
      <c r="J236" s="211">
        <f>ROUND(I236*H236,2)</f>
        <v>0</v>
      </c>
      <c r="K236" s="207" t="s">
        <v>21</v>
      </c>
      <c r="L236" s="62"/>
      <c r="M236" s="212" t="s">
        <v>21</v>
      </c>
      <c r="N236" s="213" t="s">
        <v>40</v>
      </c>
      <c r="O236" s="43"/>
      <c r="P236" s="214">
        <f>O236*H236</f>
        <v>0</v>
      </c>
      <c r="Q236" s="214">
        <v>2.0000000000000001E-4</v>
      </c>
      <c r="R236" s="214">
        <f>Q236*H236</f>
        <v>3.0000000000000001E-3</v>
      </c>
      <c r="S236" s="214">
        <v>0</v>
      </c>
      <c r="T236" s="215">
        <f>S236*H236</f>
        <v>0</v>
      </c>
      <c r="AR236" s="25" t="s">
        <v>171</v>
      </c>
      <c r="AT236" s="25" t="s">
        <v>166</v>
      </c>
      <c r="AU236" s="25" t="s">
        <v>80</v>
      </c>
      <c r="AY236" s="25" t="s">
        <v>162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25" t="s">
        <v>76</v>
      </c>
      <c r="BK236" s="216">
        <f>ROUND(I236*H236,2)</f>
        <v>0</v>
      </c>
      <c r="BL236" s="25" t="s">
        <v>171</v>
      </c>
      <c r="BM236" s="25" t="s">
        <v>865</v>
      </c>
    </row>
    <row r="237" spans="2:65" s="12" customFormat="1">
      <c r="B237" s="217"/>
      <c r="C237" s="218"/>
      <c r="D237" s="219" t="s">
        <v>174</v>
      </c>
      <c r="E237" s="220" t="s">
        <v>21</v>
      </c>
      <c r="F237" s="221" t="s">
        <v>719</v>
      </c>
      <c r="G237" s="218"/>
      <c r="H237" s="222">
        <v>15</v>
      </c>
      <c r="I237" s="223"/>
      <c r="J237" s="218"/>
      <c r="K237" s="218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174</v>
      </c>
      <c r="AU237" s="228" t="s">
        <v>80</v>
      </c>
      <c r="AV237" s="12" t="s">
        <v>80</v>
      </c>
      <c r="AW237" s="12" t="s">
        <v>33</v>
      </c>
      <c r="AX237" s="12" t="s">
        <v>76</v>
      </c>
      <c r="AY237" s="228" t="s">
        <v>162</v>
      </c>
    </row>
    <row r="238" spans="2:65" s="1" customFormat="1" ht="31.5" customHeight="1">
      <c r="B238" s="42"/>
      <c r="C238" s="205" t="s">
        <v>423</v>
      </c>
      <c r="D238" s="205" t="s">
        <v>166</v>
      </c>
      <c r="E238" s="206" t="s">
        <v>370</v>
      </c>
      <c r="F238" s="207" t="s">
        <v>371</v>
      </c>
      <c r="G238" s="208" t="s">
        <v>181</v>
      </c>
      <c r="H238" s="209">
        <v>8.4</v>
      </c>
      <c r="I238" s="210"/>
      <c r="J238" s="211">
        <f>ROUND(I238*H238,2)</f>
        <v>0</v>
      </c>
      <c r="K238" s="207" t="s">
        <v>170</v>
      </c>
      <c r="L238" s="62"/>
      <c r="M238" s="212" t="s">
        <v>21</v>
      </c>
      <c r="N238" s="213" t="s">
        <v>40</v>
      </c>
      <c r="O238" s="43"/>
      <c r="P238" s="214">
        <f>O238*H238</f>
        <v>0</v>
      </c>
      <c r="Q238" s="214">
        <v>0.15540000000000001</v>
      </c>
      <c r="R238" s="214">
        <f>Q238*H238</f>
        <v>1.3053600000000001</v>
      </c>
      <c r="S238" s="214">
        <v>0</v>
      </c>
      <c r="T238" s="215">
        <f>S238*H238</f>
        <v>0</v>
      </c>
      <c r="AR238" s="25" t="s">
        <v>171</v>
      </c>
      <c r="AT238" s="25" t="s">
        <v>166</v>
      </c>
      <c r="AU238" s="25" t="s">
        <v>80</v>
      </c>
      <c r="AY238" s="25" t="s">
        <v>162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25" t="s">
        <v>76</v>
      </c>
      <c r="BK238" s="216">
        <f>ROUND(I238*H238,2)</f>
        <v>0</v>
      </c>
      <c r="BL238" s="25" t="s">
        <v>171</v>
      </c>
      <c r="BM238" s="25" t="s">
        <v>866</v>
      </c>
    </row>
    <row r="239" spans="2:65" s="12" customFormat="1">
      <c r="B239" s="217"/>
      <c r="C239" s="218"/>
      <c r="D239" s="219" t="s">
        <v>174</v>
      </c>
      <c r="E239" s="220" t="s">
        <v>21</v>
      </c>
      <c r="F239" s="221" t="s">
        <v>913</v>
      </c>
      <c r="G239" s="218"/>
      <c r="H239" s="222">
        <v>8.4</v>
      </c>
      <c r="I239" s="223"/>
      <c r="J239" s="218"/>
      <c r="K239" s="218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174</v>
      </c>
      <c r="AU239" s="228" t="s">
        <v>80</v>
      </c>
      <c r="AV239" s="12" t="s">
        <v>80</v>
      </c>
      <c r="AW239" s="12" t="s">
        <v>33</v>
      </c>
      <c r="AX239" s="12" t="s">
        <v>76</v>
      </c>
      <c r="AY239" s="228" t="s">
        <v>162</v>
      </c>
    </row>
    <row r="240" spans="2:65" s="1" customFormat="1" ht="22.5" customHeight="1">
      <c r="B240" s="42"/>
      <c r="C240" s="269" t="s">
        <v>429</v>
      </c>
      <c r="D240" s="269" t="s">
        <v>302</v>
      </c>
      <c r="E240" s="270" t="s">
        <v>374</v>
      </c>
      <c r="F240" s="271" t="s">
        <v>375</v>
      </c>
      <c r="G240" s="272" t="s">
        <v>376</v>
      </c>
      <c r="H240" s="273">
        <v>9</v>
      </c>
      <c r="I240" s="274"/>
      <c r="J240" s="275">
        <f>ROUND(I240*H240,2)</f>
        <v>0</v>
      </c>
      <c r="K240" s="271" t="s">
        <v>170</v>
      </c>
      <c r="L240" s="276"/>
      <c r="M240" s="277" t="s">
        <v>21</v>
      </c>
      <c r="N240" s="278" t="s">
        <v>40</v>
      </c>
      <c r="O240" s="43"/>
      <c r="P240" s="214">
        <f>O240*H240</f>
        <v>0</v>
      </c>
      <c r="Q240" s="214">
        <v>8.2100000000000006E-2</v>
      </c>
      <c r="R240" s="214">
        <f>Q240*H240</f>
        <v>0.73890000000000011</v>
      </c>
      <c r="S240" s="214">
        <v>0</v>
      </c>
      <c r="T240" s="215">
        <f>S240*H240</f>
        <v>0</v>
      </c>
      <c r="AR240" s="25" t="s">
        <v>206</v>
      </c>
      <c r="AT240" s="25" t="s">
        <v>302</v>
      </c>
      <c r="AU240" s="25" t="s">
        <v>80</v>
      </c>
      <c r="AY240" s="25" t="s">
        <v>162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25" t="s">
        <v>76</v>
      </c>
      <c r="BK240" s="216">
        <f>ROUND(I240*H240,2)</f>
        <v>0</v>
      </c>
      <c r="BL240" s="25" t="s">
        <v>171</v>
      </c>
      <c r="BM240" s="25" t="s">
        <v>868</v>
      </c>
    </row>
    <row r="241" spans="2:65" s="12" customFormat="1">
      <c r="B241" s="217"/>
      <c r="C241" s="218"/>
      <c r="D241" s="219" t="s">
        <v>174</v>
      </c>
      <c r="E241" s="220" t="s">
        <v>21</v>
      </c>
      <c r="F241" s="221" t="s">
        <v>658</v>
      </c>
      <c r="G241" s="218"/>
      <c r="H241" s="222">
        <v>9</v>
      </c>
      <c r="I241" s="223"/>
      <c r="J241" s="218"/>
      <c r="K241" s="218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174</v>
      </c>
      <c r="AU241" s="228" t="s">
        <v>80</v>
      </c>
      <c r="AV241" s="12" t="s">
        <v>80</v>
      </c>
      <c r="AW241" s="12" t="s">
        <v>33</v>
      </c>
      <c r="AX241" s="12" t="s">
        <v>76</v>
      </c>
      <c r="AY241" s="228" t="s">
        <v>162</v>
      </c>
    </row>
    <row r="242" spans="2:65" s="1" customFormat="1" ht="31.5" customHeight="1">
      <c r="B242" s="42"/>
      <c r="C242" s="205" t="s">
        <v>435</v>
      </c>
      <c r="D242" s="205" t="s">
        <v>166</v>
      </c>
      <c r="E242" s="206" t="s">
        <v>379</v>
      </c>
      <c r="F242" s="207" t="s">
        <v>380</v>
      </c>
      <c r="G242" s="208" t="s">
        <v>181</v>
      </c>
      <c r="H242" s="209">
        <v>10.199999999999999</v>
      </c>
      <c r="I242" s="210"/>
      <c r="J242" s="211">
        <f>ROUND(I242*H242,2)</f>
        <v>0</v>
      </c>
      <c r="K242" s="207" t="s">
        <v>21</v>
      </c>
      <c r="L242" s="62"/>
      <c r="M242" s="212" t="s">
        <v>21</v>
      </c>
      <c r="N242" s="213" t="s">
        <v>40</v>
      </c>
      <c r="O242" s="43"/>
      <c r="P242" s="214">
        <f>O242*H242</f>
        <v>0</v>
      </c>
      <c r="Q242" s="214">
        <v>0.1295</v>
      </c>
      <c r="R242" s="214">
        <f>Q242*H242</f>
        <v>1.3209</v>
      </c>
      <c r="S242" s="214">
        <v>0</v>
      </c>
      <c r="T242" s="215">
        <f>S242*H242</f>
        <v>0</v>
      </c>
      <c r="AR242" s="25" t="s">
        <v>171</v>
      </c>
      <c r="AT242" s="25" t="s">
        <v>166</v>
      </c>
      <c r="AU242" s="25" t="s">
        <v>80</v>
      </c>
      <c r="AY242" s="25" t="s">
        <v>162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25" t="s">
        <v>76</v>
      </c>
      <c r="BK242" s="216">
        <f>ROUND(I242*H242,2)</f>
        <v>0</v>
      </c>
      <c r="BL242" s="25" t="s">
        <v>171</v>
      </c>
      <c r="BM242" s="25" t="s">
        <v>869</v>
      </c>
    </row>
    <row r="243" spans="2:65" s="12" customFormat="1">
      <c r="B243" s="217"/>
      <c r="C243" s="218"/>
      <c r="D243" s="219" t="s">
        <v>174</v>
      </c>
      <c r="E243" s="220" t="s">
        <v>21</v>
      </c>
      <c r="F243" s="221" t="s">
        <v>726</v>
      </c>
      <c r="G243" s="218"/>
      <c r="H243" s="222">
        <v>10.199999999999999</v>
      </c>
      <c r="I243" s="223"/>
      <c r="J243" s="218"/>
      <c r="K243" s="218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174</v>
      </c>
      <c r="AU243" s="228" t="s">
        <v>80</v>
      </c>
      <c r="AV243" s="12" t="s">
        <v>80</v>
      </c>
      <c r="AW243" s="12" t="s">
        <v>33</v>
      </c>
      <c r="AX243" s="12" t="s">
        <v>76</v>
      </c>
      <c r="AY243" s="228" t="s">
        <v>162</v>
      </c>
    </row>
    <row r="244" spans="2:65" s="1" customFormat="1" ht="22.5" customHeight="1">
      <c r="B244" s="42"/>
      <c r="C244" s="269" t="s">
        <v>441</v>
      </c>
      <c r="D244" s="269" t="s">
        <v>302</v>
      </c>
      <c r="E244" s="270" t="s">
        <v>384</v>
      </c>
      <c r="F244" s="271" t="s">
        <v>385</v>
      </c>
      <c r="G244" s="272" t="s">
        <v>376</v>
      </c>
      <c r="H244" s="273">
        <v>10.8</v>
      </c>
      <c r="I244" s="274"/>
      <c r="J244" s="275">
        <f>ROUND(I244*H244,2)</f>
        <v>0</v>
      </c>
      <c r="K244" s="271" t="s">
        <v>21</v>
      </c>
      <c r="L244" s="276"/>
      <c r="M244" s="277" t="s">
        <v>21</v>
      </c>
      <c r="N244" s="278" t="s">
        <v>40</v>
      </c>
      <c r="O244" s="43"/>
      <c r="P244" s="214">
        <f>O244*H244</f>
        <v>0</v>
      </c>
      <c r="Q244" s="214">
        <v>3.5999999999999997E-2</v>
      </c>
      <c r="R244" s="214">
        <f>Q244*H244</f>
        <v>0.38879999999999998</v>
      </c>
      <c r="S244" s="214">
        <v>0</v>
      </c>
      <c r="T244" s="215">
        <f>S244*H244</f>
        <v>0</v>
      </c>
      <c r="AR244" s="25" t="s">
        <v>206</v>
      </c>
      <c r="AT244" s="25" t="s">
        <v>302</v>
      </c>
      <c r="AU244" s="25" t="s">
        <v>80</v>
      </c>
      <c r="AY244" s="25" t="s">
        <v>162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25" t="s">
        <v>76</v>
      </c>
      <c r="BK244" s="216">
        <f>ROUND(I244*H244,2)</f>
        <v>0</v>
      </c>
      <c r="BL244" s="25" t="s">
        <v>171</v>
      </c>
      <c r="BM244" s="25" t="s">
        <v>870</v>
      </c>
    </row>
    <row r="245" spans="2:65" s="12" customFormat="1">
      <c r="B245" s="217"/>
      <c r="C245" s="218"/>
      <c r="D245" s="229" t="s">
        <v>174</v>
      </c>
      <c r="E245" s="230" t="s">
        <v>21</v>
      </c>
      <c r="F245" s="231" t="s">
        <v>914</v>
      </c>
      <c r="G245" s="218"/>
      <c r="H245" s="232">
        <v>10.8</v>
      </c>
      <c r="I245" s="223"/>
      <c r="J245" s="218"/>
      <c r="K245" s="218"/>
      <c r="L245" s="224"/>
      <c r="M245" s="225"/>
      <c r="N245" s="226"/>
      <c r="O245" s="226"/>
      <c r="P245" s="226"/>
      <c r="Q245" s="226"/>
      <c r="R245" s="226"/>
      <c r="S245" s="226"/>
      <c r="T245" s="227"/>
      <c r="AT245" s="228" t="s">
        <v>174</v>
      </c>
      <c r="AU245" s="228" t="s">
        <v>80</v>
      </c>
      <c r="AV245" s="12" t="s">
        <v>80</v>
      </c>
      <c r="AW245" s="12" t="s">
        <v>33</v>
      </c>
      <c r="AX245" s="12" t="s">
        <v>76</v>
      </c>
      <c r="AY245" s="228" t="s">
        <v>162</v>
      </c>
    </row>
    <row r="246" spans="2:65" s="11" customFormat="1" ht="29.85" customHeight="1">
      <c r="B246" s="186"/>
      <c r="C246" s="187"/>
      <c r="D246" s="202" t="s">
        <v>68</v>
      </c>
      <c r="E246" s="203" t="s">
        <v>388</v>
      </c>
      <c r="F246" s="203" t="s">
        <v>389</v>
      </c>
      <c r="G246" s="187"/>
      <c r="H246" s="187"/>
      <c r="I246" s="190"/>
      <c r="J246" s="204">
        <f>BK246</f>
        <v>0</v>
      </c>
      <c r="K246" s="187"/>
      <c r="L246" s="192"/>
      <c r="M246" s="193"/>
      <c r="N246" s="194"/>
      <c r="O246" s="194"/>
      <c r="P246" s="195">
        <f>SUM(P247:P255)</f>
        <v>0</v>
      </c>
      <c r="Q246" s="194"/>
      <c r="R246" s="195">
        <f>SUM(R247:R255)</f>
        <v>0</v>
      </c>
      <c r="S246" s="194"/>
      <c r="T246" s="196">
        <f>SUM(T247:T255)</f>
        <v>0</v>
      </c>
      <c r="AR246" s="197" t="s">
        <v>76</v>
      </c>
      <c r="AT246" s="198" t="s">
        <v>68</v>
      </c>
      <c r="AU246" s="198" t="s">
        <v>76</v>
      </c>
      <c r="AY246" s="197" t="s">
        <v>162</v>
      </c>
      <c r="BK246" s="199">
        <f>SUM(BK247:BK255)</f>
        <v>0</v>
      </c>
    </row>
    <row r="247" spans="2:65" s="1" customFormat="1" ht="22.5" customHeight="1">
      <c r="B247" s="42"/>
      <c r="C247" s="205" t="s">
        <v>446</v>
      </c>
      <c r="D247" s="205" t="s">
        <v>166</v>
      </c>
      <c r="E247" s="206" t="s">
        <v>391</v>
      </c>
      <c r="F247" s="207" t="s">
        <v>392</v>
      </c>
      <c r="G247" s="208" t="s">
        <v>289</v>
      </c>
      <c r="H247" s="209">
        <v>22.332000000000001</v>
      </c>
      <c r="I247" s="210"/>
      <c r="J247" s="211">
        <f>ROUND(I247*H247,2)</f>
        <v>0</v>
      </c>
      <c r="K247" s="207" t="s">
        <v>21</v>
      </c>
      <c r="L247" s="62"/>
      <c r="M247" s="212" t="s">
        <v>21</v>
      </c>
      <c r="N247" s="213" t="s">
        <v>40</v>
      </c>
      <c r="O247" s="43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AR247" s="25" t="s">
        <v>352</v>
      </c>
      <c r="AT247" s="25" t="s">
        <v>166</v>
      </c>
      <c r="AU247" s="25" t="s">
        <v>80</v>
      </c>
      <c r="AY247" s="25" t="s">
        <v>162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25" t="s">
        <v>76</v>
      </c>
      <c r="BK247" s="216">
        <f>ROUND(I247*H247,2)</f>
        <v>0</v>
      </c>
      <c r="BL247" s="25" t="s">
        <v>352</v>
      </c>
      <c r="BM247" s="25" t="s">
        <v>872</v>
      </c>
    </row>
    <row r="248" spans="2:65" s="1" customFormat="1" ht="22.5" customHeight="1">
      <c r="B248" s="42"/>
      <c r="C248" s="205" t="s">
        <v>453</v>
      </c>
      <c r="D248" s="205" t="s">
        <v>166</v>
      </c>
      <c r="E248" s="206" t="s">
        <v>395</v>
      </c>
      <c r="F248" s="207" t="s">
        <v>396</v>
      </c>
      <c r="G248" s="208" t="s">
        <v>289</v>
      </c>
      <c r="H248" s="209">
        <v>267.98399999999998</v>
      </c>
      <c r="I248" s="210"/>
      <c r="J248" s="211">
        <f>ROUND(I248*H248,2)</f>
        <v>0</v>
      </c>
      <c r="K248" s="207" t="s">
        <v>21</v>
      </c>
      <c r="L248" s="62"/>
      <c r="M248" s="212" t="s">
        <v>21</v>
      </c>
      <c r="N248" s="213" t="s">
        <v>40</v>
      </c>
      <c r="O248" s="43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AR248" s="25" t="s">
        <v>171</v>
      </c>
      <c r="AT248" s="25" t="s">
        <v>166</v>
      </c>
      <c r="AU248" s="25" t="s">
        <v>80</v>
      </c>
      <c r="AY248" s="25" t="s">
        <v>162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25" t="s">
        <v>76</v>
      </c>
      <c r="BK248" s="216">
        <f>ROUND(I248*H248,2)</f>
        <v>0</v>
      </c>
      <c r="BL248" s="25" t="s">
        <v>171</v>
      </c>
      <c r="BM248" s="25" t="s">
        <v>873</v>
      </c>
    </row>
    <row r="249" spans="2:65" s="12" customFormat="1">
      <c r="B249" s="217"/>
      <c r="C249" s="218"/>
      <c r="D249" s="219" t="s">
        <v>174</v>
      </c>
      <c r="E249" s="220" t="s">
        <v>21</v>
      </c>
      <c r="F249" s="221" t="s">
        <v>915</v>
      </c>
      <c r="G249" s="218"/>
      <c r="H249" s="222">
        <v>267.98399999999998</v>
      </c>
      <c r="I249" s="223"/>
      <c r="J249" s="218"/>
      <c r="K249" s="218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174</v>
      </c>
      <c r="AU249" s="228" t="s">
        <v>80</v>
      </c>
      <c r="AV249" s="12" t="s">
        <v>80</v>
      </c>
      <c r="AW249" s="12" t="s">
        <v>33</v>
      </c>
      <c r="AX249" s="12" t="s">
        <v>76</v>
      </c>
      <c r="AY249" s="228" t="s">
        <v>162</v>
      </c>
    </row>
    <row r="250" spans="2:65" s="1" customFormat="1" ht="22.5" customHeight="1">
      <c r="B250" s="42"/>
      <c r="C250" s="205" t="s">
        <v>457</v>
      </c>
      <c r="D250" s="205" t="s">
        <v>166</v>
      </c>
      <c r="E250" s="206" t="s">
        <v>400</v>
      </c>
      <c r="F250" s="207" t="s">
        <v>401</v>
      </c>
      <c r="G250" s="208" t="s">
        <v>289</v>
      </c>
      <c r="H250" s="209">
        <v>9.2639999999999993</v>
      </c>
      <c r="I250" s="210"/>
      <c r="J250" s="211">
        <f>ROUND(I250*H250,2)</f>
        <v>0</v>
      </c>
      <c r="K250" s="207" t="s">
        <v>21</v>
      </c>
      <c r="L250" s="62"/>
      <c r="M250" s="212" t="s">
        <v>21</v>
      </c>
      <c r="N250" s="213" t="s">
        <v>40</v>
      </c>
      <c r="O250" s="43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AR250" s="25" t="s">
        <v>171</v>
      </c>
      <c r="AT250" s="25" t="s">
        <v>166</v>
      </c>
      <c r="AU250" s="25" t="s">
        <v>80</v>
      </c>
      <c r="AY250" s="25" t="s">
        <v>162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25" t="s">
        <v>76</v>
      </c>
      <c r="BK250" s="216">
        <f>ROUND(I250*H250,2)</f>
        <v>0</v>
      </c>
      <c r="BL250" s="25" t="s">
        <v>171</v>
      </c>
      <c r="BM250" s="25" t="s">
        <v>875</v>
      </c>
    </row>
    <row r="251" spans="2:65" s="12" customFormat="1">
      <c r="B251" s="217"/>
      <c r="C251" s="218"/>
      <c r="D251" s="219" t="s">
        <v>174</v>
      </c>
      <c r="E251" s="220" t="s">
        <v>21</v>
      </c>
      <c r="F251" s="221" t="s">
        <v>916</v>
      </c>
      <c r="G251" s="218"/>
      <c r="H251" s="222">
        <v>9.2639999999999993</v>
      </c>
      <c r="I251" s="223"/>
      <c r="J251" s="218"/>
      <c r="K251" s="218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174</v>
      </c>
      <c r="AU251" s="228" t="s">
        <v>80</v>
      </c>
      <c r="AV251" s="12" t="s">
        <v>80</v>
      </c>
      <c r="AW251" s="12" t="s">
        <v>33</v>
      </c>
      <c r="AX251" s="12" t="s">
        <v>76</v>
      </c>
      <c r="AY251" s="228" t="s">
        <v>162</v>
      </c>
    </row>
    <row r="252" spans="2:65" s="1" customFormat="1" ht="22.5" customHeight="1">
      <c r="B252" s="42"/>
      <c r="C252" s="205" t="s">
        <v>462</v>
      </c>
      <c r="D252" s="205" t="s">
        <v>166</v>
      </c>
      <c r="E252" s="206" t="s">
        <v>405</v>
      </c>
      <c r="F252" s="207" t="s">
        <v>406</v>
      </c>
      <c r="G252" s="208" t="s">
        <v>289</v>
      </c>
      <c r="H252" s="209">
        <v>0.92400000000000004</v>
      </c>
      <c r="I252" s="210"/>
      <c r="J252" s="211">
        <f>ROUND(I252*H252,2)</f>
        <v>0</v>
      </c>
      <c r="K252" s="207" t="s">
        <v>21</v>
      </c>
      <c r="L252" s="62"/>
      <c r="M252" s="212" t="s">
        <v>21</v>
      </c>
      <c r="N252" s="213" t="s">
        <v>40</v>
      </c>
      <c r="O252" s="43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AR252" s="25" t="s">
        <v>171</v>
      </c>
      <c r="AT252" s="25" t="s">
        <v>166</v>
      </c>
      <c r="AU252" s="25" t="s">
        <v>80</v>
      </c>
      <c r="AY252" s="25" t="s">
        <v>162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25" t="s">
        <v>76</v>
      </c>
      <c r="BK252" s="216">
        <f>ROUND(I252*H252,2)</f>
        <v>0</v>
      </c>
      <c r="BL252" s="25" t="s">
        <v>171</v>
      </c>
      <c r="BM252" s="25" t="s">
        <v>877</v>
      </c>
    </row>
    <row r="253" spans="2:65" s="12" customFormat="1">
      <c r="B253" s="217"/>
      <c r="C253" s="218"/>
      <c r="D253" s="219" t="s">
        <v>174</v>
      </c>
      <c r="E253" s="220" t="s">
        <v>21</v>
      </c>
      <c r="F253" s="221" t="s">
        <v>917</v>
      </c>
      <c r="G253" s="218"/>
      <c r="H253" s="222">
        <v>0.92400000000000004</v>
      </c>
      <c r="I253" s="223"/>
      <c r="J253" s="218"/>
      <c r="K253" s="218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174</v>
      </c>
      <c r="AU253" s="228" t="s">
        <v>80</v>
      </c>
      <c r="AV253" s="12" t="s">
        <v>80</v>
      </c>
      <c r="AW253" s="12" t="s">
        <v>33</v>
      </c>
      <c r="AX253" s="12" t="s">
        <v>76</v>
      </c>
      <c r="AY253" s="228" t="s">
        <v>162</v>
      </c>
    </row>
    <row r="254" spans="2:65" s="1" customFormat="1" ht="22.5" customHeight="1">
      <c r="B254" s="42"/>
      <c r="C254" s="205" t="s">
        <v>467</v>
      </c>
      <c r="D254" s="205" t="s">
        <v>166</v>
      </c>
      <c r="E254" s="206" t="s">
        <v>410</v>
      </c>
      <c r="F254" s="207" t="s">
        <v>411</v>
      </c>
      <c r="G254" s="208" t="s">
        <v>289</v>
      </c>
      <c r="H254" s="209">
        <v>12.144</v>
      </c>
      <c r="I254" s="210"/>
      <c r="J254" s="211">
        <f>ROUND(I254*H254,2)</f>
        <v>0</v>
      </c>
      <c r="K254" s="207" t="s">
        <v>21</v>
      </c>
      <c r="L254" s="62"/>
      <c r="M254" s="212" t="s">
        <v>21</v>
      </c>
      <c r="N254" s="213" t="s">
        <v>40</v>
      </c>
      <c r="O254" s="43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AR254" s="25" t="s">
        <v>171</v>
      </c>
      <c r="AT254" s="25" t="s">
        <v>166</v>
      </c>
      <c r="AU254" s="25" t="s">
        <v>80</v>
      </c>
      <c r="AY254" s="25" t="s">
        <v>162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25" t="s">
        <v>76</v>
      </c>
      <c r="BK254" s="216">
        <f>ROUND(I254*H254,2)</f>
        <v>0</v>
      </c>
      <c r="BL254" s="25" t="s">
        <v>171</v>
      </c>
      <c r="BM254" s="25" t="s">
        <v>879</v>
      </c>
    </row>
    <row r="255" spans="2:65" s="12" customFormat="1">
      <c r="B255" s="217"/>
      <c r="C255" s="218"/>
      <c r="D255" s="229" t="s">
        <v>174</v>
      </c>
      <c r="E255" s="230" t="s">
        <v>21</v>
      </c>
      <c r="F255" s="231" t="s">
        <v>918</v>
      </c>
      <c r="G255" s="218"/>
      <c r="H255" s="232">
        <v>12.144</v>
      </c>
      <c r="I255" s="223"/>
      <c r="J255" s="218"/>
      <c r="K255" s="218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174</v>
      </c>
      <c r="AU255" s="228" t="s">
        <v>80</v>
      </c>
      <c r="AV255" s="12" t="s">
        <v>80</v>
      </c>
      <c r="AW255" s="12" t="s">
        <v>33</v>
      </c>
      <c r="AX255" s="12" t="s">
        <v>76</v>
      </c>
      <c r="AY255" s="228" t="s">
        <v>162</v>
      </c>
    </row>
    <row r="256" spans="2:65" s="11" customFormat="1" ht="29.85" customHeight="1">
      <c r="B256" s="186"/>
      <c r="C256" s="187"/>
      <c r="D256" s="202" t="s">
        <v>68</v>
      </c>
      <c r="E256" s="203" t="s">
        <v>414</v>
      </c>
      <c r="F256" s="203" t="s">
        <v>415</v>
      </c>
      <c r="G256" s="187"/>
      <c r="H256" s="187"/>
      <c r="I256" s="190"/>
      <c r="J256" s="204">
        <f>BK256</f>
        <v>0</v>
      </c>
      <c r="K256" s="187"/>
      <c r="L256" s="192"/>
      <c r="M256" s="193"/>
      <c r="N256" s="194"/>
      <c r="O256" s="194"/>
      <c r="P256" s="195">
        <f>P257</f>
        <v>0</v>
      </c>
      <c r="Q256" s="194"/>
      <c r="R256" s="195">
        <f>R257</f>
        <v>0</v>
      </c>
      <c r="S256" s="194"/>
      <c r="T256" s="196">
        <f>T257</f>
        <v>0</v>
      </c>
      <c r="AR256" s="197" t="s">
        <v>76</v>
      </c>
      <c r="AT256" s="198" t="s">
        <v>68</v>
      </c>
      <c r="AU256" s="198" t="s">
        <v>76</v>
      </c>
      <c r="AY256" s="197" t="s">
        <v>162</v>
      </c>
      <c r="BK256" s="199">
        <f>BK257</f>
        <v>0</v>
      </c>
    </row>
    <row r="257" spans="2:65" s="1" customFormat="1" ht="31.5" customHeight="1">
      <c r="B257" s="42"/>
      <c r="C257" s="205" t="s">
        <v>473</v>
      </c>
      <c r="D257" s="205" t="s">
        <v>166</v>
      </c>
      <c r="E257" s="206" t="s">
        <v>417</v>
      </c>
      <c r="F257" s="207" t="s">
        <v>418</v>
      </c>
      <c r="G257" s="208" t="s">
        <v>289</v>
      </c>
      <c r="H257" s="209">
        <v>112.783</v>
      </c>
      <c r="I257" s="210"/>
      <c r="J257" s="211">
        <f>ROUND(I257*H257,2)</f>
        <v>0</v>
      </c>
      <c r="K257" s="207" t="s">
        <v>21</v>
      </c>
      <c r="L257" s="62"/>
      <c r="M257" s="212" t="s">
        <v>21</v>
      </c>
      <c r="N257" s="213" t="s">
        <v>40</v>
      </c>
      <c r="O257" s="43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AR257" s="25" t="s">
        <v>171</v>
      </c>
      <c r="AT257" s="25" t="s">
        <v>166</v>
      </c>
      <c r="AU257" s="25" t="s">
        <v>80</v>
      </c>
      <c r="AY257" s="25" t="s">
        <v>162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25" t="s">
        <v>76</v>
      </c>
      <c r="BK257" s="216">
        <f>ROUND(I257*H257,2)</f>
        <v>0</v>
      </c>
      <c r="BL257" s="25" t="s">
        <v>171</v>
      </c>
      <c r="BM257" s="25" t="s">
        <v>881</v>
      </c>
    </row>
    <row r="258" spans="2:65" s="11" customFormat="1" ht="37.35" customHeight="1">
      <c r="B258" s="186"/>
      <c r="C258" s="187"/>
      <c r="D258" s="202" t="s">
        <v>68</v>
      </c>
      <c r="E258" s="282" t="s">
        <v>497</v>
      </c>
      <c r="F258" s="282" t="s">
        <v>498</v>
      </c>
      <c r="G258" s="187"/>
      <c r="H258" s="187"/>
      <c r="I258" s="190"/>
      <c r="J258" s="283">
        <f>BK258</f>
        <v>0</v>
      </c>
      <c r="K258" s="187"/>
      <c r="L258" s="192"/>
      <c r="M258" s="193"/>
      <c r="N258" s="194"/>
      <c r="O258" s="194"/>
      <c r="P258" s="195">
        <f>SUM(P259:P261)</f>
        <v>0</v>
      </c>
      <c r="Q258" s="194"/>
      <c r="R258" s="195">
        <f>SUM(R259:R261)</f>
        <v>0</v>
      </c>
      <c r="S258" s="194"/>
      <c r="T258" s="196">
        <f>SUM(T259:T261)</f>
        <v>0</v>
      </c>
      <c r="AR258" s="197" t="s">
        <v>171</v>
      </c>
      <c r="AT258" s="198" t="s">
        <v>68</v>
      </c>
      <c r="AU258" s="198" t="s">
        <v>69</v>
      </c>
      <c r="AY258" s="197" t="s">
        <v>162</v>
      </c>
      <c r="BK258" s="199">
        <f>SUM(BK259:BK261)</f>
        <v>0</v>
      </c>
    </row>
    <row r="259" spans="2:65" s="1" customFormat="1" ht="31.5" customHeight="1">
      <c r="B259" s="42"/>
      <c r="C259" s="205" t="s">
        <v>478</v>
      </c>
      <c r="D259" s="205" t="s">
        <v>166</v>
      </c>
      <c r="E259" s="206" t="s">
        <v>500</v>
      </c>
      <c r="F259" s="207" t="s">
        <v>501</v>
      </c>
      <c r="G259" s="208" t="s">
        <v>376</v>
      </c>
      <c r="H259" s="209">
        <v>3</v>
      </c>
      <c r="I259" s="210"/>
      <c r="J259" s="211">
        <f>ROUND(I259*H259,2)</f>
        <v>0</v>
      </c>
      <c r="K259" s="207" t="s">
        <v>21</v>
      </c>
      <c r="L259" s="62"/>
      <c r="M259" s="212" t="s">
        <v>21</v>
      </c>
      <c r="N259" s="213" t="s">
        <v>40</v>
      </c>
      <c r="O259" s="43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AR259" s="25" t="s">
        <v>502</v>
      </c>
      <c r="AT259" s="25" t="s">
        <v>166</v>
      </c>
      <c r="AU259" s="25" t="s">
        <v>76</v>
      </c>
      <c r="AY259" s="25" t="s">
        <v>162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25" t="s">
        <v>76</v>
      </c>
      <c r="BK259" s="216">
        <f>ROUND(I259*H259,2)</f>
        <v>0</v>
      </c>
      <c r="BL259" s="25" t="s">
        <v>502</v>
      </c>
      <c r="BM259" s="25" t="s">
        <v>882</v>
      </c>
    </row>
    <row r="260" spans="2:65" s="12" customFormat="1">
      <c r="B260" s="217"/>
      <c r="C260" s="218"/>
      <c r="D260" s="229" t="s">
        <v>174</v>
      </c>
      <c r="E260" s="230" t="s">
        <v>21</v>
      </c>
      <c r="F260" s="231" t="s">
        <v>172</v>
      </c>
      <c r="G260" s="218"/>
      <c r="H260" s="232">
        <v>3</v>
      </c>
      <c r="I260" s="223"/>
      <c r="J260" s="218"/>
      <c r="K260" s="218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174</v>
      </c>
      <c r="AU260" s="228" t="s">
        <v>76</v>
      </c>
      <c r="AV260" s="12" t="s">
        <v>80</v>
      </c>
      <c r="AW260" s="12" t="s">
        <v>33</v>
      </c>
      <c r="AX260" s="12" t="s">
        <v>69</v>
      </c>
      <c r="AY260" s="228" t="s">
        <v>162</v>
      </c>
    </row>
    <row r="261" spans="2:65" s="13" customFormat="1">
      <c r="B261" s="233"/>
      <c r="C261" s="234"/>
      <c r="D261" s="229" t="s">
        <v>174</v>
      </c>
      <c r="E261" s="244" t="s">
        <v>21</v>
      </c>
      <c r="F261" s="245" t="s">
        <v>194</v>
      </c>
      <c r="G261" s="234"/>
      <c r="H261" s="246">
        <v>3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AT261" s="243" t="s">
        <v>174</v>
      </c>
      <c r="AU261" s="243" t="s">
        <v>76</v>
      </c>
      <c r="AV261" s="13" t="s">
        <v>171</v>
      </c>
      <c r="AW261" s="13" t="s">
        <v>33</v>
      </c>
      <c r="AX261" s="13" t="s">
        <v>76</v>
      </c>
      <c r="AY261" s="243" t="s">
        <v>162</v>
      </c>
    </row>
    <row r="262" spans="2:65" s="11" customFormat="1" ht="37.35" customHeight="1">
      <c r="B262" s="186"/>
      <c r="C262" s="187"/>
      <c r="D262" s="202" t="s">
        <v>68</v>
      </c>
      <c r="E262" s="282" t="s">
        <v>883</v>
      </c>
      <c r="F262" s="282" t="s">
        <v>884</v>
      </c>
      <c r="G262" s="187"/>
      <c r="H262" s="187"/>
      <c r="I262" s="190"/>
      <c r="J262" s="283">
        <f>BK262</f>
        <v>0</v>
      </c>
      <c r="K262" s="187"/>
      <c r="L262" s="192"/>
      <c r="M262" s="193"/>
      <c r="N262" s="194"/>
      <c r="O262" s="194"/>
      <c r="P262" s="195">
        <f>SUM(P263:P264)</f>
        <v>0</v>
      </c>
      <c r="Q262" s="194"/>
      <c r="R262" s="195">
        <f>SUM(R263:R264)</f>
        <v>0</v>
      </c>
      <c r="S262" s="194"/>
      <c r="T262" s="196">
        <f>SUM(T263:T264)</f>
        <v>0</v>
      </c>
      <c r="AR262" s="197" t="s">
        <v>171</v>
      </c>
      <c r="AT262" s="198" t="s">
        <v>68</v>
      </c>
      <c r="AU262" s="198" t="s">
        <v>69</v>
      </c>
      <c r="AY262" s="197" t="s">
        <v>162</v>
      </c>
      <c r="BK262" s="199">
        <f>SUM(BK263:BK264)</f>
        <v>0</v>
      </c>
    </row>
    <row r="263" spans="2:65" s="1" customFormat="1" ht="31.5" customHeight="1">
      <c r="B263" s="42"/>
      <c r="C263" s="205" t="s">
        <v>482</v>
      </c>
      <c r="D263" s="205" t="s">
        <v>166</v>
      </c>
      <c r="E263" s="206" t="s">
        <v>885</v>
      </c>
      <c r="F263" s="207" t="s">
        <v>886</v>
      </c>
      <c r="G263" s="208" t="s">
        <v>460</v>
      </c>
      <c r="H263" s="209">
        <v>0.6</v>
      </c>
      <c r="I263" s="210"/>
      <c r="J263" s="211">
        <f>ROUND(I263*H263,2)</f>
        <v>0</v>
      </c>
      <c r="K263" s="207" t="s">
        <v>21</v>
      </c>
      <c r="L263" s="62"/>
      <c r="M263" s="212" t="s">
        <v>21</v>
      </c>
      <c r="N263" s="213" t="s">
        <v>40</v>
      </c>
      <c r="O263" s="43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AR263" s="25" t="s">
        <v>502</v>
      </c>
      <c r="AT263" s="25" t="s">
        <v>166</v>
      </c>
      <c r="AU263" s="25" t="s">
        <v>76</v>
      </c>
      <c r="AY263" s="25" t="s">
        <v>162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25" t="s">
        <v>76</v>
      </c>
      <c r="BK263" s="216">
        <f>ROUND(I263*H263,2)</f>
        <v>0</v>
      </c>
      <c r="BL263" s="25" t="s">
        <v>502</v>
      </c>
      <c r="BM263" s="25" t="s">
        <v>887</v>
      </c>
    </row>
    <row r="264" spans="2:65" s="12" customFormat="1">
      <c r="B264" s="217"/>
      <c r="C264" s="218"/>
      <c r="D264" s="229" t="s">
        <v>174</v>
      </c>
      <c r="E264" s="230" t="s">
        <v>21</v>
      </c>
      <c r="F264" s="231" t="s">
        <v>549</v>
      </c>
      <c r="G264" s="218"/>
      <c r="H264" s="232">
        <v>0.6</v>
      </c>
      <c r="I264" s="223"/>
      <c r="J264" s="218"/>
      <c r="K264" s="218"/>
      <c r="L264" s="224"/>
      <c r="M264" s="289"/>
      <c r="N264" s="290"/>
      <c r="O264" s="290"/>
      <c r="P264" s="290"/>
      <c r="Q264" s="290"/>
      <c r="R264" s="290"/>
      <c r="S264" s="290"/>
      <c r="T264" s="291"/>
      <c r="AT264" s="228" t="s">
        <v>174</v>
      </c>
      <c r="AU264" s="228" t="s">
        <v>76</v>
      </c>
      <c r="AV264" s="12" t="s">
        <v>80</v>
      </c>
      <c r="AW264" s="12" t="s">
        <v>33</v>
      </c>
      <c r="AX264" s="12" t="s">
        <v>76</v>
      </c>
      <c r="AY264" s="228" t="s">
        <v>162</v>
      </c>
    </row>
    <row r="265" spans="2:65" s="1" customFormat="1" ht="6.95" customHeight="1">
      <c r="B265" s="57"/>
      <c r="C265" s="58"/>
      <c r="D265" s="58"/>
      <c r="E265" s="58"/>
      <c r="F265" s="58"/>
      <c r="G265" s="58"/>
      <c r="H265" s="58"/>
      <c r="I265" s="149"/>
      <c r="J265" s="58"/>
      <c r="K265" s="58"/>
      <c r="L265" s="62"/>
    </row>
  </sheetData>
  <sheetProtection password="CC35" sheet="1" objects="1" scenarios="1" formatCells="0" formatColumns="0" formatRows="0" sort="0" autoFilter="0"/>
  <autoFilter ref="C93:K264"/>
  <mergeCells count="9"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5" t="s">
        <v>113</v>
      </c>
      <c r="H1" s="415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5" t="s">
        <v>103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6" t="str">
        <f>'Rekapitulace stavby'!K6</f>
        <v>Podzemní kontejnery v Ostravě-Porubě III</v>
      </c>
      <c r="F7" s="417"/>
      <c r="G7" s="417"/>
      <c r="H7" s="417"/>
      <c r="I7" s="127"/>
      <c r="J7" s="30"/>
      <c r="K7" s="32"/>
    </row>
    <row r="8" spans="1:70" ht="15">
      <c r="B8" s="29"/>
      <c r="C8" s="30"/>
      <c r="D8" s="38" t="s">
        <v>118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6" t="s">
        <v>894</v>
      </c>
      <c r="F9" s="419"/>
      <c r="G9" s="419"/>
      <c r="H9" s="419"/>
      <c r="I9" s="128"/>
      <c r="J9" s="43"/>
      <c r="K9" s="46"/>
    </row>
    <row r="10" spans="1:70" s="1" customFormat="1" ht="15">
      <c r="B10" s="42"/>
      <c r="C10" s="43"/>
      <c r="D10" s="38" t="s">
        <v>504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8" t="s">
        <v>919</v>
      </c>
      <c r="F11" s="419"/>
      <c r="G11" s="419"/>
      <c r="H11" s="419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5. 11. 2017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29" t="s">
        <v>29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30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29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32</v>
      </c>
      <c r="E22" s="43"/>
      <c r="F22" s="43"/>
      <c r="G22" s="43"/>
      <c r="H22" s="43"/>
      <c r="I22" s="129" t="s">
        <v>28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29</v>
      </c>
      <c r="J23" s="36" t="str">
        <f>IF('Rekapitulace stavby'!AN17="","",'Rekapitulace stavby'!AN17)</f>
        <v/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34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405" t="s">
        <v>21</v>
      </c>
      <c r="F26" s="405"/>
      <c r="G26" s="405"/>
      <c r="H26" s="405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35</v>
      </c>
      <c r="E29" s="43"/>
      <c r="F29" s="43"/>
      <c r="G29" s="43"/>
      <c r="H29" s="43"/>
      <c r="I29" s="128"/>
      <c r="J29" s="138">
        <f>ROUND(J88,2)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37</v>
      </c>
      <c r="G31" s="43"/>
      <c r="H31" s="43"/>
      <c r="I31" s="139" t="s">
        <v>36</v>
      </c>
      <c r="J31" s="47" t="s">
        <v>38</v>
      </c>
      <c r="K31" s="46"/>
    </row>
    <row r="32" spans="2:11" s="1" customFormat="1" ht="14.45" customHeight="1">
      <c r="B32" s="42"/>
      <c r="C32" s="43"/>
      <c r="D32" s="50" t="s">
        <v>39</v>
      </c>
      <c r="E32" s="50" t="s">
        <v>40</v>
      </c>
      <c r="F32" s="140">
        <f>ROUND(SUM(BE88:BE104), 2)</f>
        <v>0</v>
      </c>
      <c r="G32" s="43"/>
      <c r="H32" s="43"/>
      <c r="I32" s="141">
        <v>0.21</v>
      </c>
      <c r="J32" s="140">
        <f>ROUND(ROUND((SUM(BE88:BE104)),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41</v>
      </c>
      <c r="F33" s="140">
        <f>ROUND(SUM(BF88:BF104), 2)</f>
        <v>0</v>
      </c>
      <c r="G33" s="43"/>
      <c r="H33" s="43"/>
      <c r="I33" s="141">
        <v>0.15</v>
      </c>
      <c r="J33" s="140">
        <f>ROUND(ROUND((SUM(BF88:BF104)),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42</v>
      </c>
      <c r="F34" s="140">
        <f>ROUND(SUM(BG88:BG104),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43</v>
      </c>
      <c r="F35" s="140">
        <f>ROUND(SUM(BH88:BH104),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44</v>
      </c>
      <c r="F36" s="140">
        <f>ROUND(SUM(BI88:BI104),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45</v>
      </c>
      <c r="E38" s="80"/>
      <c r="F38" s="80"/>
      <c r="G38" s="144" t="s">
        <v>46</v>
      </c>
      <c r="H38" s="145" t="s">
        <v>47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120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6" t="str">
        <f>E7</f>
        <v>Podzemní kontejnery v Ostravě-Porubě III</v>
      </c>
      <c r="F47" s="417"/>
      <c r="G47" s="417"/>
      <c r="H47" s="417"/>
      <c r="I47" s="128"/>
      <c r="J47" s="43"/>
      <c r="K47" s="46"/>
    </row>
    <row r="48" spans="2:11" ht="15">
      <c r="B48" s="29"/>
      <c r="C48" s="38" t="s">
        <v>118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6" t="s">
        <v>894</v>
      </c>
      <c r="F49" s="419"/>
      <c r="G49" s="419"/>
      <c r="H49" s="419"/>
      <c r="I49" s="128"/>
      <c r="J49" s="43"/>
      <c r="K49" s="46"/>
    </row>
    <row r="50" spans="2:47" s="1" customFormat="1" ht="14.45" customHeight="1">
      <c r="B50" s="42"/>
      <c r="C50" s="38" t="s">
        <v>504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8" t="str">
        <f>E11</f>
        <v>VON - Lokalita Bulharská 2 (separ.)</v>
      </c>
      <c r="F51" s="419"/>
      <c r="G51" s="419"/>
      <c r="H51" s="419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29" t="s">
        <v>25</v>
      </c>
      <c r="J53" s="130" t="str">
        <f>IF(J14="","",J14)</f>
        <v>5. 11. 2017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29" t="s">
        <v>32</v>
      </c>
      <c r="J55" s="36" t="str">
        <f>E23</f>
        <v xml:space="preserve"> </v>
      </c>
      <c r="K55" s="46"/>
    </row>
    <row r="56" spans="2:47" s="1" customFormat="1" ht="14.45" customHeight="1">
      <c r="B56" s="42"/>
      <c r="C56" s="38" t="s">
        <v>30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121</v>
      </c>
      <c r="D58" s="142"/>
      <c r="E58" s="142"/>
      <c r="F58" s="142"/>
      <c r="G58" s="142"/>
      <c r="H58" s="142"/>
      <c r="I58" s="155"/>
      <c r="J58" s="156" t="s">
        <v>122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123</v>
      </c>
      <c r="D60" s="43"/>
      <c r="E60" s="43"/>
      <c r="F60" s="43"/>
      <c r="G60" s="43"/>
      <c r="H60" s="43"/>
      <c r="I60" s="128"/>
      <c r="J60" s="138">
        <f>J88</f>
        <v>0</v>
      </c>
      <c r="K60" s="46"/>
      <c r="AU60" s="25" t="s">
        <v>124</v>
      </c>
    </row>
    <row r="61" spans="2:47" s="8" customFormat="1" ht="24.95" customHeight="1">
      <c r="B61" s="159"/>
      <c r="C61" s="160"/>
      <c r="D61" s="161" t="s">
        <v>506</v>
      </c>
      <c r="E61" s="162"/>
      <c r="F61" s="162"/>
      <c r="G61" s="162"/>
      <c r="H61" s="162"/>
      <c r="I61" s="163"/>
      <c r="J61" s="164">
        <f>J89</f>
        <v>0</v>
      </c>
      <c r="K61" s="165"/>
    </row>
    <row r="62" spans="2:47" s="9" customFormat="1" ht="19.899999999999999" customHeight="1">
      <c r="B62" s="166"/>
      <c r="C62" s="167"/>
      <c r="D62" s="168" t="s">
        <v>507</v>
      </c>
      <c r="E62" s="169"/>
      <c r="F62" s="169"/>
      <c r="G62" s="169"/>
      <c r="H62" s="169"/>
      <c r="I62" s="170"/>
      <c r="J62" s="171">
        <f>J90</f>
        <v>0</v>
      </c>
      <c r="K62" s="172"/>
    </row>
    <row r="63" spans="2:47" s="9" customFormat="1" ht="19.899999999999999" customHeight="1">
      <c r="B63" s="166"/>
      <c r="C63" s="167"/>
      <c r="D63" s="168" t="s">
        <v>508</v>
      </c>
      <c r="E63" s="169"/>
      <c r="F63" s="169"/>
      <c r="G63" s="169"/>
      <c r="H63" s="169"/>
      <c r="I63" s="170"/>
      <c r="J63" s="171">
        <f>J93</f>
        <v>0</v>
      </c>
      <c r="K63" s="172"/>
    </row>
    <row r="64" spans="2:47" s="9" customFormat="1" ht="19.899999999999999" customHeight="1">
      <c r="B64" s="166"/>
      <c r="C64" s="167"/>
      <c r="D64" s="168" t="s">
        <v>509</v>
      </c>
      <c r="E64" s="169"/>
      <c r="F64" s="169"/>
      <c r="G64" s="169"/>
      <c r="H64" s="169"/>
      <c r="I64" s="170"/>
      <c r="J64" s="171">
        <f>J96</f>
        <v>0</v>
      </c>
      <c r="K64" s="172"/>
    </row>
    <row r="65" spans="2:12" s="9" customFormat="1" ht="19.899999999999999" customHeight="1">
      <c r="B65" s="166"/>
      <c r="C65" s="167"/>
      <c r="D65" s="168" t="s">
        <v>510</v>
      </c>
      <c r="E65" s="169"/>
      <c r="F65" s="169"/>
      <c r="G65" s="169"/>
      <c r="H65" s="169"/>
      <c r="I65" s="170"/>
      <c r="J65" s="171">
        <f>J99</f>
        <v>0</v>
      </c>
      <c r="K65" s="172"/>
    </row>
    <row r="66" spans="2:12" s="9" customFormat="1" ht="19.899999999999999" customHeight="1">
      <c r="B66" s="166"/>
      <c r="C66" s="167"/>
      <c r="D66" s="168" t="s">
        <v>511</v>
      </c>
      <c r="E66" s="169"/>
      <c r="F66" s="169"/>
      <c r="G66" s="169"/>
      <c r="H66" s="169"/>
      <c r="I66" s="170"/>
      <c r="J66" s="171">
        <f>J102</f>
        <v>0</v>
      </c>
      <c r="K66" s="172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28"/>
      <c r="J67" s="43"/>
      <c r="K67" s="4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49"/>
      <c r="J68" s="58"/>
      <c r="K68" s="59"/>
    </row>
    <row r="72" spans="2:12" s="1" customFormat="1" ht="6.95" customHeight="1">
      <c r="B72" s="60"/>
      <c r="C72" s="61"/>
      <c r="D72" s="61"/>
      <c r="E72" s="61"/>
      <c r="F72" s="61"/>
      <c r="G72" s="61"/>
      <c r="H72" s="61"/>
      <c r="I72" s="152"/>
      <c r="J72" s="61"/>
      <c r="K72" s="61"/>
      <c r="L72" s="62"/>
    </row>
    <row r="73" spans="2:12" s="1" customFormat="1" ht="36.950000000000003" customHeight="1">
      <c r="B73" s="42"/>
      <c r="C73" s="63" t="s">
        <v>146</v>
      </c>
      <c r="D73" s="64"/>
      <c r="E73" s="64"/>
      <c r="F73" s="64"/>
      <c r="G73" s="64"/>
      <c r="H73" s="64"/>
      <c r="I73" s="173"/>
      <c r="J73" s="64"/>
      <c r="K73" s="64"/>
      <c r="L73" s="62"/>
    </row>
    <row r="74" spans="2:12" s="1" customFormat="1" ht="6.95" customHeight="1">
      <c r="B74" s="42"/>
      <c r="C74" s="64"/>
      <c r="D74" s="64"/>
      <c r="E74" s="64"/>
      <c r="F74" s="64"/>
      <c r="G74" s="64"/>
      <c r="H74" s="64"/>
      <c r="I74" s="173"/>
      <c r="J74" s="64"/>
      <c r="K74" s="64"/>
      <c r="L74" s="62"/>
    </row>
    <row r="75" spans="2:12" s="1" customFormat="1" ht="14.45" customHeight="1">
      <c r="B75" s="42"/>
      <c r="C75" s="66" t="s">
        <v>18</v>
      </c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22.5" customHeight="1">
      <c r="B76" s="42"/>
      <c r="C76" s="64"/>
      <c r="D76" s="64"/>
      <c r="E76" s="412" t="str">
        <f>E7</f>
        <v>Podzemní kontejnery v Ostravě-Porubě III</v>
      </c>
      <c r="F76" s="413"/>
      <c r="G76" s="413"/>
      <c r="H76" s="413"/>
      <c r="I76" s="173"/>
      <c r="J76" s="64"/>
      <c r="K76" s="64"/>
      <c r="L76" s="62"/>
    </row>
    <row r="77" spans="2:12" ht="15">
      <c r="B77" s="29"/>
      <c r="C77" s="66" t="s">
        <v>118</v>
      </c>
      <c r="D77" s="287"/>
      <c r="E77" s="287"/>
      <c r="F77" s="287"/>
      <c r="G77" s="287"/>
      <c r="H77" s="287"/>
      <c r="J77" s="287"/>
      <c r="K77" s="287"/>
      <c r="L77" s="288"/>
    </row>
    <row r="78" spans="2:12" s="1" customFormat="1" ht="22.5" customHeight="1">
      <c r="B78" s="42"/>
      <c r="C78" s="64"/>
      <c r="D78" s="64"/>
      <c r="E78" s="412" t="s">
        <v>894</v>
      </c>
      <c r="F78" s="414"/>
      <c r="G78" s="414"/>
      <c r="H78" s="414"/>
      <c r="I78" s="173"/>
      <c r="J78" s="64"/>
      <c r="K78" s="64"/>
      <c r="L78" s="62"/>
    </row>
    <row r="79" spans="2:12" s="1" customFormat="1" ht="14.45" customHeight="1">
      <c r="B79" s="42"/>
      <c r="C79" s="66" t="s">
        <v>504</v>
      </c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23.25" customHeight="1">
      <c r="B80" s="42"/>
      <c r="C80" s="64"/>
      <c r="D80" s="64"/>
      <c r="E80" s="384" t="str">
        <f>E11</f>
        <v>VON - Lokalita Bulharská 2 (separ.)</v>
      </c>
      <c r="F80" s="414"/>
      <c r="G80" s="414"/>
      <c r="H80" s="414"/>
      <c r="I80" s="173"/>
      <c r="J80" s="64"/>
      <c r="K80" s="64"/>
      <c r="L80" s="62"/>
    </row>
    <row r="81" spans="2:65" s="1" customFormat="1" ht="6.95" customHeight="1">
      <c r="B81" s="42"/>
      <c r="C81" s="64"/>
      <c r="D81" s="64"/>
      <c r="E81" s="64"/>
      <c r="F81" s="64"/>
      <c r="G81" s="64"/>
      <c r="H81" s="64"/>
      <c r="I81" s="173"/>
      <c r="J81" s="64"/>
      <c r="K81" s="64"/>
      <c r="L81" s="62"/>
    </row>
    <row r="82" spans="2:65" s="1" customFormat="1" ht="18" customHeight="1">
      <c r="B82" s="42"/>
      <c r="C82" s="66" t="s">
        <v>23</v>
      </c>
      <c r="D82" s="64"/>
      <c r="E82" s="64"/>
      <c r="F82" s="174" t="str">
        <f>F14</f>
        <v xml:space="preserve"> </v>
      </c>
      <c r="G82" s="64"/>
      <c r="H82" s="64"/>
      <c r="I82" s="175" t="s">
        <v>25</v>
      </c>
      <c r="J82" s="74" t="str">
        <f>IF(J14="","",J14)</f>
        <v>5. 11. 2017</v>
      </c>
      <c r="K82" s="64"/>
      <c r="L82" s="62"/>
    </row>
    <row r="83" spans="2:65" s="1" customFormat="1" ht="6.95" customHeight="1">
      <c r="B83" s="42"/>
      <c r="C83" s="64"/>
      <c r="D83" s="64"/>
      <c r="E83" s="64"/>
      <c r="F83" s="64"/>
      <c r="G83" s="64"/>
      <c r="H83" s="64"/>
      <c r="I83" s="173"/>
      <c r="J83" s="64"/>
      <c r="K83" s="64"/>
      <c r="L83" s="62"/>
    </row>
    <row r="84" spans="2:65" s="1" customFormat="1" ht="15">
      <c r="B84" s="42"/>
      <c r="C84" s="66" t="s">
        <v>27</v>
      </c>
      <c r="D84" s="64"/>
      <c r="E84" s="64"/>
      <c r="F84" s="174" t="str">
        <f>E17</f>
        <v xml:space="preserve"> </v>
      </c>
      <c r="G84" s="64"/>
      <c r="H84" s="64"/>
      <c r="I84" s="175" t="s">
        <v>32</v>
      </c>
      <c r="J84" s="174" t="str">
        <f>E23</f>
        <v xml:space="preserve"> </v>
      </c>
      <c r="K84" s="64"/>
      <c r="L84" s="62"/>
    </row>
    <row r="85" spans="2:65" s="1" customFormat="1" ht="14.45" customHeight="1">
      <c r="B85" s="42"/>
      <c r="C85" s="66" t="s">
        <v>30</v>
      </c>
      <c r="D85" s="64"/>
      <c r="E85" s="64"/>
      <c r="F85" s="174" t="str">
        <f>IF(E20="","",E20)</f>
        <v/>
      </c>
      <c r="G85" s="64"/>
      <c r="H85" s="64"/>
      <c r="I85" s="173"/>
      <c r="J85" s="64"/>
      <c r="K85" s="64"/>
      <c r="L85" s="62"/>
    </row>
    <row r="86" spans="2:65" s="1" customFormat="1" ht="10.35" customHeight="1">
      <c r="B86" s="42"/>
      <c r="C86" s="64"/>
      <c r="D86" s="64"/>
      <c r="E86" s="64"/>
      <c r="F86" s="64"/>
      <c r="G86" s="64"/>
      <c r="H86" s="64"/>
      <c r="I86" s="173"/>
      <c r="J86" s="64"/>
      <c r="K86" s="64"/>
      <c r="L86" s="62"/>
    </row>
    <row r="87" spans="2:65" s="10" customFormat="1" ht="29.25" customHeight="1">
      <c r="B87" s="176"/>
      <c r="C87" s="177" t="s">
        <v>147</v>
      </c>
      <c r="D87" s="178" t="s">
        <v>54</v>
      </c>
      <c r="E87" s="178" t="s">
        <v>50</v>
      </c>
      <c r="F87" s="178" t="s">
        <v>148</v>
      </c>
      <c r="G87" s="178" t="s">
        <v>149</v>
      </c>
      <c r="H87" s="178" t="s">
        <v>150</v>
      </c>
      <c r="I87" s="179" t="s">
        <v>151</v>
      </c>
      <c r="J87" s="178" t="s">
        <v>122</v>
      </c>
      <c r="K87" s="180" t="s">
        <v>152</v>
      </c>
      <c r="L87" s="181"/>
      <c r="M87" s="82" t="s">
        <v>153</v>
      </c>
      <c r="N87" s="83" t="s">
        <v>39</v>
      </c>
      <c r="O87" s="83" t="s">
        <v>154</v>
      </c>
      <c r="P87" s="83" t="s">
        <v>155</v>
      </c>
      <c r="Q87" s="83" t="s">
        <v>156</v>
      </c>
      <c r="R87" s="83" t="s">
        <v>157</v>
      </c>
      <c r="S87" s="83" t="s">
        <v>158</v>
      </c>
      <c r="T87" s="84" t="s">
        <v>159</v>
      </c>
    </row>
    <row r="88" spans="2:65" s="1" customFormat="1" ht="29.25" customHeight="1">
      <c r="B88" s="42"/>
      <c r="C88" s="88" t="s">
        <v>123</v>
      </c>
      <c r="D88" s="64"/>
      <c r="E88" s="64"/>
      <c r="F88" s="64"/>
      <c r="G88" s="64"/>
      <c r="H88" s="64"/>
      <c r="I88" s="173"/>
      <c r="J88" s="182">
        <f>BK88</f>
        <v>0</v>
      </c>
      <c r="K88" s="64"/>
      <c r="L88" s="62"/>
      <c r="M88" s="85"/>
      <c r="N88" s="86"/>
      <c r="O88" s="86"/>
      <c r="P88" s="183">
        <f>P89</f>
        <v>0</v>
      </c>
      <c r="Q88" s="86"/>
      <c r="R88" s="183">
        <f>R89</f>
        <v>0</v>
      </c>
      <c r="S88" s="86"/>
      <c r="T88" s="184">
        <f>T89</f>
        <v>0</v>
      </c>
      <c r="AT88" s="25" t="s">
        <v>68</v>
      </c>
      <c r="AU88" s="25" t="s">
        <v>124</v>
      </c>
      <c r="BK88" s="185">
        <f>BK89</f>
        <v>0</v>
      </c>
    </row>
    <row r="89" spans="2:65" s="11" customFormat="1" ht="37.35" customHeight="1">
      <c r="B89" s="186"/>
      <c r="C89" s="187"/>
      <c r="D89" s="188" t="s">
        <v>68</v>
      </c>
      <c r="E89" s="189" t="s">
        <v>512</v>
      </c>
      <c r="F89" s="189" t="s">
        <v>513</v>
      </c>
      <c r="G89" s="187"/>
      <c r="H89" s="187"/>
      <c r="I89" s="190"/>
      <c r="J89" s="191">
        <f>BK89</f>
        <v>0</v>
      </c>
      <c r="K89" s="187"/>
      <c r="L89" s="192"/>
      <c r="M89" s="193"/>
      <c r="N89" s="194"/>
      <c r="O89" s="194"/>
      <c r="P89" s="195">
        <f>P90+P93+P96+P99+P102</f>
        <v>0</v>
      </c>
      <c r="Q89" s="194"/>
      <c r="R89" s="195">
        <f>R90+R93+R96+R99+R102</f>
        <v>0</v>
      </c>
      <c r="S89" s="194"/>
      <c r="T89" s="196">
        <f>T90+T93+T96+T99+T102</f>
        <v>0</v>
      </c>
      <c r="AR89" s="197" t="s">
        <v>188</v>
      </c>
      <c r="AT89" s="198" t="s">
        <v>68</v>
      </c>
      <c r="AU89" s="198" t="s">
        <v>69</v>
      </c>
      <c r="AY89" s="197" t="s">
        <v>162</v>
      </c>
      <c r="BK89" s="199">
        <f>BK90+BK93+BK96+BK99+BK102</f>
        <v>0</v>
      </c>
    </row>
    <row r="90" spans="2:65" s="11" customFormat="1" ht="19.899999999999999" customHeight="1">
      <c r="B90" s="186"/>
      <c r="C90" s="187"/>
      <c r="D90" s="202" t="s">
        <v>68</v>
      </c>
      <c r="E90" s="203" t="s">
        <v>514</v>
      </c>
      <c r="F90" s="203" t="s">
        <v>515</v>
      </c>
      <c r="G90" s="187"/>
      <c r="H90" s="187"/>
      <c r="I90" s="190"/>
      <c r="J90" s="204">
        <f>BK90</f>
        <v>0</v>
      </c>
      <c r="K90" s="187"/>
      <c r="L90" s="192"/>
      <c r="M90" s="193"/>
      <c r="N90" s="194"/>
      <c r="O90" s="194"/>
      <c r="P90" s="195">
        <f>SUM(P91:P92)</f>
        <v>0</v>
      </c>
      <c r="Q90" s="194"/>
      <c r="R90" s="195">
        <f>SUM(R91:R92)</f>
        <v>0</v>
      </c>
      <c r="S90" s="194"/>
      <c r="T90" s="196">
        <f>SUM(T91:T92)</f>
        <v>0</v>
      </c>
      <c r="AR90" s="197" t="s">
        <v>188</v>
      </c>
      <c r="AT90" s="198" t="s">
        <v>68</v>
      </c>
      <c r="AU90" s="198" t="s">
        <v>76</v>
      </c>
      <c r="AY90" s="197" t="s">
        <v>162</v>
      </c>
      <c r="BK90" s="199">
        <f>SUM(BK91:BK92)</f>
        <v>0</v>
      </c>
    </row>
    <row r="91" spans="2:65" s="1" customFormat="1" ht="22.5" customHeight="1">
      <c r="B91" s="42"/>
      <c r="C91" s="205" t="s">
        <v>76</v>
      </c>
      <c r="D91" s="205" t="s">
        <v>166</v>
      </c>
      <c r="E91" s="206" t="s">
        <v>516</v>
      </c>
      <c r="F91" s="207" t="s">
        <v>517</v>
      </c>
      <c r="G91" s="208" t="s">
        <v>489</v>
      </c>
      <c r="H91" s="209">
        <v>0.6</v>
      </c>
      <c r="I91" s="210"/>
      <c r="J91" s="211">
        <f>ROUND(I91*H91,2)</f>
        <v>0</v>
      </c>
      <c r="K91" s="207" t="s">
        <v>21</v>
      </c>
      <c r="L91" s="62"/>
      <c r="M91" s="212" t="s">
        <v>21</v>
      </c>
      <c r="N91" s="213" t="s">
        <v>40</v>
      </c>
      <c r="O91" s="4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25" t="s">
        <v>518</v>
      </c>
      <c r="AT91" s="25" t="s">
        <v>166</v>
      </c>
      <c r="AU91" s="25" t="s">
        <v>80</v>
      </c>
      <c r="AY91" s="25" t="s">
        <v>162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25" t="s">
        <v>76</v>
      </c>
      <c r="BK91" s="216">
        <f>ROUND(I91*H91,2)</f>
        <v>0</v>
      </c>
      <c r="BL91" s="25" t="s">
        <v>518</v>
      </c>
      <c r="BM91" s="25" t="s">
        <v>920</v>
      </c>
    </row>
    <row r="92" spans="2:65" s="12" customFormat="1">
      <c r="B92" s="217"/>
      <c r="C92" s="218"/>
      <c r="D92" s="229" t="s">
        <v>174</v>
      </c>
      <c r="E92" s="230" t="s">
        <v>21</v>
      </c>
      <c r="F92" s="231" t="s">
        <v>596</v>
      </c>
      <c r="G92" s="218"/>
      <c r="H92" s="232">
        <v>0.6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174</v>
      </c>
      <c r="AU92" s="228" t="s">
        <v>80</v>
      </c>
      <c r="AV92" s="12" t="s">
        <v>80</v>
      </c>
      <c r="AW92" s="12" t="s">
        <v>33</v>
      </c>
      <c r="AX92" s="12" t="s">
        <v>76</v>
      </c>
      <c r="AY92" s="228" t="s">
        <v>162</v>
      </c>
    </row>
    <row r="93" spans="2:65" s="11" customFormat="1" ht="29.85" customHeight="1">
      <c r="B93" s="186"/>
      <c r="C93" s="187"/>
      <c r="D93" s="202" t="s">
        <v>68</v>
      </c>
      <c r="E93" s="203" t="s">
        <v>521</v>
      </c>
      <c r="F93" s="203" t="s">
        <v>522</v>
      </c>
      <c r="G93" s="187"/>
      <c r="H93" s="187"/>
      <c r="I93" s="190"/>
      <c r="J93" s="204">
        <f>BK93</f>
        <v>0</v>
      </c>
      <c r="K93" s="187"/>
      <c r="L93" s="192"/>
      <c r="M93" s="193"/>
      <c r="N93" s="194"/>
      <c r="O93" s="194"/>
      <c r="P93" s="195">
        <f>SUM(P94:P95)</f>
        <v>0</v>
      </c>
      <c r="Q93" s="194"/>
      <c r="R93" s="195">
        <f>SUM(R94:R95)</f>
        <v>0</v>
      </c>
      <c r="S93" s="194"/>
      <c r="T93" s="196">
        <f>SUM(T94:T95)</f>
        <v>0</v>
      </c>
      <c r="AR93" s="197" t="s">
        <v>188</v>
      </c>
      <c r="AT93" s="198" t="s">
        <v>68</v>
      </c>
      <c r="AU93" s="198" t="s">
        <v>76</v>
      </c>
      <c r="AY93" s="197" t="s">
        <v>162</v>
      </c>
      <c r="BK93" s="199">
        <f>SUM(BK94:BK95)</f>
        <v>0</v>
      </c>
    </row>
    <row r="94" spans="2:65" s="1" customFormat="1" ht="22.5" customHeight="1">
      <c r="B94" s="42"/>
      <c r="C94" s="205" t="s">
        <v>80</v>
      </c>
      <c r="D94" s="205" t="s">
        <v>166</v>
      </c>
      <c r="E94" s="206" t="s">
        <v>523</v>
      </c>
      <c r="F94" s="207" t="s">
        <v>522</v>
      </c>
      <c r="G94" s="208" t="s">
        <v>489</v>
      </c>
      <c r="H94" s="209">
        <v>1</v>
      </c>
      <c r="I94" s="210"/>
      <c r="J94" s="211">
        <f>ROUND(I94*H94,2)</f>
        <v>0</v>
      </c>
      <c r="K94" s="207" t="s">
        <v>21</v>
      </c>
      <c r="L94" s="62"/>
      <c r="M94" s="212" t="s">
        <v>21</v>
      </c>
      <c r="N94" s="213" t="s">
        <v>40</v>
      </c>
      <c r="O94" s="4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25" t="s">
        <v>518</v>
      </c>
      <c r="AT94" s="25" t="s">
        <v>166</v>
      </c>
      <c r="AU94" s="25" t="s">
        <v>80</v>
      </c>
      <c r="AY94" s="25" t="s">
        <v>162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25" t="s">
        <v>76</v>
      </c>
      <c r="BK94" s="216">
        <f>ROUND(I94*H94,2)</f>
        <v>0</v>
      </c>
      <c r="BL94" s="25" t="s">
        <v>518</v>
      </c>
      <c r="BM94" s="25" t="s">
        <v>921</v>
      </c>
    </row>
    <row r="95" spans="2:65" s="12" customFormat="1">
      <c r="B95" s="217"/>
      <c r="C95" s="218"/>
      <c r="D95" s="229" t="s">
        <v>174</v>
      </c>
      <c r="E95" s="230" t="s">
        <v>21</v>
      </c>
      <c r="F95" s="231" t="s">
        <v>741</v>
      </c>
      <c r="G95" s="218"/>
      <c r="H95" s="232">
        <v>1</v>
      </c>
      <c r="I95" s="223"/>
      <c r="J95" s="218"/>
      <c r="K95" s="218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174</v>
      </c>
      <c r="AU95" s="228" t="s">
        <v>80</v>
      </c>
      <c r="AV95" s="12" t="s">
        <v>80</v>
      </c>
      <c r="AW95" s="12" t="s">
        <v>33</v>
      </c>
      <c r="AX95" s="12" t="s">
        <v>76</v>
      </c>
      <c r="AY95" s="228" t="s">
        <v>162</v>
      </c>
    </row>
    <row r="96" spans="2:65" s="11" customFormat="1" ht="29.85" customHeight="1">
      <c r="B96" s="186"/>
      <c r="C96" s="187"/>
      <c r="D96" s="202" t="s">
        <v>68</v>
      </c>
      <c r="E96" s="203" t="s">
        <v>526</v>
      </c>
      <c r="F96" s="203" t="s">
        <v>527</v>
      </c>
      <c r="G96" s="187"/>
      <c r="H96" s="187"/>
      <c r="I96" s="190"/>
      <c r="J96" s="204">
        <f>BK96</f>
        <v>0</v>
      </c>
      <c r="K96" s="187"/>
      <c r="L96" s="192"/>
      <c r="M96" s="193"/>
      <c r="N96" s="194"/>
      <c r="O96" s="194"/>
      <c r="P96" s="195">
        <f>SUM(P97:P98)</f>
        <v>0</v>
      </c>
      <c r="Q96" s="194"/>
      <c r="R96" s="195">
        <f>SUM(R97:R98)</f>
        <v>0</v>
      </c>
      <c r="S96" s="194"/>
      <c r="T96" s="196">
        <f>SUM(T97:T98)</f>
        <v>0</v>
      </c>
      <c r="AR96" s="197" t="s">
        <v>188</v>
      </c>
      <c r="AT96" s="198" t="s">
        <v>68</v>
      </c>
      <c r="AU96" s="198" t="s">
        <v>76</v>
      </c>
      <c r="AY96" s="197" t="s">
        <v>162</v>
      </c>
      <c r="BK96" s="199">
        <f>SUM(BK97:BK98)</f>
        <v>0</v>
      </c>
    </row>
    <row r="97" spans="2:65" s="1" customFormat="1" ht="22.5" customHeight="1">
      <c r="B97" s="42"/>
      <c r="C97" s="205" t="s">
        <v>172</v>
      </c>
      <c r="D97" s="205" t="s">
        <v>166</v>
      </c>
      <c r="E97" s="206" t="s">
        <v>528</v>
      </c>
      <c r="F97" s="207" t="s">
        <v>529</v>
      </c>
      <c r="G97" s="208" t="s">
        <v>489</v>
      </c>
      <c r="H97" s="209">
        <v>0.6</v>
      </c>
      <c r="I97" s="210"/>
      <c r="J97" s="211">
        <f>ROUND(I97*H97,2)</f>
        <v>0</v>
      </c>
      <c r="K97" s="207" t="s">
        <v>21</v>
      </c>
      <c r="L97" s="62"/>
      <c r="M97" s="212" t="s">
        <v>21</v>
      </c>
      <c r="N97" s="213" t="s">
        <v>40</v>
      </c>
      <c r="O97" s="4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AR97" s="25" t="s">
        <v>518</v>
      </c>
      <c r="AT97" s="25" t="s">
        <v>166</v>
      </c>
      <c r="AU97" s="25" t="s">
        <v>80</v>
      </c>
      <c r="AY97" s="25" t="s">
        <v>162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25" t="s">
        <v>76</v>
      </c>
      <c r="BK97" s="216">
        <f>ROUND(I97*H97,2)</f>
        <v>0</v>
      </c>
      <c r="BL97" s="25" t="s">
        <v>518</v>
      </c>
      <c r="BM97" s="25" t="s">
        <v>922</v>
      </c>
    </row>
    <row r="98" spans="2:65" s="12" customFormat="1">
      <c r="B98" s="217"/>
      <c r="C98" s="218"/>
      <c r="D98" s="229" t="s">
        <v>174</v>
      </c>
      <c r="E98" s="230" t="s">
        <v>21</v>
      </c>
      <c r="F98" s="231" t="s">
        <v>600</v>
      </c>
      <c r="G98" s="218"/>
      <c r="H98" s="232">
        <v>0.6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174</v>
      </c>
      <c r="AU98" s="228" t="s">
        <v>80</v>
      </c>
      <c r="AV98" s="12" t="s">
        <v>80</v>
      </c>
      <c r="AW98" s="12" t="s">
        <v>33</v>
      </c>
      <c r="AX98" s="12" t="s">
        <v>76</v>
      </c>
      <c r="AY98" s="228" t="s">
        <v>162</v>
      </c>
    </row>
    <row r="99" spans="2:65" s="11" customFormat="1" ht="29.85" customHeight="1">
      <c r="B99" s="186"/>
      <c r="C99" s="187"/>
      <c r="D99" s="202" t="s">
        <v>68</v>
      </c>
      <c r="E99" s="203" t="s">
        <v>532</v>
      </c>
      <c r="F99" s="203" t="s">
        <v>533</v>
      </c>
      <c r="G99" s="187"/>
      <c r="H99" s="187"/>
      <c r="I99" s="190"/>
      <c r="J99" s="204">
        <f>BK99</f>
        <v>0</v>
      </c>
      <c r="K99" s="187"/>
      <c r="L99" s="192"/>
      <c r="M99" s="193"/>
      <c r="N99" s="194"/>
      <c r="O99" s="194"/>
      <c r="P99" s="195">
        <f>SUM(P100:P101)</f>
        <v>0</v>
      </c>
      <c r="Q99" s="194"/>
      <c r="R99" s="195">
        <f>SUM(R100:R101)</f>
        <v>0</v>
      </c>
      <c r="S99" s="194"/>
      <c r="T99" s="196">
        <f>SUM(T100:T101)</f>
        <v>0</v>
      </c>
      <c r="AR99" s="197" t="s">
        <v>188</v>
      </c>
      <c r="AT99" s="198" t="s">
        <v>68</v>
      </c>
      <c r="AU99" s="198" t="s">
        <v>76</v>
      </c>
      <c r="AY99" s="197" t="s">
        <v>162</v>
      </c>
      <c r="BK99" s="199">
        <f>SUM(BK100:BK101)</f>
        <v>0</v>
      </c>
    </row>
    <row r="100" spans="2:65" s="1" customFormat="1" ht="22.5" customHeight="1">
      <c r="B100" s="42"/>
      <c r="C100" s="205" t="s">
        <v>171</v>
      </c>
      <c r="D100" s="205" t="s">
        <v>166</v>
      </c>
      <c r="E100" s="206" t="s">
        <v>534</v>
      </c>
      <c r="F100" s="207" t="s">
        <v>535</v>
      </c>
      <c r="G100" s="208" t="s">
        <v>376</v>
      </c>
      <c r="H100" s="209">
        <v>3</v>
      </c>
      <c r="I100" s="210"/>
      <c r="J100" s="211">
        <f>ROUND(I100*H100,2)</f>
        <v>0</v>
      </c>
      <c r="K100" s="207" t="s">
        <v>21</v>
      </c>
      <c r="L100" s="62"/>
      <c r="M100" s="212" t="s">
        <v>21</v>
      </c>
      <c r="N100" s="213" t="s">
        <v>40</v>
      </c>
      <c r="O100" s="4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25" t="s">
        <v>518</v>
      </c>
      <c r="AT100" s="25" t="s">
        <v>166</v>
      </c>
      <c r="AU100" s="25" t="s">
        <v>80</v>
      </c>
      <c r="AY100" s="25" t="s">
        <v>162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5" t="s">
        <v>76</v>
      </c>
      <c r="BK100" s="216">
        <f>ROUND(I100*H100,2)</f>
        <v>0</v>
      </c>
      <c r="BL100" s="25" t="s">
        <v>518</v>
      </c>
      <c r="BM100" s="25" t="s">
        <v>923</v>
      </c>
    </row>
    <row r="101" spans="2:65" s="12" customFormat="1">
      <c r="B101" s="217"/>
      <c r="C101" s="218"/>
      <c r="D101" s="229" t="s">
        <v>174</v>
      </c>
      <c r="E101" s="230" t="s">
        <v>21</v>
      </c>
      <c r="F101" s="231" t="s">
        <v>602</v>
      </c>
      <c r="G101" s="218"/>
      <c r="H101" s="232">
        <v>3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174</v>
      </c>
      <c r="AU101" s="228" t="s">
        <v>80</v>
      </c>
      <c r="AV101" s="12" t="s">
        <v>80</v>
      </c>
      <c r="AW101" s="12" t="s">
        <v>33</v>
      </c>
      <c r="AX101" s="12" t="s">
        <v>76</v>
      </c>
      <c r="AY101" s="228" t="s">
        <v>162</v>
      </c>
    </row>
    <row r="102" spans="2:65" s="11" customFormat="1" ht="29.85" customHeight="1">
      <c r="B102" s="186"/>
      <c r="C102" s="187"/>
      <c r="D102" s="202" t="s">
        <v>68</v>
      </c>
      <c r="E102" s="203" t="s">
        <v>538</v>
      </c>
      <c r="F102" s="203" t="s">
        <v>539</v>
      </c>
      <c r="G102" s="187"/>
      <c r="H102" s="187"/>
      <c r="I102" s="190"/>
      <c r="J102" s="204">
        <f>BK102</f>
        <v>0</v>
      </c>
      <c r="K102" s="187"/>
      <c r="L102" s="192"/>
      <c r="M102" s="193"/>
      <c r="N102" s="194"/>
      <c r="O102" s="194"/>
      <c r="P102" s="195">
        <f>SUM(P103:P104)</f>
        <v>0</v>
      </c>
      <c r="Q102" s="194"/>
      <c r="R102" s="195">
        <f>SUM(R103:R104)</f>
        <v>0</v>
      </c>
      <c r="S102" s="194"/>
      <c r="T102" s="196">
        <f>SUM(T103:T104)</f>
        <v>0</v>
      </c>
      <c r="AR102" s="197" t="s">
        <v>188</v>
      </c>
      <c r="AT102" s="198" t="s">
        <v>68</v>
      </c>
      <c r="AU102" s="198" t="s">
        <v>76</v>
      </c>
      <c r="AY102" s="197" t="s">
        <v>162</v>
      </c>
      <c r="BK102" s="199">
        <f>SUM(BK103:BK104)</f>
        <v>0</v>
      </c>
    </row>
    <row r="103" spans="2:65" s="1" customFormat="1" ht="22.5" customHeight="1">
      <c r="B103" s="42"/>
      <c r="C103" s="205" t="s">
        <v>188</v>
      </c>
      <c r="D103" s="205" t="s">
        <v>166</v>
      </c>
      <c r="E103" s="206" t="s">
        <v>540</v>
      </c>
      <c r="F103" s="207" t="s">
        <v>541</v>
      </c>
      <c r="G103" s="208" t="s">
        <v>489</v>
      </c>
      <c r="H103" s="209">
        <v>0.6</v>
      </c>
      <c r="I103" s="210"/>
      <c r="J103" s="211">
        <f>ROUND(I103*H103,2)</f>
        <v>0</v>
      </c>
      <c r="K103" s="207" t="s">
        <v>21</v>
      </c>
      <c r="L103" s="62"/>
      <c r="M103" s="212" t="s">
        <v>21</v>
      </c>
      <c r="N103" s="213" t="s">
        <v>40</v>
      </c>
      <c r="O103" s="4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25" t="s">
        <v>518</v>
      </c>
      <c r="AT103" s="25" t="s">
        <v>166</v>
      </c>
      <c r="AU103" s="25" t="s">
        <v>80</v>
      </c>
      <c r="AY103" s="25" t="s">
        <v>162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5" t="s">
        <v>76</v>
      </c>
      <c r="BK103" s="216">
        <f>ROUND(I103*H103,2)</f>
        <v>0</v>
      </c>
      <c r="BL103" s="25" t="s">
        <v>518</v>
      </c>
      <c r="BM103" s="25" t="s">
        <v>924</v>
      </c>
    </row>
    <row r="104" spans="2:65" s="12" customFormat="1">
      <c r="B104" s="217"/>
      <c r="C104" s="218"/>
      <c r="D104" s="229" t="s">
        <v>174</v>
      </c>
      <c r="E104" s="230" t="s">
        <v>21</v>
      </c>
      <c r="F104" s="231" t="s">
        <v>604</v>
      </c>
      <c r="G104" s="218"/>
      <c r="H104" s="232">
        <v>0.6</v>
      </c>
      <c r="I104" s="223"/>
      <c r="J104" s="218"/>
      <c r="K104" s="218"/>
      <c r="L104" s="224"/>
      <c r="M104" s="289"/>
      <c r="N104" s="290"/>
      <c r="O104" s="290"/>
      <c r="P104" s="290"/>
      <c r="Q104" s="290"/>
      <c r="R104" s="290"/>
      <c r="S104" s="290"/>
      <c r="T104" s="291"/>
      <c r="AT104" s="228" t="s">
        <v>174</v>
      </c>
      <c r="AU104" s="228" t="s">
        <v>80</v>
      </c>
      <c r="AV104" s="12" t="s">
        <v>80</v>
      </c>
      <c r="AW104" s="12" t="s">
        <v>33</v>
      </c>
      <c r="AX104" s="12" t="s">
        <v>76</v>
      </c>
      <c r="AY104" s="228" t="s">
        <v>162</v>
      </c>
    </row>
    <row r="105" spans="2:65" s="1" customFormat="1" ht="6.95" customHeight="1">
      <c r="B105" s="57"/>
      <c r="C105" s="58"/>
      <c r="D105" s="58"/>
      <c r="E105" s="58"/>
      <c r="F105" s="58"/>
      <c r="G105" s="58"/>
      <c r="H105" s="58"/>
      <c r="I105" s="149"/>
      <c r="J105" s="58"/>
      <c r="K105" s="58"/>
      <c r="L105" s="62"/>
    </row>
  </sheetData>
  <sheetProtection password="CC35" sheet="1" objects="1" scenarios="1" formatCells="0" formatColumns="0" formatRows="0" sort="0" autoFilter="0"/>
  <autoFilter ref="C87:K104"/>
  <mergeCells count="12">
    <mergeCell ref="E78:H78"/>
    <mergeCell ref="E80:H80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6:H76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9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5" t="s">
        <v>113</v>
      </c>
      <c r="H1" s="415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5" t="s">
        <v>106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6" t="str">
        <f>'Rekapitulace stavby'!K6</f>
        <v>Podzemní kontejnery v Ostravě-Porubě III</v>
      </c>
      <c r="F7" s="417"/>
      <c r="G7" s="417"/>
      <c r="H7" s="417"/>
      <c r="I7" s="127"/>
      <c r="J7" s="30"/>
      <c r="K7" s="32"/>
    </row>
    <row r="8" spans="1:70" s="1" customFormat="1" ht="15">
      <c r="B8" s="42"/>
      <c r="C8" s="43"/>
      <c r="D8" s="38" t="s">
        <v>118</v>
      </c>
      <c r="E8" s="43"/>
      <c r="F8" s="43"/>
      <c r="G8" s="43"/>
      <c r="H8" s="43"/>
      <c r="I8" s="128"/>
      <c r="J8" s="43"/>
      <c r="K8" s="46"/>
    </row>
    <row r="9" spans="1:70" s="1" customFormat="1" ht="36.950000000000003" customHeight="1">
      <c r="B9" s="42"/>
      <c r="C9" s="43"/>
      <c r="D9" s="43"/>
      <c r="E9" s="418" t="s">
        <v>925</v>
      </c>
      <c r="F9" s="419"/>
      <c r="G9" s="419"/>
      <c r="H9" s="419"/>
      <c r="I9" s="128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28"/>
      <c r="J10" s="43"/>
      <c r="K10" s="46"/>
    </row>
    <row r="11" spans="1:70" s="1" customFormat="1" ht="14.45" customHeight="1">
      <c r="B11" s="42"/>
      <c r="C11" s="43"/>
      <c r="D11" s="38" t="s">
        <v>20</v>
      </c>
      <c r="E11" s="43"/>
      <c r="F11" s="36" t="s">
        <v>21</v>
      </c>
      <c r="G11" s="43"/>
      <c r="H11" s="43"/>
      <c r="I11" s="129" t="s">
        <v>22</v>
      </c>
      <c r="J11" s="36" t="s">
        <v>21</v>
      </c>
      <c r="K11" s="46"/>
    </row>
    <row r="12" spans="1:70" s="1" customFormat="1" ht="14.45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29" t="s">
        <v>25</v>
      </c>
      <c r="J12" s="130" t="str">
        <f>'Rekapitulace stavby'!AN8</f>
        <v>5. 11. 2017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28"/>
      <c r="J13" s="43"/>
      <c r="K13" s="46"/>
    </row>
    <row r="14" spans="1:70" s="1" customFormat="1" ht="14.45" customHeight="1">
      <c r="B14" s="42"/>
      <c r="C14" s="43"/>
      <c r="D14" s="38" t="s">
        <v>27</v>
      </c>
      <c r="E14" s="43"/>
      <c r="F14" s="43"/>
      <c r="G14" s="43"/>
      <c r="H14" s="43"/>
      <c r="I14" s="129" t="s">
        <v>28</v>
      </c>
      <c r="J14" s="36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6" t="str">
        <f>IF('Rekapitulace stavby'!E11="","",'Rekapitulace stavby'!E11)</f>
        <v xml:space="preserve"> </v>
      </c>
      <c r="F15" s="43"/>
      <c r="G15" s="43"/>
      <c r="H15" s="43"/>
      <c r="I15" s="129" t="s">
        <v>29</v>
      </c>
      <c r="J15" s="36" t="str">
        <f>IF('Rekapitulace stavby'!AN11="","",'Rekapitulace stavby'!AN11)</f>
        <v/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28"/>
      <c r="J16" s="43"/>
      <c r="K16" s="46"/>
    </row>
    <row r="17" spans="2:11" s="1" customFormat="1" ht="14.45" customHeight="1">
      <c r="B17" s="42"/>
      <c r="C17" s="43"/>
      <c r="D17" s="38" t="s">
        <v>30</v>
      </c>
      <c r="E17" s="43"/>
      <c r="F17" s="43"/>
      <c r="G17" s="43"/>
      <c r="H17" s="43"/>
      <c r="I17" s="129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29" t="s">
        <v>29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28"/>
      <c r="J19" s="43"/>
      <c r="K19" s="46"/>
    </row>
    <row r="20" spans="2:11" s="1" customFormat="1" ht="14.45" customHeight="1">
      <c r="B20" s="42"/>
      <c r="C20" s="43"/>
      <c r="D20" s="38" t="s">
        <v>32</v>
      </c>
      <c r="E20" s="43"/>
      <c r="F20" s="43"/>
      <c r="G20" s="43"/>
      <c r="H20" s="43"/>
      <c r="I20" s="129" t="s">
        <v>28</v>
      </c>
      <c r="J20" s="36" t="str">
        <f>IF('Rekapitulace stavby'!AN16="","",'Rekapitulace stavby'!AN16)</f>
        <v/>
      </c>
      <c r="K20" s="46"/>
    </row>
    <row r="21" spans="2:11" s="1" customFormat="1" ht="18" customHeight="1">
      <c r="B21" s="42"/>
      <c r="C21" s="43"/>
      <c r="D21" s="43"/>
      <c r="E21" s="36" t="str">
        <f>IF('Rekapitulace stavby'!E17="","",'Rekapitulace stavby'!E17)</f>
        <v xml:space="preserve"> </v>
      </c>
      <c r="F21" s="43"/>
      <c r="G21" s="43"/>
      <c r="H21" s="43"/>
      <c r="I21" s="129" t="s">
        <v>29</v>
      </c>
      <c r="J21" s="36" t="str">
        <f>IF('Rekapitulace stavby'!AN17="","",'Rekapitulace stavby'!AN17)</f>
        <v/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28"/>
      <c r="J22" s="43"/>
      <c r="K22" s="46"/>
    </row>
    <row r="23" spans="2:11" s="1" customFormat="1" ht="14.45" customHeight="1">
      <c r="B23" s="42"/>
      <c r="C23" s="43"/>
      <c r="D23" s="38" t="s">
        <v>34</v>
      </c>
      <c r="E23" s="43"/>
      <c r="F23" s="43"/>
      <c r="G23" s="43"/>
      <c r="H23" s="43"/>
      <c r="I23" s="128"/>
      <c r="J23" s="43"/>
      <c r="K23" s="46"/>
    </row>
    <row r="24" spans="2:11" s="7" customFormat="1" ht="22.5" customHeight="1">
      <c r="B24" s="131"/>
      <c r="C24" s="132"/>
      <c r="D24" s="132"/>
      <c r="E24" s="405" t="s">
        <v>21</v>
      </c>
      <c r="F24" s="405"/>
      <c r="G24" s="405"/>
      <c r="H24" s="405"/>
      <c r="I24" s="133"/>
      <c r="J24" s="132"/>
      <c r="K24" s="134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28"/>
      <c r="J25" s="43"/>
      <c r="K25" s="46"/>
    </row>
    <row r="26" spans="2:11" s="1" customFormat="1" ht="6.95" customHeight="1">
      <c r="B26" s="42"/>
      <c r="C26" s="43"/>
      <c r="D26" s="86"/>
      <c r="E26" s="86"/>
      <c r="F26" s="86"/>
      <c r="G26" s="86"/>
      <c r="H26" s="86"/>
      <c r="I26" s="135"/>
      <c r="J26" s="86"/>
      <c r="K26" s="136"/>
    </row>
    <row r="27" spans="2:11" s="1" customFormat="1" ht="25.35" customHeight="1">
      <c r="B27" s="42"/>
      <c r="C27" s="43"/>
      <c r="D27" s="137" t="s">
        <v>35</v>
      </c>
      <c r="E27" s="43"/>
      <c r="F27" s="43"/>
      <c r="G27" s="43"/>
      <c r="H27" s="43"/>
      <c r="I27" s="128"/>
      <c r="J27" s="138">
        <f>ROUND(J98,2)</f>
        <v>0</v>
      </c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14.45" customHeight="1">
      <c r="B29" s="42"/>
      <c r="C29" s="43"/>
      <c r="D29" s="43"/>
      <c r="E29" s="43"/>
      <c r="F29" s="47" t="s">
        <v>37</v>
      </c>
      <c r="G29" s="43"/>
      <c r="H29" s="43"/>
      <c r="I29" s="139" t="s">
        <v>36</v>
      </c>
      <c r="J29" s="47" t="s">
        <v>38</v>
      </c>
      <c r="K29" s="46"/>
    </row>
    <row r="30" spans="2:11" s="1" customFormat="1" ht="14.45" customHeight="1">
      <c r="B30" s="42"/>
      <c r="C30" s="43"/>
      <c r="D30" s="50" t="s">
        <v>39</v>
      </c>
      <c r="E30" s="50" t="s">
        <v>40</v>
      </c>
      <c r="F30" s="140">
        <f>ROUND(SUM(BE98:BE297), 2)</f>
        <v>0</v>
      </c>
      <c r="G30" s="43"/>
      <c r="H30" s="43"/>
      <c r="I30" s="141">
        <v>0.21</v>
      </c>
      <c r="J30" s="140">
        <f>ROUND(ROUND((SUM(BE98:BE297)), 2)*I30, 2)</f>
        <v>0</v>
      </c>
      <c r="K30" s="46"/>
    </row>
    <row r="31" spans="2:11" s="1" customFormat="1" ht="14.45" customHeight="1">
      <c r="B31" s="42"/>
      <c r="C31" s="43"/>
      <c r="D31" s="43"/>
      <c r="E31" s="50" t="s">
        <v>41</v>
      </c>
      <c r="F31" s="140">
        <f>ROUND(SUM(BF98:BF297), 2)</f>
        <v>0</v>
      </c>
      <c r="G31" s="43"/>
      <c r="H31" s="43"/>
      <c r="I31" s="141">
        <v>0.15</v>
      </c>
      <c r="J31" s="140">
        <f>ROUND(ROUND((SUM(BF98:BF297)),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42</v>
      </c>
      <c r="F32" s="140">
        <f>ROUND(SUM(BG98:BG297), 2)</f>
        <v>0</v>
      </c>
      <c r="G32" s="43"/>
      <c r="H32" s="43"/>
      <c r="I32" s="141">
        <v>0.21</v>
      </c>
      <c r="J32" s="140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43</v>
      </c>
      <c r="F33" s="140">
        <f>ROUND(SUM(BH98:BH297), 2)</f>
        <v>0</v>
      </c>
      <c r="G33" s="43"/>
      <c r="H33" s="43"/>
      <c r="I33" s="141">
        <v>0.15</v>
      </c>
      <c r="J33" s="140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ROUND(SUM(BI98:BI297), 2)</f>
        <v>0</v>
      </c>
      <c r="G34" s="43"/>
      <c r="H34" s="43"/>
      <c r="I34" s="141">
        <v>0</v>
      </c>
      <c r="J34" s="140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28"/>
      <c r="J35" s="43"/>
      <c r="K35" s="46"/>
    </row>
    <row r="36" spans="2:11" s="1" customFormat="1" ht="25.35" customHeight="1">
      <c r="B36" s="42"/>
      <c r="C36" s="142"/>
      <c r="D36" s="143" t="s">
        <v>45</v>
      </c>
      <c r="E36" s="80"/>
      <c r="F36" s="80"/>
      <c r="G36" s="144" t="s">
        <v>46</v>
      </c>
      <c r="H36" s="145" t="s">
        <v>47</v>
      </c>
      <c r="I36" s="146"/>
      <c r="J36" s="147">
        <f>SUM(J27:J34)</f>
        <v>0</v>
      </c>
      <c r="K36" s="148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49"/>
      <c r="J37" s="58"/>
      <c r="K37" s="59"/>
    </row>
    <row r="41" spans="2:11" s="1" customFormat="1" ht="6.95" customHeight="1">
      <c r="B41" s="150"/>
      <c r="C41" s="151"/>
      <c r="D41" s="151"/>
      <c r="E41" s="151"/>
      <c r="F41" s="151"/>
      <c r="G41" s="151"/>
      <c r="H41" s="151"/>
      <c r="I41" s="152"/>
      <c r="J41" s="151"/>
      <c r="K41" s="153"/>
    </row>
    <row r="42" spans="2:11" s="1" customFormat="1" ht="36.950000000000003" customHeight="1">
      <c r="B42" s="42"/>
      <c r="C42" s="31" t="s">
        <v>120</v>
      </c>
      <c r="D42" s="43"/>
      <c r="E42" s="43"/>
      <c r="F42" s="43"/>
      <c r="G42" s="43"/>
      <c r="H42" s="43"/>
      <c r="I42" s="128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28"/>
      <c r="J43" s="43"/>
      <c r="K43" s="46"/>
    </row>
    <row r="44" spans="2:11" s="1" customFormat="1" ht="14.45" customHeight="1">
      <c r="B44" s="42"/>
      <c r="C44" s="38" t="s">
        <v>18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22.5" customHeight="1">
      <c r="B45" s="42"/>
      <c r="C45" s="43"/>
      <c r="D45" s="43"/>
      <c r="E45" s="416" t="str">
        <f>E7</f>
        <v>Podzemní kontejnery v Ostravě-Porubě III</v>
      </c>
      <c r="F45" s="417"/>
      <c r="G45" s="417"/>
      <c r="H45" s="417"/>
      <c r="I45" s="128"/>
      <c r="J45" s="43"/>
      <c r="K45" s="46"/>
    </row>
    <row r="46" spans="2:11" s="1" customFormat="1" ht="14.45" customHeight="1">
      <c r="B46" s="42"/>
      <c r="C46" s="38" t="s">
        <v>118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3.25" customHeight="1">
      <c r="B47" s="42"/>
      <c r="C47" s="43"/>
      <c r="D47" s="43"/>
      <c r="E47" s="418" t="str">
        <f>E9</f>
        <v>SO 04_K - Lokalita Bulharská 3 (komunál.)</v>
      </c>
      <c r="F47" s="419"/>
      <c r="G47" s="419"/>
      <c r="H47" s="419"/>
      <c r="I47" s="128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28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 xml:space="preserve"> </v>
      </c>
      <c r="G49" s="43"/>
      <c r="H49" s="43"/>
      <c r="I49" s="129" t="s">
        <v>25</v>
      </c>
      <c r="J49" s="130" t="str">
        <f>IF(J12="","",J12)</f>
        <v>5. 11. 2017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28"/>
      <c r="J50" s="43"/>
      <c r="K50" s="46"/>
    </row>
    <row r="51" spans="2:47" s="1" customFormat="1" ht="15">
      <c r="B51" s="42"/>
      <c r="C51" s="38" t="s">
        <v>27</v>
      </c>
      <c r="D51" s="43"/>
      <c r="E51" s="43"/>
      <c r="F51" s="36" t="str">
        <f>E15</f>
        <v xml:space="preserve"> </v>
      </c>
      <c r="G51" s="43"/>
      <c r="H51" s="43"/>
      <c r="I51" s="129" t="s">
        <v>32</v>
      </c>
      <c r="J51" s="36" t="str">
        <f>E21</f>
        <v xml:space="preserve"> </v>
      </c>
      <c r="K51" s="46"/>
    </row>
    <row r="52" spans="2:47" s="1" customFormat="1" ht="14.45" customHeight="1">
      <c r="B52" s="42"/>
      <c r="C52" s="38" t="s">
        <v>30</v>
      </c>
      <c r="D52" s="43"/>
      <c r="E52" s="43"/>
      <c r="F52" s="36" t="str">
        <f>IF(E18="","",E18)</f>
        <v/>
      </c>
      <c r="G52" s="43"/>
      <c r="H52" s="43"/>
      <c r="I52" s="128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28"/>
      <c r="J53" s="43"/>
      <c r="K53" s="46"/>
    </row>
    <row r="54" spans="2:47" s="1" customFormat="1" ht="29.25" customHeight="1">
      <c r="B54" s="42"/>
      <c r="C54" s="154" t="s">
        <v>121</v>
      </c>
      <c r="D54" s="142"/>
      <c r="E54" s="142"/>
      <c r="F54" s="142"/>
      <c r="G54" s="142"/>
      <c r="H54" s="142"/>
      <c r="I54" s="155"/>
      <c r="J54" s="156" t="s">
        <v>122</v>
      </c>
      <c r="K54" s="157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28"/>
      <c r="J55" s="43"/>
      <c r="K55" s="46"/>
    </row>
    <row r="56" spans="2:47" s="1" customFormat="1" ht="29.25" customHeight="1">
      <c r="B56" s="42"/>
      <c r="C56" s="158" t="s">
        <v>123</v>
      </c>
      <c r="D56" s="43"/>
      <c r="E56" s="43"/>
      <c r="F56" s="43"/>
      <c r="G56" s="43"/>
      <c r="H56" s="43"/>
      <c r="I56" s="128"/>
      <c r="J56" s="138">
        <f>J98</f>
        <v>0</v>
      </c>
      <c r="K56" s="46"/>
      <c r="AU56" s="25" t="s">
        <v>124</v>
      </c>
    </row>
    <row r="57" spans="2:47" s="8" customFormat="1" ht="24.95" customHeight="1">
      <c r="B57" s="159"/>
      <c r="C57" s="160"/>
      <c r="D57" s="161" t="s">
        <v>125</v>
      </c>
      <c r="E57" s="162"/>
      <c r="F57" s="162"/>
      <c r="G57" s="162"/>
      <c r="H57" s="162"/>
      <c r="I57" s="163"/>
      <c r="J57" s="164">
        <f>J99</f>
        <v>0</v>
      </c>
      <c r="K57" s="165"/>
    </row>
    <row r="58" spans="2:47" s="9" customFormat="1" ht="19.899999999999999" customHeight="1">
      <c r="B58" s="166"/>
      <c r="C58" s="167"/>
      <c r="D58" s="168" t="s">
        <v>126</v>
      </c>
      <c r="E58" s="169"/>
      <c r="F58" s="169"/>
      <c r="G58" s="169"/>
      <c r="H58" s="169"/>
      <c r="I58" s="170"/>
      <c r="J58" s="171">
        <f>J100</f>
        <v>0</v>
      </c>
      <c r="K58" s="172"/>
    </row>
    <row r="59" spans="2:47" s="9" customFormat="1" ht="14.85" customHeight="1">
      <c r="B59" s="166"/>
      <c r="C59" s="167"/>
      <c r="D59" s="168" t="s">
        <v>127</v>
      </c>
      <c r="E59" s="169"/>
      <c r="F59" s="169"/>
      <c r="G59" s="169"/>
      <c r="H59" s="169"/>
      <c r="I59" s="170"/>
      <c r="J59" s="171">
        <f>J101</f>
        <v>0</v>
      </c>
      <c r="K59" s="172"/>
    </row>
    <row r="60" spans="2:47" s="9" customFormat="1" ht="14.85" customHeight="1">
      <c r="B60" s="166"/>
      <c r="C60" s="167"/>
      <c r="D60" s="168" t="s">
        <v>128</v>
      </c>
      <c r="E60" s="169"/>
      <c r="F60" s="169"/>
      <c r="G60" s="169"/>
      <c r="H60" s="169"/>
      <c r="I60" s="170"/>
      <c r="J60" s="171">
        <f>J124</f>
        <v>0</v>
      </c>
      <c r="K60" s="172"/>
    </row>
    <row r="61" spans="2:47" s="9" customFormat="1" ht="14.85" customHeight="1">
      <c r="B61" s="166"/>
      <c r="C61" s="167"/>
      <c r="D61" s="168" t="s">
        <v>129</v>
      </c>
      <c r="E61" s="169"/>
      <c r="F61" s="169"/>
      <c r="G61" s="169"/>
      <c r="H61" s="169"/>
      <c r="I61" s="170"/>
      <c r="J61" s="171">
        <f>J127</f>
        <v>0</v>
      </c>
      <c r="K61" s="172"/>
    </row>
    <row r="62" spans="2:47" s="9" customFormat="1" ht="14.85" customHeight="1">
      <c r="B62" s="166"/>
      <c r="C62" s="167"/>
      <c r="D62" s="168" t="s">
        <v>130</v>
      </c>
      <c r="E62" s="169"/>
      <c r="F62" s="169"/>
      <c r="G62" s="169"/>
      <c r="H62" s="169"/>
      <c r="I62" s="170"/>
      <c r="J62" s="171">
        <f>J134</f>
        <v>0</v>
      </c>
      <c r="K62" s="172"/>
    </row>
    <row r="63" spans="2:47" s="9" customFormat="1" ht="14.85" customHeight="1">
      <c r="B63" s="166"/>
      <c r="C63" s="167"/>
      <c r="D63" s="168" t="s">
        <v>131</v>
      </c>
      <c r="E63" s="169"/>
      <c r="F63" s="169"/>
      <c r="G63" s="169"/>
      <c r="H63" s="169"/>
      <c r="I63" s="170"/>
      <c r="J63" s="171">
        <f>J147</f>
        <v>0</v>
      </c>
      <c r="K63" s="172"/>
    </row>
    <row r="64" spans="2:47" s="9" customFormat="1" ht="14.85" customHeight="1">
      <c r="B64" s="166"/>
      <c r="C64" s="167"/>
      <c r="D64" s="168" t="s">
        <v>132</v>
      </c>
      <c r="E64" s="169"/>
      <c r="F64" s="169"/>
      <c r="G64" s="169"/>
      <c r="H64" s="169"/>
      <c r="I64" s="170"/>
      <c r="J64" s="171">
        <f>J155</f>
        <v>0</v>
      </c>
      <c r="K64" s="172"/>
    </row>
    <row r="65" spans="2:11" s="9" customFormat="1" ht="14.85" customHeight="1">
      <c r="B65" s="166"/>
      <c r="C65" s="167"/>
      <c r="D65" s="168" t="s">
        <v>133</v>
      </c>
      <c r="E65" s="169"/>
      <c r="F65" s="169"/>
      <c r="G65" s="169"/>
      <c r="H65" s="169"/>
      <c r="I65" s="170"/>
      <c r="J65" s="171">
        <f>J175</f>
        <v>0</v>
      </c>
      <c r="K65" s="172"/>
    </row>
    <row r="66" spans="2:11" s="9" customFormat="1" ht="19.899999999999999" customHeight="1">
      <c r="B66" s="166"/>
      <c r="C66" s="167"/>
      <c r="D66" s="168" t="s">
        <v>134</v>
      </c>
      <c r="E66" s="169"/>
      <c r="F66" s="169"/>
      <c r="G66" s="169"/>
      <c r="H66" s="169"/>
      <c r="I66" s="170"/>
      <c r="J66" s="171">
        <f>J190</f>
        <v>0</v>
      </c>
      <c r="K66" s="172"/>
    </row>
    <row r="67" spans="2:11" s="9" customFormat="1" ht="14.85" customHeight="1">
      <c r="B67" s="166"/>
      <c r="C67" s="167"/>
      <c r="D67" s="168" t="s">
        <v>606</v>
      </c>
      <c r="E67" s="169"/>
      <c r="F67" s="169"/>
      <c r="G67" s="169"/>
      <c r="H67" s="169"/>
      <c r="I67" s="170"/>
      <c r="J67" s="171">
        <f>J196</f>
        <v>0</v>
      </c>
      <c r="K67" s="172"/>
    </row>
    <row r="68" spans="2:11" s="9" customFormat="1" ht="14.85" customHeight="1">
      <c r="B68" s="166"/>
      <c r="C68" s="167"/>
      <c r="D68" s="168" t="s">
        <v>135</v>
      </c>
      <c r="E68" s="169"/>
      <c r="F68" s="169"/>
      <c r="G68" s="169"/>
      <c r="H68" s="169"/>
      <c r="I68" s="170"/>
      <c r="J68" s="171">
        <f>J210</f>
        <v>0</v>
      </c>
      <c r="K68" s="172"/>
    </row>
    <row r="69" spans="2:11" s="9" customFormat="1" ht="19.899999999999999" customHeight="1">
      <c r="B69" s="166"/>
      <c r="C69" s="167"/>
      <c r="D69" s="168" t="s">
        <v>136</v>
      </c>
      <c r="E69" s="169"/>
      <c r="F69" s="169"/>
      <c r="G69" s="169"/>
      <c r="H69" s="169"/>
      <c r="I69" s="170"/>
      <c r="J69" s="171">
        <f>J215</f>
        <v>0</v>
      </c>
      <c r="K69" s="172"/>
    </row>
    <row r="70" spans="2:11" s="9" customFormat="1" ht="19.899999999999999" customHeight="1">
      <c r="B70" s="166"/>
      <c r="C70" s="167"/>
      <c r="D70" s="168" t="s">
        <v>137</v>
      </c>
      <c r="E70" s="169"/>
      <c r="F70" s="169"/>
      <c r="G70" s="169"/>
      <c r="H70" s="169"/>
      <c r="I70" s="170"/>
      <c r="J70" s="171">
        <f>J234</f>
        <v>0</v>
      </c>
      <c r="K70" s="172"/>
    </row>
    <row r="71" spans="2:11" s="9" customFormat="1" ht="19.899999999999999" customHeight="1">
      <c r="B71" s="166"/>
      <c r="C71" s="167"/>
      <c r="D71" s="168" t="s">
        <v>138</v>
      </c>
      <c r="E71" s="169"/>
      <c r="F71" s="169"/>
      <c r="G71" s="169"/>
      <c r="H71" s="169"/>
      <c r="I71" s="170"/>
      <c r="J71" s="171">
        <f>J244</f>
        <v>0</v>
      </c>
      <c r="K71" s="172"/>
    </row>
    <row r="72" spans="2:11" s="9" customFormat="1" ht="19.899999999999999" customHeight="1">
      <c r="B72" s="166"/>
      <c r="C72" s="167"/>
      <c r="D72" s="168" t="s">
        <v>139</v>
      </c>
      <c r="E72" s="169"/>
      <c r="F72" s="169"/>
      <c r="G72" s="169"/>
      <c r="H72" s="169"/>
      <c r="I72" s="170"/>
      <c r="J72" s="171">
        <f>J252</f>
        <v>0</v>
      </c>
      <c r="K72" s="172"/>
    </row>
    <row r="73" spans="2:11" s="8" customFormat="1" ht="24.95" customHeight="1">
      <c r="B73" s="159"/>
      <c r="C73" s="160"/>
      <c r="D73" s="161" t="s">
        <v>140</v>
      </c>
      <c r="E73" s="162"/>
      <c r="F73" s="162"/>
      <c r="G73" s="162"/>
      <c r="H73" s="162"/>
      <c r="I73" s="163"/>
      <c r="J73" s="164">
        <f>J254</f>
        <v>0</v>
      </c>
      <c r="K73" s="165"/>
    </row>
    <row r="74" spans="2:11" s="9" customFormat="1" ht="19.899999999999999" customHeight="1">
      <c r="B74" s="166"/>
      <c r="C74" s="167"/>
      <c r="D74" s="168" t="s">
        <v>141</v>
      </c>
      <c r="E74" s="169"/>
      <c r="F74" s="169"/>
      <c r="G74" s="169"/>
      <c r="H74" s="169"/>
      <c r="I74" s="170"/>
      <c r="J74" s="171">
        <f>J255</f>
        <v>0</v>
      </c>
      <c r="K74" s="172"/>
    </row>
    <row r="75" spans="2:11" s="9" customFormat="1" ht="19.899999999999999" customHeight="1">
      <c r="B75" s="166"/>
      <c r="C75" s="167"/>
      <c r="D75" s="168" t="s">
        <v>142</v>
      </c>
      <c r="E75" s="169"/>
      <c r="F75" s="169"/>
      <c r="G75" s="169"/>
      <c r="H75" s="169"/>
      <c r="I75" s="170"/>
      <c r="J75" s="171">
        <f>J258</f>
        <v>0</v>
      </c>
      <c r="K75" s="172"/>
    </row>
    <row r="76" spans="2:11" s="9" customFormat="1" ht="19.899999999999999" customHeight="1">
      <c r="B76" s="166"/>
      <c r="C76" s="167"/>
      <c r="D76" s="168" t="s">
        <v>143</v>
      </c>
      <c r="E76" s="169"/>
      <c r="F76" s="169"/>
      <c r="G76" s="169"/>
      <c r="H76" s="169"/>
      <c r="I76" s="170"/>
      <c r="J76" s="171">
        <f>J267</f>
        <v>0</v>
      </c>
      <c r="K76" s="172"/>
    </row>
    <row r="77" spans="2:11" s="9" customFormat="1" ht="19.899999999999999" customHeight="1">
      <c r="B77" s="166"/>
      <c r="C77" s="167"/>
      <c r="D77" s="168" t="s">
        <v>144</v>
      </c>
      <c r="E77" s="169"/>
      <c r="F77" s="169"/>
      <c r="G77" s="169"/>
      <c r="H77" s="169"/>
      <c r="I77" s="170"/>
      <c r="J77" s="171">
        <f>J280</f>
        <v>0</v>
      </c>
      <c r="K77" s="172"/>
    </row>
    <row r="78" spans="2:11" s="8" customFormat="1" ht="24.95" customHeight="1">
      <c r="B78" s="159"/>
      <c r="C78" s="160"/>
      <c r="D78" s="161" t="s">
        <v>145</v>
      </c>
      <c r="E78" s="162"/>
      <c r="F78" s="162"/>
      <c r="G78" s="162"/>
      <c r="H78" s="162"/>
      <c r="I78" s="163"/>
      <c r="J78" s="164">
        <f>J294</f>
        <v>0</v>
      </c>
      <c r="K78" s="165"/>
    </row>
    <row r="79" spans="2:11" s="1" customFormat="1" ht="21.75" customHeight="1">
      <c r="B79" s="42"/>
      <c r="C79" s="43"/>
      <c r="D79" s="43"/>
      <c r="E79" s="43"/>
      <c r="F79" s="43"/>
      <c r="G79" s="43"/>
      <c r="H79" s="43"/>
      <c r="I79" s="128"/>
      <c r="J79" s="43"/>
      <c r="K79" s="46"/>
    </row>
    <row r="80" spans="2:11" s="1" customFormat="1" ht="6.95" customHeight="1">
      <c r="B80" s="57"/>
      <c r="C80" s="58"/>
      <c r="D80" s="58"/>
      <c r="E80" s="58"/>
      <c r="F80" s="58"/>
      <c r="G80" s="58"/>
      <c r="H80" s="58"/>
      <c r="I80" s="149"/>
      <c r="J80" s="58"/>
      <c r="K80" s="59"/>
    </row>
    <row r="84" spans="2:12" s="1" customFormat="1" ht="6.95" customHeight="1">
      <c r="B84" s="60"/>
      <c r="C84" s="61"/>
      <c r="D84" s="61"/>
      <c r="E84" s="61"/>
      <c r="F84" s="61"/>
      <c r="G84" s="61"/>
      <c r="H84" s="61"/>
      <c r="I84" s="152"/>
      <c r="J84" s="61"/>
      <c r="K84" s="61"/>
      <c r="L84" s="62"/>
    </row>
    <row r="85" spans="2:12" s="1" customFormat="1" ht="36.950000000000003" customHeight="1">
      <c r="B85" s="42"/>
      <c r="C85" s="63" t="s">
        <v>146</v>
      </c>
      <c r="D85" s="64"/>
      <c r="E85" s="64"/>
      <c r="F85" s="64"/>
      <c r="G85" s="64"/>
      <c r="H85" s="64"/>
      <c r="I85" s="173"/>
      <c r="J85" s="64"/>
      <c r="K85" s="64"/>
      <c r="L85" s="62"/>
    </row>
    <row r="86" spans="2:12" s="1" customFormat="1" ht="6.95" customHeight="1">
      <c r="B86" s="42"/>
      <c r="C86" s="64"/>
      <c r="D86" s="64"/>
      <c r="E86" s="64"/>
      <c r="F86" s="64"/>
      <c r="G86" s="64"/>
      <c r="H86" s="64"/>
      <c r="I86" s="173"/>
      <c r="J86" s="64"/>
      <c r="K86" s="64"/>
      <c r="L86" s="62"/>
    </row>
    <row r="87" spans="2:12" s="1" customFormat="1" ht="14.45" customHeight="1">
      <c r="B87" s="42"/>
      <c r="C87" s="66" t="s">
        <v>18</v>
      </c>
      <c r="D87" s="64"/>
      <c r="E87" s="64"/>
      <c r="F87" s="64"/>
      <c r="G87" s="64"/>
      <c r="H87" s="64"/>
      <c r="I87" s="173"/>
      <c r="J87" s="64"/>
      <c r="K87" s="64"/>
      <c r="L87" s="62"/>
    </row>
    <row r="88" spans="2:12" s="1" customFormat="1" ht="22.5" customHeight="1">
      <c r="B88" s="42"/>
      <c r="C88" s="64"/>
      <c r="D88" s="64"/>
      <c r="E88" s="412" t="str">
        <f>E7</f>
        <v>Podzemní kontejnery v Ostravě-Porubě III</v>
      </c>
      <c r="F88" s="413"/>
      <c r="G88" s="413"/>
      <c r="H88" s="413"/>
      <c r="I88" s="173"/>
      <c r="J88" s="64"/>
      <c r="K88" s="64"/>
      <c r="L88" s="62"/>
    </row>
    <row r="89" spans="2:12" s="1" customFormat="1" ht="14.45" customHeight="1">
      <c r="B89" s="42"/>
      <c r="C89" s="66" t="s">
        <v>118</v>
      </c>
      <c r="D89" s="64"/>
      <c r="E89" s="64"/>
      <c r="F89" s="64"/>
      <c r="G89" s="64"/>
      <c r="H89" s="64"/>
      <c r="I89" s="173"/>
      <c r="J89" s="64"/>
      <c r="K89" s="64"/>
      <c r="L89" s="62"/>
    </row>
    <row r="90" spans="2:12" s="1" customFormat="1" ht="23.25" customHeight="1">
      <c r="B90" s="42"/>
      <c r="C90" s="64"/>
      <c r="D90" s="64"/>
      <c r="E90" s="384" t="str">
        <f>E9</f>
        <v>SO 04_K - Lokalita Bulharská 3 (komunál.)</v>
      </c>
      <c r="F90" s="414"/>
      <c r="G90" s="414"/>
      <c r="H90" s="414"/>
      <c r="I90" s="173"/>
      <c r="J90" s="64"/>
      <c r="K90" s="64"/>
      <c r="L90" s="62"/>
    </row>
    <row r="91" spans="2:12" s="1" customFormat="1" ht="6.95" customHeight="1">
      <c r="B91" s="42"/>
      <c r="C91" s="64"/>
      <c r="D91" s="64"/>
      <c r="E91" s="64"/>
      <c r="F91" s="64"/>
      <c r="G91" s="64"/>
      <c r="H91" s="64"/>
      <c r="I91" s="173"/>
      <c r="J91" s="64"/>
      <c r="K91" s="64"/>
      <c r="L91" s="62"/>
    </row>
    <row r="92" spans="2:12" s="1" customFormat="1" ht="18" customHeight="1">
      <c r="B92" s="42"/>
      <c r="C92" s="66" t="s">
        <v>23</v>
      </c>
      <c r="D92" s="64"/>
      <c r="E92" s="64"/>
      <c r="F92" s="174" t="str">
        <f>F12</f>
        <v xml:space="preserve"> </v>
      </c>
      <c r="G92" s="64"/>
      <c r="H92" s="64"/>
      <c r="I92" s="175" t="s">
        <v>25</v>
      </c>
      <c r="J92" s="74" t="str">
        <f>IF(J12="","",J12)</f>
        <v>5. 11. 2017</v>
      </c>
      <c r="K92" s="64"/>
      <c r="L92" s="62"/>
    </row>
    <row r="93" spans="2:12" s="1" customFormat="1" ht="6.95" customHeight="1">
      <c r="B93" s="42"/>
      <c r="C93" s="64"/>
      <c r="D93" s="64"/>
      <c r="E93" s="64"/>
      <c r="F93" s="64"/>
      <c r="G93" s="64"/>
      <c r="H93" s="64"/>
      <c r="I93" s="173"/>
      <c r="J93" s="64"/>
      <c r="K93" s="64"/>
      <c r="L93" s="62"/>
    </row>
    <row r="94" spans="2:12" s="1" customFormat="1" ht="15">
      <c r="B94" s="42"/>
      <c r="C94" s="66" t="s">
        <v>27</v>
      </c>
      <c r="D94" s="64"/>
      <c r="E94" s="64"/>
      <c r="F94" s="174" t="str">
        <f>E15</f>
        <v xml:space="preserve"> </v>
      </c>
      <c r="G94" s="64"/>
      <c r="H94" s="64"/>
      <c r="I94" s="175" t="s">
        <v>32</v>
      </c>
      <c r="J94" s="174" t="str">
        <f>E21</f>
        <v xml:space="preserve"> </v>
      </c>
      <c r="K94" s="64"/>
      <c r="L94" s="62"/>
    </row>
    <row r="95" spans="2:12" s="1" customFormat="1" ht="14.45" customHeight="1">
      <c r="B95" s="42"/>
      <c r="C95" s="66" t="s">
        <v>30</v>
      </c>
      <c r="D95" s="64"/>
      <c r="E95" s="64"/>
      <c r="F95" s="174" t="str">
        <f>IF(E18="","",E18)</f>
        <v/>
      </c>
      <c r="G95" s="64"/>
      <c r="H95" s="64"/>
      <c r="I95" s="173"/>
      <c r="J95" s="64"/>
      <c r="K95" s="64"/>
      <c r="L95" s="62"/>
    </row>
    <row r="96" spans="2:12" s="1" customFormat="1" ht="10.35" customHeight="1">
      <c r="B96" s="42"/>
      <c r="C96" s="64"/>
      <c r="D96" s="64"/>
      <c r="E96" s="64"/>
      <c r="F96" s="64"/>
      <c r="G96" s="64"/>
      <c r="H96" s="64"/>
      <c r="I96" s="173"/>
      <c r="J96" s="64"/>
      <c r="K96" s="64"/>
      <c r="L96" s="62"/>
    </row>
    <row r="97" spans="2:65" s="10" customFormat="1" ht="29.25" customHeight="1">
      <c r="B97" s="176"/>
      <c r="C97" s="177" t="s">
        <v>147</v>
      </c>
      <c r="D97" s="178" t="s">
        <v>54</v>
      </c>
      <c r="E97" s="178" t="s">
        <v>50</v>
      </c>
      <c r="F97" s="178" t="s">
        <v>148</v>
      </c>
      <c r="G97" s="178" t="s">
        <v>149</v>
      </c>
      <c r="H97" s="178" t="s">
        <v>150</v>
      </c>
      <c r="I97" s="179" t="s">
        <v>151</v>
      </c>
      <c r="J97" s="178" t="s">
        <v>122</v>
      </c>
      <c r="K97" s="180" t="s">
        <v>152</v>
      </c>
      <c r="L97" s="181"/>
      <c r="M97" s="82" t="s">
        <v>153</v>
      </c>
      <c r="N97" s="83" t="s">
        <v>39</v>
      </c>
      <c r="O97" s="83" t="s">
        <v>154</v>
      </c>
      <c r="P97" s="83" t="s">
        <v>155</v>
      </c>
      <c r="Q97" s="83" t="s">
        <v>156</v>
      </c>
      <c r="R97" s="83" t="s">
        <v>157</v>
      </c>
      <c r="S97" s="83" t="s">
        <v>158</v>
      </c>
      <c r="T97" s="84" t="s">
        <v>159</v>
      </c>
    </row>
    <row r="98" spans="2:65" s="1" customFormat="1" ht="29.25" customHeight="1">
      <c r="B98" s="42"/>
      <c r="C98" s="88" t="s">
        <v>123</v>
      </c>
      <c r="D98" s="64"/>
      <c r="E98" s="64"/>
      <c r="F98" s="64"/>
      <c r="G98" s="64"/>
      <c r="H98" s="64"/>
      <c r="I98" s="173"/>
      <c r="J98" s="182">
        <f>BK98</f>
        <v>0</v>
      </c>
      <c r="K98" s="64"/>
      <c r="L98" s="62"/>
      <c r="M98" s="85"/>
      <c r="N98" s="86"/>
      <c r="O98" s="86"/>
      <c r="P98" s="183">
        <f>P99+P254+P294</f>
        <v>0</v>
      </c>
      <c r="Q98" s="86"/>
      <c r="R98" s="183">
        <f>R99+R254+R294</f>
        <v>67.700549339999995</v>
      </c>
      <c r="S98" s="86"/>
      <c r="T98" s="184">
        <f>T99+T254+T294</f>
        <v>8.8559999999999999</v>
      </c>
      <c r="AT98" s="25" t="s">
        <v>68</v>
      </c>
      <c r="AU98" s="25" t="s">
        <v>124</v>
      </c>
      <c r="BK98" s="185">
        <f>BK99+BK254+BK294</f>
        <v>0</v>
      </c>
    </row>
    <row r="99" spans="2:65" s="11" customFormat="1" ht="37.35" customHeight="1">
      <c r="B99" s="186"/>
      <c r="C99" s="187"/>
      <c r="D99" s="188" t="s">
        <v>68</v>
      </c>
      <c r="E99" s="189" t="s">
        <v>160</v>
      </c>
      <c r="F99" s="189" t="s">
        <v>161</v>
      </c>
      <c r="G99" s="187"/>
      <c r="H99" s="187"/>
      <c r="I99" s="190"/>
      <c r="J99" s="191">
        <f>BK99</f>
        <v>0</v>
      </c>
      <c r="K99" s="187"/>
      <c r="L99" s="192"/>
      <c r="M99" s="193"/>
      <c r="N99" s="194"/>
      <c r="O99" s="194"/>
      <c r="P99" s="195">
        <f>P100+P190+P215+P234+P244+P252</f>
        <v>0</v>
      </c>
      <c r="Q99" s="194"/>
      <c r="R99" s="195">
        <f>R100+R190+R215+R234+R244+R252</f>
        <v>66.075829339999999</v>
      </c>
      <c r="S99" s="194"/>
      <c r="T99" s="196">
        <f>T100+T190+T215+T234+T244+T252</f>
        <v>8.8559999999999999</v>
      </c>
      <c r="AR99" s="197" t="s">
        <v>76</v>
      </c>
      <c r="AT99" s="198" t="s">
        <v>68</v>
      </c>
      <c r="AU99" s="198" t="s">
        <v>69</v>
      </c>
      <c r="AY99" s="197" t="s">
        <v>162</v>
      </c>
      <c r="BK99" s="199">
        <f>BK100+BK190+BK215+BK234+BK244+BK252</f>
        <v>0</v>
      </c>
    </row>
    <row r="100" spans="2:65" s="11" customFormat="1" ht="19.899999999999999" customHeight="1">
      <c r="B100" s="186"/>
      <c r="C100" s="187"/>
      <c r="D100" s="188" t="s">
        <v>68</v>
      </c>
      <c r="E100" s="200" t="s">
        <v>76</v>
      </c>
      <c r="F100" s="200" t="s">
        <v>163</v>
      </c>
      <c r="G100" s="187"/>
      <c r="H100" s="187"/>
      <c r="I100" s="190"/>
      <c r="J100" s="201">
        <f>BK100</f>
        <v>0</v>
      </c>
      <c r="K100" s="187"/>
      <c r="L100" s="192"/>
      <c r="M100" s="193"/>
      <c r="N100" s="194"/>
      <c r="O100" s="194"/>
      <c r="P100" s="195">
        <f>P101+P124+P127+P134+P147+P155+P175</f>
        <v>0</v>
      </c>
      <c r="Q100" s="194"/>
      <c r="R100" s="195">
        <f>R101+R124+R127+R134+R147+R155+R175</f>
        <v>48.868146600000003</v>
      </c>
      <c r="S100" s="194"/>
      <c r="T100" s="196">
        <f>T101+T124+T127+T134+T147+T155+T175</f>
        <v>8.8559999999999999</v>
      </c>
      <c r="AR100" s="197" t="s">
        <v>76</v>
      </c>
      <c r="AT100" s="198" t="s">
        <v>68</v>
      </c>
      <c r="AU100" s="198" t="s">
        <v>76</v>
      </c>
      <c r="AY100" s="197" t="s">
        <v>162</v>
      </c>
      <c r="BK100" s="199">
        <f>BK101+BK124+BK127+BK134+BK147+BK155+BK175</f>
        <v>0</v>
      </c>
    </row>
    <row r="101" spans="2:65" s="11" customFormat="1" ht="14.85" customHeight="1">
      <c r="B101" s="186"/>
      <c r="C101" s="187"/>
      <c r="D101" s="202" t="s">
        <v>68</v>
      </c>
      <c r="E101" s="203" t="s">
        <v>164</v>
      </c>
      <c r="F101" s="203" t="s">
        <v>165</v>
      </c>
      <c r="G101" s="187"/>
      <c r="H101" s="187"/>
      <c r="I101" s="190"/>
      <c r="J101" s="204">
        <f>BK101</f>
        <v>0</v>
      </c>
      <c r="K101" s="187"/>
      <c r="L101" s="192"/>
      <c r="M101" s="193"/>
      <c r="N101" s="194"/>
      <c r="O101" s="194"/>
      <c r="P101" s="195">
        <f>SUM(P102:P123)</f>
        <v>0</v>
      </c>
      <c r="Q101" s="194"/>
      <c r="R101" s="195">
        <f>SUM(R102:R123)</f>
        <v>1.66E-2</v>
      </c>
      <c r="S101" s="194"/>
      <c r="T101" s="196">
        <f>SUM(T102:T123)</f>
        <v>8.8559999999999999</v>
      </c>
      <c r="AR101" s="197" t="s">
        <v>76</v>
      </c>
      <c r="AT101" s="198" t="s">
        <v>68</v>
      </c>
      <c r="AU101" s="198" t="s">
        <v>80</v>
      </c>
      <c r="AY101" s="197" t="s">
        <v>162</v>
      </c>
      <c r="BK101" s="199">
        <f>SUM(BK102:BK123)</f>
        <v>0</v>
      </c>
    </row>
    <row r="102" spans="2:65" s="1" customFormat="1" ht="31.5" customHeight="1">
      <c r="B102" s="42"/>
      <c r="C102" s="205" t="s">
        <v>76</v>
      </c>
      <c r="D102" s="205" t="s">
        <v>166</v>
      </c>
      <c r="E102" s="206" t="s">
        <v>926</v>
      </c>
      <c r="F102" s="207" t="s">
        <v>927</v>
      </c>
      <c r="G102" s="208" t="s">
        <v>169</v>
      </c>
      <c r="H102" s="209">
        <v>14.4</v>
      </c>
      <c r="I102" s="210"/>
      <c r="J102" s="211">
        <f>ROUND(I102*H102,2)</f>
        <v>0</v>
      </c>
      <c r="K102" s="207" t="s">
        <v>21</v>
      </c>
      <c r="L102" s="62"/>
      <c r="M102" s="212" t="s">
        <v>21</v>
      </c>
      <c r="N102" s="213" t="s">
        <v>40</v>
      </c>
      <c r="O102" s="43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25" t="s">
        <v>171</v>
      </c>
      <c r="AT102" s="25" t="s">
        <v>166</v>
      </c>
      <c r="AU102" s="25" t="s">
        <v>172</v>
      </c>
      <c r="AY102" s="25" t="s">
        <v>162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25" t="s">
        <v>76</v>
      </c>
      <c r="BK102" s="216">
        <f>ROUND(I102*H102,2)</f>
        <v>0</v>
      </c>
      <c r="BL102" s="25" t="s">
        <v>171</v>
      </c>
      <c r="BM102" s="25" t="s">
        <v>928</v>
      </c>
    </row>
    <row r="103" spans="2:65" s="12" customFormat="1">
      <c r="B103" s="217"/>
      <c r="C103" s="218"/>
      <c r="D103" s="219" t="s">
        <v>174</v>
      </c>
      <c r="E103" s="220" t="s">
        <v>21</v>
      </c>
      <c r="F103" s="221" t="s">
        <v>929</v>
      </c>
      <c r="G103" s="218"/>
      <c r="H103" s="222">
        <v>14.4</v>
      </c>
      <c r="I103" s="223"/>
      <c r="J103" s="218"/>
      <c r="K103" s="218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174</v>
      </c>
      <c r="AU103" s="228" t="s">
        <v>172</v>
      </c>
      <c r="AV103" s="12" t="s">
        <v>80</v>
      </c>
      <c r="AW103" s="12" t="s">
        <v>33</v>
      </c>
      <c r="AX103" s="12" t="s">
        <v>76</v>
      </c>
      <c r="AY103" s="228" t="s">
        <v>162</v>
      </c>
    </row>
    <row r="104" spans="2:65" s="1" customFormat="1" ht="22.5" customHeight="1">
      <c r="B104" s="42"/>
      <c r="C104" s="205" t="s">
        <v>80</v>
      </c>
      <c r="D104" s="205" t="s">
        <v>166</v>
      </c>
      <c r="E104" s="206" t="s">
        <v>607</v>
      </c>
      <c r="F104" s="207" t="s">
        <v>608</v>
      </c>
      <c r="G104" s="208" t="s">
        <v>169</v>
      </c>
      <c r="H104" s="209">
        <v>8</v>
      </c>
      <c r="I104" s="210"/>
      <c r="J104" s="211">
        <f>ROUND(I104*H104,2)</f>
        <v>0</v>
      </c>
      <c r="K104" s="207" t="s">
        <v>170</v>
      </c>
      <c r="L104" s="62"/>
      <c r="M104" s="212" t="s">
        <v>21</v>
      </c>
      <c r="N104" s="213" t="s">
        <v>40</v>
      </c>
      <c r="O104" s="43"/>
      <c r="P104" s="214">
        <f>O104*H104</f>
        <v>0</v>
      </c>
      <c r="Q104" s="214">
        <v>0</v>
      </c>
      <c r="R104" s="214">
        <f>Q104*H104</f>
        <v>0</v>
      </c>
      <c r="S104" s="214">
        <v>0.29499999999999998</v>
      </c>
      <c r="T104" s="215">
        <f>S104*H104</f>
        <v>2.36</v>
      </c>
      <c r="AR104" s="25" t="s">
        <v>171</v>
      </c>
      <c r="AT104" s="25" t="s">
        <v>166</v>
      </c>
      <c r="AU104" s="25" t="s">
        <v>172</v>
      </c>
      <c r="AY104" s="25" t="s">
        <v>162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25" t="s">
        <v>76</v>
      </c>
      <c r="BK104" s="216">
        <f>ROUND(I104*H104,2)</f>
        <v>0</v>
      </c>
      <c r="BL104" s="25" t="s">
        <v>171</v>
      </c>
      <c r="BM104" s="25" t="s">
        <v>930</v>
      </c>
    </row>
    <row r="105" spans="2:65" s="12" customFormat="1">
      <c r="B105" s="217"/>
      <c r="C105" s="218"/>
      <c r="D105" s="219" t="s">
        <v>174</v>
      </c>
      <c r="E105" s="220" t="s">
        <v>21</v>
      </c>
      <c r="F105" s="221" t="s">
        <v>382</v>
      </c>
      <c r="G105" s="218"/>
      <c r="H105" s="222">
        <v>8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174</v>
      </c>
      <c r="AU105" s="228" t="s">
        <v>172</v>
      </c>
      <c r="AV105" s="12" t="s">
        <v>80</v>
      </c>
      <c r="AW105" s="12" t="s">
        <v>33</v>
      </c>
      <c r="AX105" s="12" t="s">
        <v>76</v>
      </c>
      <c r="AY105" s="228" t="s">
        <v>162</v>
      </c>
    </row>
    <row r="106" spans="2:65" s="1" customFormat="1" ht="22.5" customHeight="1">
      <c r="B106" s="42"/>
      <c r="C106" s="205" t="s">
        <v>172</v>
      </c>
      <c r="D106" s="205" t="s">
        <v>166</v>
      </c>
      <c r="E106" s="206" t="s">
        <v>167</v>
      </c>
      <c r="F106" s="207" t="s">
        <v>168</v>
      </c>
      <c r="G106" s="208" t="s">
        <v>169</v>
      </c>
      <c r="H106" s="209">
        <v>8</v>
      </c>
      <c r="I106" s="210"/>
      <c r="J106" s="211">
        <f>ROUND(I106*H106,2)</f>
        <v>0</v>
      </c>
      <c r="K106" s="207" t="s">
        <v>21</v>
      </c>
      <c r="L106" s="62"/>
      <c r="M106" s="212" t="s">
        <v>21</v>
      </c>
      <c r="N106" s="213" t="s">
        <v>40</v>
      </c>
      <c r="O106" s="43"/>
      <c r="P106" s="214">
        <f>O106*H106</f>
        <v>0</v>
      </c>
      <c r="Q106" s="214">
        <v>0</v>
      </c>
      <c r="R106" s="214">
        <f>Q106*H106</f>
        <v>0</v>
      </c>
      <c r="S106" s="214">
        <v>0.57999999999999996</v>
      </c>
      <c r="T106" s="215">
        <f>S106*H106</f>
        <v>4.6399999999999997</v>
      </c>
      <c r="AR106" s="25" t="s">
        <v>171</v>
      </c>
      <c r="AT106" s="25" t="s">
        <v>166</v>
      </c>
      <c r="AU106" s="25" t="s">
        <v>172</v>
      </c>
      <c r="AY106" s="25" t="s">
        <v>162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5" t="s">
        <v>76</v>
      </c>
      <c r="BK106" s="216">
        <f>ROUND(I106*H106,2)</f>
        <v>0</v>
      </c>
      <c r="BL106" s="25" t="s">
        <v>171</v>
      </c>
      <c r="BM106" s="25" t="s">
        <v>931</v>
      </c>
    </row>
    <row r="107" spans="2:65" s="12" customFormat="1">
      <c r="B107" s="217"/>
      <c r="C107" s="218"/>
      <c r="D107" s="219" t="s">
        <v>174</v>
      </c>
      <c r="E107" s="220" t="s">
        <v>21</v>
      </c>
      <c r="F107" s="221" t="s">
        <v>382</v>
      </c>
      <c r="G107" s="218"/>
      <c r="H107" s="222">
        <v>8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174</v>
      </c>
      <c r="AU107" s="228" t="s">
        <v>172</v>
      </c>
      <c r="AV107" s="12" t="s">
        <v>80</v>
      </c>
      <c r="AW107" s="12" t="s">
        <v>33</v>
      </c>
      <c r="AX107" s="12" t="s">
        <v>76</v>
      </c>
      <c r="AY107" s="228" t="s">
        <v>162</v>
      </c>
    </row>
    <row r="108" spans="2:65" s="1" customFormat="1" ht="22.5" customHeight="1">
      <c r="B108" s="42"/>
      <c r="C108" s="205" t="s">
        <v>171</v>
      </c>
      <c r="D108" s="205" t="s">
        <v>166</v>
      </c>
      <c r="E108" s="206" t="s">
        <v>184</v>
      </c>
      <c r="F108" s="207" t="s">
        <v>185</v>
      </c>
      <c r="G108" s="208" t="s">
        <v>181</v>
      </c>
      <c r="H108" s="209">
        <v>6.4</v>
      </c>
      <c r="I108" s="210"/>
      <c r="J108" s="211">
        <f>ROUND(I108*H108,2)</f>
        <v>0</v>
      </c>
      <c r="K108" s="207" t="s">
        <v>170</v>
      </c>
      <c r="L108" s="62"/>
      <c r="M108" s="212" t="s">
        <v>21</v>
      </c>
      <c r="N108" s="213" t="s">
        <v>40</v>
      </c>
      <c r="O108" s="43"/>
      <c r="P108" s="214">
        <f>O108*H108</f>
        <v>0</v>
      </c>
      <c r="Q108" s="214">
        <v>0</v>
      </c>
      <c r="R108" s="214">
        <f>Q108*H108</f>
        <v>0</v>
      </c>
      <c r="S108" s="214">
        <v>0.28999999999999998</v>
      </c>
      <c r="T108" s="215">
        <f>S108*H108</f>
        <v>1.8559999999999999</v>
      </c>
      <c r="AR108" s="25" t="s">
        <v>171</v>
      </c>
      <c r="AT108" s="25" t="s">
        <v>166</v>
      </c>
      <c r="AU108" s="25" t="s">
        <v>172</v>
      </c>
      <c r="AY108" s="25" t="s">
        <v>162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25" t="s">
        <v>76</v>
      </c>
      <c r="BK108" s="216">
        <f>ROUND(I108*H108,2)</f>
        <v>0</v>
      </c>
      <c r="BL108" s="25" t="s">
        <v>171</v>
      </c>
      <c r="BM108" s="25" t="s">
        <v>932</v>
      </c>
    </row>
    <row r="109" spans="2:65" s="12" customFormat="1">
      <c r="B109" s="217"/>
      <c r="C109" s="218"/>
      <c r="D109" s="219" t="s">
        <v>174</v>
      </c>
      <c r="E109" s="220" t="s">
        <v>21</v>
      </c>
      <c r="F109" s="221" t="s">
        <v>783</v>
      </c>
      <c r="G109" s="218"/>
      <c r="H109" s="222">
        <v>6.4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174</v>
      </c>
      <c r="AU109" s="228" t="s">
        <v>172</v>
      </c>
      <c r="AV109" s="12" t="s">
        <v>80</v>
      </c>
      <c r="AW109" s="12" t="s">
        <v>33</v>
      </c>
      <c r="AX109" s="12" t="s">
        <v>76</v>
      </c>
      <c r="AY109" s="228" t="s">
        <v>162</v>
      </c>
    </row>
    <row r="110" spans="2:65" s="1" customFormat="1" ht="22.5" customHeight="1">
      <c r="B110" s="42"/>
      <c r="C110" s="205" t="s">
        <v>188</v>
      </c>
      <c r="D110" s="205" t="s">
        <v>166</v>
      </c>
      <c r="E110" s="206" t="s">
        <v>189</v>
      </c>
      <c r="F110" s="207" t="s">
        <v>190</v>
      </c>
      <c r="G110" s="208" t="s">
        <v>191</v>
      </c>
      <c r="H110" s="209">
        <v>9.6</v>
      </c>
      <c r="I110" s="210"/>
      <c r="J110" s="211">
        <f>ROUND(I110*H110,2)</f>
        <v>0</v>
      </c>
      <c r="K110" s="207" t="s">
        <v>21</v>
      </c>
      <c r="L110" s="62"/>
      <c r="M110" s="212" t="s">
        <v>21</v>
      </c>
      <c r="N110" s="213" t="s">
        <v>40</v>
      </c>
      <c r="O110" s="43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25" t="s">
        <v>171</v>
      </c>
      <c r="AT110" s="25" t="s">
        <v>166</v>
      </c>
      <c r="AU110" s="25" t="s">
        <v>172</v>
      </c>
      <c r="AY110" s="25" t="s">
        <v>162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25" t="s">
        <v>76</v>
      </c>
      <c r="BK110" s="216">
        <f>ROUND(I110*H110,2)</f>
        <v>0</v>
      </c>
      <c r="BL110" s="25" t="s">
        <v>171</v>
      </c>
      <c r="BM110" s="25" t="s">
        <v>933</v>
      </c>
    </row>
    <row r="111" spans="2:65" s="12" customFormat="1">
      <c r="B111" s="217"/>
      <c r="C111" s="218"/>
      <c r="D111" s="229" t="s">
        <v>174</v>
      </c>
      <c r="E111" s="230" t="s">
        <v>21</v>
      </c>
      <c r="F111" s="231" t="s">
        <v>193</v>
      </c>
      <c r="G111" s="218"/>
      <c r="H111" s="232">
        <v>9.6</v>
      </c>
      <c r="I111" s="223"/>
      <c r="J111" s="218"/>
      <c r="K111" s="218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174</v>
      </c>
      <c r="AU111" s="228" t="s">
        <v>172</v>
      </c>
      <c r="AV111" s="12" t="s">
        <v>80</v>
      </c>
      <c r="AW111" s="12" t="s">
        <v>33</v>
      </c>
      <c r="AX111" s="12" t="s">
        <v>69</v>
      </c>
      <c r="AY111" s="228" t="s">
        <v>162</v>
      </c>
    </row>
    <row r="112" spans="2:65" s="13" customFormat="1">
      <c r="B112" s="233"/>
      <c r="C112" s="234"/>
      <c r="D112" s="219" t="s">
        <v>174</v>
      </c>
      <c r="E112" s="235" t="s">
        <v>21</v>
      </c>
      <c r="F112" s="236" t="s">
        <v>194</v>
      </c>
      <c r="G112" s="234"/>
      <c r="H112" s="237">
        <v>9.6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174</v>
      </c>
      <c r="AU112" s="243" t="s">
        <v>172</v>
      </c>
      <c r="AV112" s="13" t="s">
        <v>171</v>
      </c>
      <c r="AW112" s="13" t="s">
        <v>33</v>
      </c>
      <c r="AX112" s="13" t="s">
        <v>76</v>
      </c>
      <c r="AY112" s="243" t="s">
        <v>162</v>
      </c>
    </row>
    <row r="113" spans="2:65" s="1" customFormat="1" ht="22.5" customHeight="1">
      <c r="B113" s="42"/>
      <c r="C113" s="205" t="s">
        <v>195</v>
      </c>
      <c r="D113" s="205" t="s">
        <v>166</v>
      </c>
      <c r="E113" s="206" t="s">
        <v>196</v>
      </c>
      <c r="F113" s="207" t="s">
        <v>197</v>
      </c>
      <c r="G113" s="208" t="s">
        <v>198</v>
      </c>
      <c r="H113" s="209">
        <v>0.4</v>
      </c>
      <c r="I113" s="210"/>
      <c r="J113" s="211">
        <f>ROUND(I113*H113,2)</f>
        <v>0</v>
      </c>
      <c r="K113" s="207" t="s">
        <v>21</v>
      </c>
      <c r="L113" s="62"/>
      <c r="M113" s="212" t="s">
        <v>21</v>
      </c>
      <c r="N113" s="213" t="s">
        <v>40</v>
      </c>
      <c r="O113" s="4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25" t="s">
        <v>171</v>
      </c>
      <c r="AT113" s="25" t="s">
        <v>166</v>
      </c>
      <c r="AU113" s="25" t="s">
        <v>172</v>
      </c>
      <c r="AY113" s="25" t="s">
        <v>162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25" t="s">
        <v>76</v>
      </c>
      <c r="BK113" s="216">
        <f>ROUND(I113*H113,2)</f>
        <v>0</v>
      </c>
      <c r="BL113" s="25" t="s">
        <v>171</v>
      </c>
      <c r="BM113" s="25" t="s">
        <v>934</v>
      </c>
    </row>
    <row r="114" spans="2:65" s="12" customFormat="1">
      <c r="B114" s="217"/>
      <c r="C114" s="218"/>
      <c r="D114" s="229" t="s">
        <v>174</v>
      </c>
      <c r="E114" s="230" t="s">
        <v>21</v>
      </c>
      <c r="F114" s="231" t="s">
        <v>200</v>
      </c>
      <c r="G114" s="218"/>
      <c r="H114" s="232">
        <v>0.4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174</v>
      </c>
      <c r="AU114" s="228" t="s">
        <v>172</v>
      </c>
      <c r="AV114" s="12" t="s">
        <v>80</v>
      </c>
      <c r="AW114" s="12" t="s">
        <v>33</v>
      </c>
      <c r="AX114" s="12" t="s">
        <v>69</v>
      </c>
      <c r="AY114" s="228" t="s">
        <v>162</v>
      </c>
    </row>
    <row r="115" spans="2:65" s="13" customFormat="1">
      <c r="B115" s="233"/>
      <c r="C115" s="234"/>
      <c r="D115" s="219" t="s">
        <v>174</v>
      </c>
      <c r="E115" s="235" t="s">
        <v>21</v>
      </c>
      <c r="F115" s="236" t="s">
        <v>194</v>
      </c>
      <c r="G115" s="234"/>
      <c r="H115" s="237">
        <v>0.4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174</v>
      </c>
      <c r="AU115" s="243" t="s">
        <v>172</v>
      </c>
      <c r="AV115" s="13" t="s">
        <v>171</v>
      </c>
      <c r="AW115" s="13" t="s">
        <v>33</v>
      </c>
      <c r="AX115" s="13" t="s">
        <v>76</v>
      </c>
      <c r="AY115" s="243" t="s">
        <v>162</v>
      </c>
    </row>
    <row r="116" spans="2:65" s="1" customFormat="1" ht="31.5" customHeight="1">
      <c r="B116" s="42"/>
      <c r="C116" s="205" t="s">
        <v>201</v>
      </c>
      <c r="D116" s="205" t="s">
        <v>166</v>
      </c>
      <c r="E116" s="206" t="s">
        <v>202</v>
      </c>
      <c r="F116" s="207" t="s">
        <v>203</v>
      </c>
      <c r="G116" s="208" t="s">
        <v>181</v>
      </c>
      <c r="H116" s="209">
        <v>24</v>
      </c>
      <c r="I116" s="210"/>
      <c r="J116" s="211">
        <f>ROUND(I116*H116,2)</f>
        <v>0</v>
      </c>
      <c r="K116" s="207" t="s">
        <v>21</v>
      </c>
      <c r="L116" s="62"/>
      <c r="M116" s="212" t="s">
        <v>21</v>
      </c>
      <c r="N116" s="213" t="s">
        <v>40</v>
      </c>
      <c r="O116" s="43"/>
      <c r="P116" s="214">
        <f>O116*H116</f>
        <v>0</v>
      </c>
      <c r="Q116" s="214">
        <v>5.5000000000000003E-4</v>
      </c>
      <c r="R116" s="214">
        <f>Q116*H116</f>
        <v>1.32E-2</v>
      </c>
      <c r="S116" s="214">
        <v>0</v>
      </c>
      <c r="T116" s="215">
        <f>S116*H116</f>
        <v>0</v>
      </c>
      <c r="AR116" s="25" t="s">
        <v>171</v>
      </c>
      <c r="AT116" s="25" t="s">
        <v>166</v>
      </c>
      <c r="AU116" s="25" t="s">
        <v>172</v>
      </c>
      <c r="AY116" s="25" t="s">
        <v>162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25" t="s">
        <v>76</v>
      </c>
      <c r="BK116" s="216">
        <f>ROUND(I116*H116,2)</f>
        <v>0</v>
      </c>
      <c r="BL116" s="25" t="s">
        <v>171</v>
      </c>
      <c r="BM116" s="25" t="s">
        <v>935</v>
      </c>
    </row>
    <row r="117" spans="2:65" s="12" customFormat="1">
      <c r="B117" s="217"/>
      <c r="C117" s="218"/>
      <c r="D117" s="219" t="s">
        <v>174</v>
      </c>
      <c r="E117" s="220" t="s">
        <v>21</v>
      </c>
      <c r="F117" s="221" t="s">
        <v>936</v>
      </c>
      <c r="G117" s="218"/>
      <c r="H117" s="222">
        <v>24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174</v>
      </c>
      <c r="AU117" s="228" t="s">
        <v>172</v>
      </c>
      <c r="AV117" s="12" t="s">
        <v>80</v>
      </c>
      <c r="AW117" s="12" t="s">
        <v>33</v>
      </c>
      <c r="AX117" s="12" t="s">
        <v>76</v>
      </c>
      <c r="AY117" s="228" t="s">
        <v>162</v>
      </c>
    </row>
    <row r="118" spans="2:65" s="1" customFormat="1" ht="22.5" customHeight="1">
      <c r="B118" s="42"/>
      <c r="C118" s="205" t="s">
        <v>206</v>
      </c>
      <c r="D118" s="205" t="s">
        <v>166</v>
      </c>
      <c r="E118" s="206" t="s">
        <v>207</v>
      </c>
      <c r="F118" s="207" t="s">
        <v>208</v>
      </c>
      <c r="G118" s="208" t="s">
        <v>181</v>
      </c>
      <c r="H118" s="209">
        <v>24</v>
      </c>
      <c r="I118" s="210"/>
      <c r="J118" s="211">
        <f>ROUND(I118*H118,2)</f>
        <v>0</v>
      </c>
      <c r="K118" s="207" t="s">
        <v>21</v>
      </c>
      <c r="L118" s="62"/>
      <c r="M118" s="212" t="s">
        <v>21</v>
      </c>
      <c r="N118" s="213" t="s">
        <v>40</v>
      </c>
      <c r="O118" s="43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AR118" s="25" t="s">
        <v>171</v>
      </c>
      <c r="AT118" s="25" t="s">
        <v>166</v>
      </c>
      <c r="AU118" s="25" t="s">
        <v>172</v>
      </c>
      <c r="AY118" s="25" t="s">
        <v>162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25" t="s">
        <v>76</v>
      </c>
      <c r="BK118" s="216">
        <f>ROUND(I118*H118,2)</f>
        <v>0</v>
      </c>
      <c r="BL118" s="25" t="s">
        <v>171</v>
      </c>
      <c r="BM118" s="25" t="s">
        <v>937</v>
      </c>
    </row>
    <row r="119" spans="2:65" s="12" customFormat="1">
      <c r="B119" s="217"/>
      <c r="C119" s="218"/>
      <c r="D119" s="219" t="s">
        <v>174</v>
      </c>
      <c r="E119" s="220" t="s">
        <v>21</v>
      </c>
      <c r="F119" s="221" t="s">
        <v>938</v>
      </c>
      <c r="G119" s="218"/>
      <c r="H119" s="222">
        <v>24</v>
      </c>
      <c r="I119" s="223"/>
      <c r="J119" s="218"/>
      <c r="K119" s="218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174</v>
      </c>
      <c r="AU119" s="228" t="s">
        <v>172</v>
      </c>
      <c r="AV119" s="12" t="s">
        <v>80</v>
      </c>
      <c r="AW119" s="12" t="s">
        <v>33</v>
      </c>
      <c r="AX119" s="12" t="s">
        <v>76</v>
      </c>
      <c r="AY119" s="228" t="s">
        <v>162</v>
      </c>
    </row>
    <row r="120" spans="2:65" s="1" customFormat="1" ht="22.5" customHeight="1">
      <c r="B120" s="42"/>
      <c r="C120" s="205" t="s">
        <v>211</v>
      </c>
      <c r="D120" s="205" t="s">
        <v>166</v>
      </c>
      <c r="E120" s="206" t="s">
        <v>212</v>
      </c>
      <c r="F120" s="207" t="s">
        <v>213</v>
      </c>
      <c r="G120" s="208" t="s">
        <v>181</v>
      </c>
      <c r="H120" s="209">
        <v>13.6</v>
      </c>
      <c r="I120" s="210"/>
      <c r="J120" s="211">
        <f>ROUND(I120*H120,2)</f>
        <v>0</v>
      </c>
      <c r="K120" s="207" t="s">
        <v>170</v>
      </c>
      <c r="L120" s="62"/>
      <c r="M120" s="212" t="s">
        <v>21</v>
      </c>
      <c r="N120" s="213" t="s">
        <v>40</v>
      </c>
      <c r="O120" s="43"/>
      <c r="P120" s="214">
        <f>O120*H120</f>
        <v>0</v>
      </c>
      <c r="Q120" s="214">
        <v>2.5000000000000001E-4</v>
      </c>
      <c r="R120" s="214">
        <f>Q120*H120</f>
        <v>3.3999999999999998E-3</v>
      </c>
      <c r="S120" s="214">
        <v>0</v>
      </c>
      <c r="T120" s="215">
        <f>S120*H120</f>
        <v>0</v>
      </c>
      <c r="AR120" s="25" t="s">
        <v>171</v>
      </c>
      <c r="AT120" s="25" t="s">
        <v>166</v>
      </c>
      <c r="AU120" s="25" t="s">
        <v>172</v>
      </c>
      <c r="AY120" s="25" t="s">
        <v>162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25" t="s">
        <v>76</v>
      </c>
      <c r="BK120" s="216">
        <f>ROUND(I120*H120,2)</f>
        <v>0</v>
      </c>
      <c r="BL120" s="25" t="s">
        <v>171</v>
      </c>
      <c r="BM120" s="25" t="s">
        <v>939</v>
      </c>
    </row>
    <row r="121" spans="2:65" s="12" customFormat="1">
      <c r="B121" s="217"/>
      <c r="C121" s="218"/>
      <c r="D121" s="219" t="s">
        <v>174</v>
      </c>
      <c r="E121" s="220" t="s">
        <v>21</v>
      </c>
      <c r="F121" s="221" t="s">
        <v>940</v>
      </c>
      <c r="G121" s="218"/>
      <c r="H121" s="222">
        <v>13.6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174</v>
      </c>
      <c r="AU121" s="228" t="s">
        <v>172</v>
      </c>
      <c r="AV121" s="12" t="s">
        <v>80</v>
      </c>
      <c r="AW121" s="12" t="s">
        <v>33</v>
      </c>
      <c r="AX121" s="12" t="s">
        <v>76</v>
      </c>
      <c r="AY121" s="228" t="s">
        <v>162</v>
      </c>
    </row>
    <row r="122" spans="2:65" s="1" customFormat="1" ht="22.5" customHeight="1">
      <c r="B122" s="42"/>
      <c r="C122" s="205" t="s">
        <v>216</v>
      </c>
      <c r="D122" s="205" t="s">
        <v>166</v>
      </c>
      <c r="E122" s="206" t="s">
        <v>217</v>
      </c>
      <c r="F122" s="207" t="s">
        <v>218</v>
      </c>
      <c r="G122" s="208" t="s">
        <v>181</v>
      </c>
      <c r="H122" s="209">
        <v>13.6</v>
      </c>
      <c r="I122" s="210"/>
      <c r="J122" s="211">
        <f>ROUND(I122*H122,2)</f>
        <v>0</v>
      </c>
      <c r="K122" s="207" t="s">
        <v>170</v>
      </c>
      <c r="L122" s="62"/>
      <c r="M122" s="212" t="s">
        <v>21</v>
      </c>
      <c r="N122" s="213" t="s">
        <v>40</v>
      </c>
      <c r="O122" s="43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AR122" s="25" t="s">
        <v>171</v>
      </c>
      <c r="AT122" s="25" t="s">
        <v>166</v>
      </c>
      <c r="AU122" s="25" t="s">
        <v>172</v>
      </c>
      <c r="AY122" s="25" t="s">
        <v>162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25" t="s">
        <v>76</v>
      </c>
      <c r="BK122" s="216">
        <f>ROUND(I122*H122,2)</f>
        <v>0</v>
      </c>
      <c r="BL122" s="25" t="s">
        <v>171</v>
      </c>
      <c r="BM122" s="25" t="s">
        <v>941</v>
      </c>
    </row>
    <row r="123" spans="2:65" s="12" customFormat="1">
      <c r="B123" s="217"/>
      <c r="C123" s="218"/>
      <c r="D123" s="229" t="s">
        <v>174</v>
      </c>
      <c r="E123" s="230" t="s">
        <v>21</v>
      </c>
      <c r="F123" s="231" t="s">
        <v>354</v>
      </c>
      <c r="G123" s="218"/>
      <c r="H123" s="232">
        <v>13.6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174</v>
      </c>
      <c r="AU123" s="228" t="s">
        <v>172</v>
      </c>
      <c r="AV123" s="12" t="s">
        <v>80</v>
      </c>
      <c r="AW123" s="12" t="s">
        <v>33</v>
      </c>
      <c r="AX123" s="12" t="s">
        <v>76</v>
      </c>
      <c r="AY123" s="228" t="s">
        <v>162</v>
      </c>
    </row>
    <row r="124" spans="2:65" s="11" customFormat="1" ht="22.35" customHeight="1">
      <c r="B124" s="186"/>
      <c r="C124" s="187"/>
      <c r="D124" s="202" t="s">
        <v>68</v>
      </c>
      <c r="E124" s="203" t="s">
        <v>221</v>
      </c>
      <c r="F124" s="203" t="s">
        <v>222</v>
      </c>
      <c r="G124" s="187"/>
      <c r="H124" s="187"/>
      <c r="I124" s="190"/>
      <c r="J124" s="204">
        <f>BK124</f>
        <v>0</v>
      </c>
      <c r="K124" s="187"/>
      <c r="L124" s="192"/>
      <c r="M124" s="193"/>
      <c r="N124" s="194"/>
      <c r="O124" s="194"/>
      <c r="P124" s="195">
        <f>SUM(P125:P126)</f>
        <v>0</v>
      </c>
      <c r="Q124" s="194"/>
      <c r="R124" s="195">
        <f>SUM(R125:R126)</f>
        <v>0</v>
      </c>
      <c r="S124" s="194"/>
      <c r="T124" s="196">
        <f>SUM(T125:T126)</f>
        <v>0</v>
      </c>
      <c r="AR124" s="197" t="s">
        <v>76</v>
      </c>
      <c r="AT124" s="198" t="s">
        <v>68</v>
      </c>
      <c r="AU124" s="198" t="s">
        <v>80</v>
      </c>
      <c r="AY124" s="197" t="s">
        <v>162</v>
      </c>
      <c r="BK124" s="199">
        <f>SUM(BK125:BK126)</f>
        <v>0</v>
      </c>
    </row>
    <row r="125" spans="2:65" s="1" customFormat="1" ht="22.5" customHeight="1">
      <c r="B125" s="42"/>
      <c r="C125" s="205" t="s">
        <v>164</v>
      </c>
      <c r="D125" s="205" t="s">
        <v>166</v>
      </c>
      <c r="E125" s="206" t="s">
        <v>228</v>
      </c>
      <c r="F125" s="207" t="s">
        <v>229</v>
      </c>
      <c r="G125" s="208" t="s">
        <v>225</v>
      </c>
      <c r="H125" s="209">
        <v>13.76</v>
      </c>
      <c r="I125" s="210"/>
      <c r="J125" s="211">
        <f>ROUND(I125*H125,2)</f>
        <v>0</v>
      </c>
      <c r="K125" s="207" t="s">
        <v>21</v>
      </c>
      <c r="L125" s="62"/>
      <c r="M125" s="212" t="s">
        <v>21</v>
      </c>
      <c r="N125" s="213" t="s">
        <v>40</v>
      </c>
      <c r="O125" s="4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AR125" s="25" t="s">
        <v>171</v>
      </c>
      <c r="AT125" s="25" t="s">
        <v>166</v>
      </c>
      <c r="AU125" s="25" t="s">
        <v>172</v>
      </c>
      <c r="AY125" s="25" t="s">
        <v>162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25" t="s">
        <v>76</v>
      </c>
      <c r="BK125" s="216">
        <f>ROUND(I125*H125,2)</f>
        <v>0</v>
      </c>
      <c r="BL125" s="25" t="s">
        <v>171</v>
      </c>
      <c r="BM125" s="25" t="s">
        <v>942</v>
      </c>
    </row>
    <row r="126" spans="2:65" s="12" customFormat="1">
      <c r="B126" s="217"/>
      <c r="C126" s="218"/>
      <c r="D126" s="229" t="s">
        <v>174</v>
      </c>
      <c r="E126" s="230" t="s">
        <v>21</v>
      </c>
      <c r="F126" s="231" t="s">
        <v>943</v>
      </c>
      <c r="G126" s="218"/>
      <c r="H126" s="232">
        <v>13.76</v>
      </c>
      <c r="I126" s="223"/>
      <c r="J126" s="218"/>
      <c r="K126" s="218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174</v>
      </c>
      <c r="AU126" s="228" t="s">
        <v>172</v>
      </c>
      <c r="AV126" s="12" t="s">
        <v>80</v>
      </c>
      <c r="AW126" s="12" t="s">
        <v>33</v>
      </c>
      <c r="AX126" s="12" t="s">
        <v>76</v>
      </c>
      <c r="AY126" s="228" t="s">
        <v>162</v>
      </c>
    </row>
    <row r="127" spans="2:65" s="11" customFormat="1" ht="22.35" customHeight="1">
      <c r="B127" s="186"/>
      <c r="C127" s="187"/>
      <c r="D127" s="202" t="s">
        <v>68</v>
      </c>
      <c r="E127" s="203" t="s">
        <v>232</v>
      </c>
      <c r="F127" s="203" t="s">
        <v>233</v>
      </c>
      <c r="G127" s="187"/>
      <c r="H127" s="187"/>
      <c r="I127" s="190"/>
      <c r="J127" s="204">
        <f>BK127</f>
        <v>0</v>
      </c>
      <c r="K127" s="187"/>
      <c r="L127" s="192"/>
      <c r="M127" s="193"/>
      <c r="N127" s="194"/>
      <c r="O127" s="194"/>
      <c r="P127" s="195">
        <f>SUM(P128:P133)</f>
        <v>0</v>
      </c>
      <c r="Q127" s="194"/>
      <c r="R127" s="195">
        <f>SUM(R128:R133)</f>
        <v>0</v>
      </c>
      <c r="S127" s="194"/>
      <c r="T127" s="196">
        <f>SUM(T128:T133)</f>
        <v>0</v>
      </c>
      <c r="AR127" s="197" t="s">
        <v>76</v>
      </c>
      <c r="AT127" s="198" t="s">
        <v>68</v>
      </c>
      <c r="AU127" s="198" t="s">
        <v>80</v>
      </c>
      <c r="AY127" s="197" t="s">
        <v>162</v>
      </c>
      <c r="BK127" s="199">
        <f>SUM(BK128:BK133)</f>
        <v>0</v>
      </c>
    </row>
    <row r="128" spans="2:65" s="1" customFormat="1" ht="22.5" customHeight="1">
      <c r="B128" s="42"/>
      <c r="C128" s="205" t="s">
        <v>221</v>
      </c>
      <c r="D128" s="205" t="s">
        <v>166</v>
      </c>
      <c r="E128" s="206" t="s">
        <v>234</v>
      </c>
      <c r="F128" s="207" t="s">
        <v>235</v>
      </c>
      <c r="G128" s="208" t="s">
        <v>225</v>
      </c>
      <c r="H128" s="209">
        <v>32.549999999999997</v>
      </c>
      <c r="I128" s="210"/>
      <c r="J128" s="211">
        <f>ROUND(I128*H128,2)</f>
        <v>0</v>
      </c>
      <c r="K128" s="207" t="s">
        <v>21</v>
      </c>
      <c r="L128" s="62"/>
      <c r="M128" s="212" t="s">
        <v>21</v>
      </c>
      <c r="N128" s="213" t="s">
        <v>40</v>
      </c>
      <c r="O128" s="43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25" t="s">
        <v>171</v>
      </c>
      <c r="AT128" s="25" t="s">
        <v>166</v>
      </c>
      <c r="AU128" s="25" t="s">
        <v>172</v>
      </c>
      <c r="AY128" s="25" t="s">
        <v>162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25" t="s">
        <v>76</v>
      </c>
      <c r="BK128" s="216">
        <f>ROUND(I128*H128,2)</f>
        <v>0</v>
      </c>
      <c r="BL128" s="25" t="s">
        <v>171</v>
      </c>
      <c r="BM128" s="25" t="s">
        <v>944</v>
      </c>
    </row>
    <row r="129" spans="2:65" s="12" customFormat="1">
      <c r="B129" s="217"/>
      <c r="C129" s="218"/>
      <c r="D129" s="229" t="s">
        <v>174</v>
      </c>
      <c r="E129" s="230" t="s">
        <v>21</v>
      </c>
      <c r="F129" s="231" t="s">
        <v>945</v>
      </c>
      <c r="G129" s="218"/>
      <c r="H129" s="232">
        <v>32.549999999999997</v>
      </c>
      <c r="I129" s="223"/>
      <c r="J129" s="218"/>
      <c r="K129" s="218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174</v>
      </c>
      <c r="AU129" s="228" t="s">
        <v>172</v>
      </c>
      <c r="AV129" s="12" t="s">
        <v>80</v>
      </c>
      <c r="AW129" s="12" t="s">
        <v>33</v>
      </c>
      <c r="AX129" s="12" t="s">
        <v>69</v>
      </c>
      <c r="AY129" s="228" t="s">
        <v>162</v>
      </c>
    </row>
    <row r="130" spans="2:65" s="13" customFormat="1">
      <c r="B130" s="233"/>
      <c r="C130" s="234"/>
      <c r="D130" s="219" t="s">
        <v>174</v>
      </c>
      <c r="E130" s="235" t="s">
        <v>21</v>
      </c>
      <c r="F130" s="236" t="s">
        <v>194</v>
      </c>
      <c r="G130" s="234"/>
      <c r="H130" s="237">
        <v>32.549999999999997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174</v>
      </c>
      <c r="AU130" s="243" t="s">
        <v>172</v>
      </c>
      <c r="AV130" s="13" t="s">
        <v>171</v>
      </c>
      <c r="AW130" s="13" t="s">
        <v>33</v>
      </c>
      <c r="AX130" s="13" t="s">
        <v>76</v>
      </c>
      <c r="AY130" s="243" t="s">
        <v>162</v>
      </c>
    </row>
    <row r="131" spans="2:65" s="1" customFormat="1" ht="22.5" customHeight="1">
      <c r="B131" s="42"/>
      <c r="C131" s="205" t="s">
        <v>232</v>
      </c>
      <c r="D131" s="205" t="s">
        <v>166</v>
      </c>
      <c r="E131" s="206" t="s">
        <v>239</v>
      </c>
      <c r="F131" s="207" t="s">
        <v>240</v>
      </c>
      <c r="G131" s="208" t="s">
        <v>225</v>
      </c>
      <c r="H131" s="209">
        <v>9.7650000000000006</v>
      </c>
      <c r="I131" s="210"/>
      <c r="J131" s="211">
        <f>ROUND(I131*H131,2)</f>
        <v>0</v>
      </c>
      <c r="K131" s="207" t="s">
        <v>21</v>
      </c>
      <c r="L131" s="62"/>
      <c r="M131" s="212" t="s">
        <v>21</v>
      </c>
      <c r="N131" s="213" t="s">
        <v>40</v>
      </c>
      <c r="O131" s="43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AR131" s="25" t="s">
        <v>171</v>
      </c>
      <c r="AT131" s="25" t="s">
        <v>166</v>
      </c>
      <c r="AU131" s="25" t="s">
        <v>172</v>
      </c>
      <c r="AY131" s="25" t="s">
        <v>162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25" t="s">
        <v>76</v>
      </c>
      <c r="BK131" s="216">
        <f>ROUND(I131*H131,2)</f>
        <v>0</v>
      </c>
      <c r="BL131" s="25" t="s">
        <v>171</v>
      </c>
      <c r="BM131" s="25" t="s">
        <v>946</v>
      </c>
    </row>
    <row r="132" spans="2:65" s="12" customFormat="1">
      <c r="B132" s="217"/>
      <c r="C132" s="218"/>
      <c r="D132" s="229" t="s">
        <v>174</v>
      </c>
      <c r="E132" s="230" t="s">
        <v>21</v>
      </c>
      <c r="F132" s="231" t="s">
        <v>752</v>
      </c>
      <c r="G132" s="218"/>
      <c r="H132" s="232">
        <v>9.7650000000000006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174</v>
      </c>
      <c r="AU132" s="228" t="s">
        <v>172</v>
      </c>
      <c r="AV132" s="12" t="s">
        <v>80</v>
      </c>
      <c r="AW132" s="12" t="s">
        <v>33</v>
      </c>
      <c r="AX132" s="12" t="s">
        <v>69</v>
      </c>
      <c r="AY132" s="228" t="s">
        <v>162</v>
      </c>
    </row>
    <row r="133" spans="2:65" s="13" customFormat="1">
      <c r="B133" s="233"/>
      <c r="C133" s="234"/>
      <c r="D133" s="229" t="s">
        <v>174</v>
      </c>
      <c r="E133" s="244" t="s">
        <v>21</v>
      </c>
      <c r="F133" s="245" t="s">
        <v>194</v>
      </c>
      <c r="G133" s="234"/>
      <c r="H133" s="246">
        <v>9.7650000000000006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174</v>
      </c>
      <c r="AU133" s="243" t="s">
        <v>172</v>
      </c>
      <c r="AV133" s="13" t="s">
        <v>171</v>
      </c>
      <c r="AW133" s="13" t="s">
        <v>33</v>
      </c>
      <c r="AX133" s="13" t="s">
        <v>76</v>
      </c>
      <c r="AY133" s="243" t="s">
        <v>162</v>
      </c>
    </row>
    <row r="134" spans="2:65" s="11" customFormat="1" ht="22.35" customHeight="1">
      <c r="B134" s="186"/>
      <c r="C134" s="187"/>
      <c r="D134" s="202" t="s">
        <v>68</v>
      </c>
      <c r="E134" s="203" t="s">
        <v>10</v>
      </c>
      <c r="F134" s="203" t="s">
        <v>252</v>
      </c>
      <c r="G134" s="187"/>
      <c r="H134" s="187"/>
      <c r="I134" s="190"/>
      <c r="J134" s="204">
        <f>BK134</f>
        <v>0</v>
      </c>
      <c r="K134" s="187"/>
      <c r="L134" s="192"/>
      <c r="M134" s="193"/>
      <c r="N134" s="194"/>
      <c r="O134" s="194"/>
      <c r="P134" s="195">
        <f>SUM(P135:P146)</f>
        <v>0</v>
      </c>
      <c r="Q134" s="194"/>
      <c r="R134" s="195">
        <f>SUM(R135:R146)</f>
        <v>3.3318599999999997E-2</v>
      </c>
      <c r="S134" s="194"/>
      <c r="T134" s="196">
        <f>SUM(T135:T146)</f>
        <v>0</v>
      </c>
      <c r="AR134" s="197" t="s">
        <v>76</v>
      </c>
      <c r="AT134" s="198" t="s">
        <v>68</v>
      </c>
      <c r="AU134" s="198" t="s">
        <v>80</v>
      </c>
      <c r="AY134" s="197" t="s">
        <v>162</v>
      </c>
      <c r="BK134" s="199">
        <f>SUM(BK135:BK146)</f>
        <v>0</v>
      </c>
    </row>
    <row r="135" spans="2:65" s="1" customFormat="1" ht="22.5" customHeight="1">
      <c r="B135" s="42"/>
      <c r="C135" s="205" t="s">
        <v>238</v>
      </c>
      <c r="D135" s="205" t="s">
        <v>166</v>
      </c>
      <c r="E135" s="206" t="s">
        <v>254</v>
      </c>
      <c r="F135" s="207" t="s">
        <v>255</v>
      </c>
      <c r="G135" s="208" t="s">
        <v>169</v>
      </c>
      <c r="H135" s="209">
        <v>26.207999999999998</v>
      </c>
      <c r="I135" s="210"/>
      <c r="J135" s="211">
        <f>ROUND(I135*H135,2)</f>
        <v>0</v>
      </c>
      <c r="K135" s="207" t="s">
        <v>21</v>
      </c>
      <c r="L135" s="62"/>
      <c r="M135" s="212" t="s">
        <v>21</v>
      </c>
      <c r="N135" s="213" t="s">
        <v>40</v>
      </c>
      <c r="O135" s="43"/>
      <c r="P135" s="214">
        <f>O135*H135</f>
        <v>0</v>
      </c>
      <c r="Q135" s="214">
        <v>6.9999999999999999E-4</v>
      </c>
      <c r="R135" s="214">
        <f>Q135*H135</f>
        <v>1.83456E-2</v>
      </c>
      <c r="S135" s="214">
        <v>0</v>
      </c>
      <c r="T135" s="215">
        <f>S135*H135</f>
        <v>0</v>
      </c>
      <c r="AR135" s="25" t="s">
        <v>171</v>
      </c>
      <c r="AT135" s="25" t="s">
        <v>166</v>
      </c>
      <c r="AU135" s="25" t="s">
        <v>172</v>
      </c>
      <c r="AY135" s="25" t="s">
        <v>162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25" t="s">
        <v>76</v>
      </c>
      <c r="BK135" s="216">
        <f>ROUND(I135*H135,2)</f>
        <v>0</v>
      </c>
      <c r="BL135" s="25" t="s">
        <v>171</v>
      </c>
      <c r="BM135" s="25" t="s">
        <v>947</v>
      </c>
    </row>
    <row r="136" spans="2:65" s="12" customFormat="1">
      <c r="B136" s="217"/>
      <c r="C136" s="218"/>
      <c r="D136" s="229" t="s">
        <v>174</v>
      </c>
      <c r="E136" s="230" t="s">
        <v>21</v>
      </c>
      <c r="F136" s="231" t="s">
        <v>948</v>
      </c>
      <c r="G136" s="218"/>
      <c r="H136" s="232">
        <v>26.207999999999998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174</v>
      </c>
      <c r="AU136" s="228" t="s">
        <v>172</v>
      </c>
      <c r="AV136" s="12" t="s">
        <v>80</v>
      </c>
      <c r="AW136" s="12" t="s">
        <v>33</v>
      </c>
      <c r="AX136" s="12" t="s">
        <v>69</v>
      </c>
      <c r="AY136" s="228" t="s">
        <v>162</v>
      </c>
    </row>
    <row r="137" spans="2:65" s="13" customFormat="1">
      <c r="B137" s="233"/>
      <c r="C137" s="234"/>
      <c r="D137" s="219" t="s">
        <v>174</v>
      </c>
      <c r="E137" s="235" t="s">
        <v>21</v>
      </c>
      <c r="F137" s="236" t="s">
        <v>194</v>
      </c>
      <c r="G137" s="234"/>
      <c r="H137" s="237">
        <v>26.207999999999998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174</v>
      </c>
      <c r="AU137" s="243" t="s">
        <v>172</v>
      </c>
      <c r="AV137" s="13" t="s">
        <v>171</v>
      </c>
      <c r="AW137" s="13" t="s">
        <v>33</v>
      </c>
      <c r="AX137" s="13" t="s">
        <v>76</v>
      </c>
      <c r="AY137" s="243" t="s">
        <v>162</v>
      </c>
    </row>
    <row r="138" spans="2:65" s="1" customFormat="1" ht="22.5" customHeight="1">
      <c r="B138" s="42"/>
      <c r="C138" s="205" t="s">
        <v>10</v>
      </c>
      <c r="D138" s="205" t="s">
        <v>166</v>
      </c>
      <c r="E138" s="206" t="s">
        <v>259</v>
      </c>
      <c r="F138" s="207" t="s">
        <v>260</v>
      </c>
      <c r="G138" s="208" t="s">
        <v>169</v>
      </c>
      <c r="H138" s="209">
        <v>26.207999999999998</v>
      </c>
      <c r="I138" s="210"/>
      <c r="J138" s="211">
        <f>ROUND(I138*H138,2)</f>
        <v>0</v>
      </c>
      <c r="K138" s="207" t="s">
        <v>21</v>
      </c>
      <c r="L138" s="62"/>
      <c r="M138" s="212" t="s">
        <v>21</v>
      </c>
      <c r="N138" s="213" t="s">
        <v>40</v>
      </c>
      <c r="O138" s="43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25" t="s">
        <v>171</v>
      </c>
      <c r="AT138" s="25" t="s">
        <v>166</v>
      </c>
      <c r="AU138" s="25" t="s">
        <v>172</v>
      </c>
      <c r="AY138" s="25" t="s">
        <v>162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25" t="s">
        <v>76</v>
      </c>
      <c r="BK138" s="216">
        <f>ROUND(I138*H138,2)</f>
        <v>0</v>
      </c>
      <c r="BL138" s="25" t="s">
        <v>171</v>
      </c>
      <c r="BM138" s="25" t="s">
        <v>949</v>
      </c>
    </row>
    <row r="139" spans="2:65" s="12" customFormat="1">
      <c r="B139" s="217"/>
      <c r="C139" s="218"/>
      <c r="D139" s="229" t="s">
        <v>174</v>
      </c>
      <c r="E139" s="230" t="s">
        <v>21</v>
      </c>
      <c r="F139" s="231" t="s">
        <v>950</v>
      </c>
      <c r="G139" s="218"/>
      <c r="H139" s="232">
        <v>26.207999999999998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174</v>
      </c>
      <c r="AU139" s="228" t="s">
        <v>172</v>
      </c>
      <c r="AV139" s="12" t="s">
        <v>80</v>
      </c>
      <c r="AW139" s="12" t="s">
        <v>33</v>
      </c>
      <c r="AX139" s="12" t="s">
        <v>69</v>
      </c>
      <c r="AY139" s="228" t="s">
        <v>162</v>
      </c>
    </row>
    <row r="140" spans="2:65" s="13" customFormat="1">
      <c r="B140" s="233"/>
      <c r="C140" s="234"/>
      <c r="D140" s="219" t="s">
        <v>174</v>
      </c>
      <c r="E140" s="235" t="s">
        <v>21</v>
      </c>
      <c r="F140" s="236" t="s">
        <v>194</v>
      </c>
      <c r="G140" s="234"/>
      <c r="H140" s="237">
        <v>26.207999999999998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174</v>
      </c>
      <c r="AU140" s="243" t="s">
        <v>172</v>
      </c>
      <c r="AV140" s="13" t="s">
        <v>171</v>
      </c>
      <c r="AW140" s="13" t="s">
        <v>33</v>
      </c>
      <c r="AX140" s="13" t="s">
        <v>76</v>
      </c>
      <c r="AY140" s="243" t="s">
        <v>162</v>
      </c>
    </row>
    <row r="141" spans="2:65" s="1" customFormat="1" ht="22.5" customHeight="1">
      <c r="B141" s="42"/>
      <c r="C141" s="205" t="s">
        <v>247</v>
      </c>
      <c r="D141" s="205" t="s">
        <v>166</v>
      </c>
      <c r="E141" s="206" t="s">
        <v>264</v>
      </c>
      <c r="F141" s="207" t="s">
        <v>265</v>
      </c>
      <c r="G141" s="208" t="s">
        <v>225</v>
      </c>
      <c r="H141" s="209">
        <v>32.549999999999997</v>
      </c>
      <c r="I141" s="210"/>
      <c r="J141" s="211">
        <f>ROUND(I141*H141,2)</f>
        <v>0</v>
      </c>
      <c r="K141" s="207" t="s">
        <v>21</v>
      </c>
      <c r="L141" s="62"/>
      <c r="M141" s="212" t="s">
        <v>21</v>
      </c>
      <c r="N141" s="213" t="s">
        <v>40</v>
      </c>
      <c r="O141" s="43"/>
      <c r="P141" s="214">
        <f>O141*H141</f>
        <v>0</v>
      </c>
      <c r="Q141" s="214">
        <v>4.6000000000000001E-4</v>
      </c>
      <c r="R141" s="214">
        <f>Q141*H141</f>
        <v>1.4972999999999998E-2</v>
      </c>
      <c r="S141" s="214">
        <v>0</v>
      </c>
      <c r="T141" s="215">
        <f>S141*H141</f>
        <v>0</v>
      </c>
      <c r="AR141" s="25" t="s">
        <v>171</v>
      </c>
      <c r="AT141" s="25" t="s">
        <v>166</v>
      </c>
      <c r="AU141" s="25" t="s">
        <v>172</v>
      </c>
      <c r="AY141" s="25" t="s">
        <v>162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25" t="s">
        <v>76</v>
      </c>
      <c r="BK141" s="216">
        <f>ROUND(I141*H141,2)</f>
        <v>0</v>
      </c>
      <c r="BL141" s="25" t="s">
        <v>171</v>
      </c>
      <c r="BM141" s="25" t="s">
        <v>951</v>
      </c>
    </row>
    <row r="142" spans="2:65" s="12" customFormat="1">
      <c r="B142" s="217"/>
      <c r="C142" s="218"/>
      <c r="D142" s="229" t="s">
        <v>174</v>
      </c>
      <c r="E142" s="230" t="s">
        <v>21</v>
      </c>
      <c r="F142" s="231" t="s">
        <v>755</v>
      </c>
      <c r="G142" s="218"/>
      <c r="H142" s="232">
        <v>32.549999999999997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174</v>
      </c>
      <c r="AU142" s="228" t="s">
        <v>172</v>
      </c>
      <c r="AV142" s="12" t="s">
        <v>80</v>
      </c>
      <c r="AW142" s="12" t="s">
        <v>33</v>
      </c>
      <c r="AX142" s="12" t="s">
        <v>69</v>
      </c>
      <c r="AY142" s="228" t="s">
        <v>162</v>
      </c>
    </row>
    <row r="143" spans="2:65" s="13" customFormat="1">
      <c r="B143" s="233"/>
      <c r="C143" s="234"/>
      <c r="D143" s="219" t="s">
        <v>174</v>
      </c>
      <c r="E143" s="235" t="s">
        <v>21</v>
      </c>
      <c r="F143" s="236" t="s">
        <v>194</v>
      </c>
      <c r="G143" s="234"/>
      <c r="H143" s="237">
        <v>32.549999999999997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174</v>
      </c>
      <c r="AU143" s="243" t="s">
        <v>172</v>
      </c>
      <c r="AV143" s="13" t="s">
        <v>171</v>
      </c>
      <c r="AW143" s="13" t="s">
        <v>33</v>
      </c>
      <c r="AX143" s="13" t="s">
        <v>76</v>
      </c>
      <c r="AY143" s="243" t="s">
        <v>162</v>
      </c>
    </row>
    <row r="144" spans="2:65" s="1" customFormat="1" ht="22.5" customHeight="1">
      <c r="B144" s="42"/>
      <c r="C144" s="205" t="s">
        <v>253</v>
      </c>
      <c r="D144" s="205" t="s">
        <v>166</v>
      </c>
      <c r="E144" s="206" t="s">
        <v>269</v>
      </c>
      <c r="F144" s="207" t="s">
        <v>270</v>
      </c>
      <c r="G144" s="208" t="s">
        <v>225</v>
      </c>
      <c r="H144" s="209">
        <v>32.549999999999997</v>
      </c>
      <c r="I144" s="210"/>
      <c r="J144" s="211">
        <f>ROUND(I144*H144,2)</f>
        <v>0</v>
      </c>
      <c r="K144" s="207" t="s">
        <v>21</v>
      </c>
      <c r="L144" s="62"/>
      <c r="M144" s="212" t="s">
        <v>21</v>
      </c>
      <c r="N144" s="213" t="s">
        <v>40</v>
      </c>
      <c r="O144" s="43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AR144" s="25" t="s">
        <v>171</v>
      </c>
      <c r="AT144" s="25" t="s">
        <v>166</v>
      </c>
      <c r="AU144" s="25" t="s">
        <v>172</v>
      </c>
      <c r="AY144" s="25" t="s">
        <v>162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25" t="s">
        <v>76</v>
      </c>
      <c r="BK144" s="216">
        <f>ROUND(I144*H144,2)</f>
        <v>0</v>
      </c>
      <c r="BL144" s="25" t="s">
        <v>171</v>
      </c>
      <c r="BM144" s="25" t="s">
        <v>952</v>
      </c>
    </row>
    <row r="145" spans="2:65" s="12" customFormat="1">
      <c r="B145" s="217"/>
      <c r="C145" s="218"/>
      <c r="D145" s="229" t="s">
        <v>174</v>
      </c>
      <c r="E145" s="230" t="s">
        <v>21</v>
      </c>
      <c r="F145" s="231" t="s">
        <v>755</v>
      </c>
      <c r="G145" s="218"/>
      <c r="H145" s="232">
        <v>32.549999999999997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174</v>
      </c>
      <c r="AU145" s="228" t="s">
        <v>172</v>
      </c>
      <c r="AV145" s="12" t="s">
        <v>80</v>
      </c>
      <c r="AW145" s="12" t="s">
        <v>33</v>
      </c>
      <c r="AX145" s="12" t="s">
        <v>69</v>
      </c>
      <c r="AY145" s="228" t="s">
        <v>162</v>
      </c>
    </row>
    <row r="146" spans="2:65" s="13" customFormat="1">
      <c r="B146" s="233"/>
      <c r="C146" s="234"/>
      <c r="D146" s="229" t="s">
        <v>174</v>
      </c>
      <c r="E146" s="244" t="s">
        <v>21</v>
      </c>
      <c r="F146" s="245" t="s">
        <v>194</v>
      </c>
      <c r="G146" s="234"/>
      <c r="H146" s="246">
        <v>32.549999999999997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174</v>
      </c>
      <c r="AU146" s="243" t="s">
        <v>172</v>
      </c>
      <c r="AV146" s="13" t="s">
        <v>171</v>
      </c>
      <c r="AW146" s="13" t="s">
        <v>33</v>
      </c>
      <c r="AX146" s="13" t="s">
        <v>76</v>
      </c>
      <c r="AY146" s="243" t="s">
        <v>162</v>
      </c>
    </row>
    <row r="147" spans="2:65" s="11" customFormat="1" ht="22.35" customHeight="1">
      <c r="B147" s="186"/>
      <c r="C147" s="187"/>
      <c r="D147" s="202" t="s">
        <v>68</v>
      </c>
      <c r="E147" s="203" t="s">
        <v>247</v>
      </c>
      <c r="F147" s="203" t="s">
        <v>272</v>
      </c>
      <c r="G147" s="187"/>
      <c r="H147" s="187"/>
      <c r="I147" s="190"/>
      <c r="J147" s="204">
        <f>BK147</f>
        <v>0</v>
      </c>
      <c r="K147" s="187"/>
      <c r="L147" s="192"/>
      <c r="M147" s="193"/>
      <c r="N147" s="194"/>
      <c r="O147" s="194"/>
      <c r="P147" s="195">
        <f>SUM(P148:P154)</f>
        <v>0</v>
      </c>
      <c r="Q147" s="194"/>
      <c r="R147" s="195">
        <f>SUM(R148:R154)</f>
        <v>0</v>
      </c>
      <c r="S147" s="194"/>
      <c r="T147" s="196">
        <f>SUM(T148:T154)</f>
        <v>0</v>
      </c>
      <c r="AR147" s="197" t="s">
        <v>76</v>
      </c>
      <c r="AT147" s="198" t="s">
        <v>68</v>
      </c>
      <c r="AU147" s="198" t="s">
        <v>80</v>
      </c>
      <c r="AY147" s="197" t="s">
        <v>162</v>
      </c>
      <c r="BK147" s="199">
        <f>SUM(BK148:BK154)</f>
        <v>0</v>
      </c>
    </row>
    <row r="148" spans="2:65" s="1" customFormat="1" ht="22.5" customHeight="1">
      <c r="B148" s="42"/>
      <c r="C148" s="205" t="s">
        <v>258</v>
      </c>
      <c r="D148" s="205" t="s">
        <v>166</v>
      </c>
      <c r="E148" s="206" t="s">
        <v>953</v>
      </c>
      <c r="F148" s="207" t="s">
        <v>954</v>
      </c>
      <c r="G148" s="208" t="s">
        <v>169</v>
      </c>
      <c r="H148" s="209">
        <v>14.4</v>
      </c>
      <c r="I148" s="210"/>
      <c r="J148" s="211">
        <f>ROUND(I148*H148,2)</f>
        <v>0</v>
      </c>
      <c r="K148" s="207" t="s">
        <v>21</v>
      </c>
      <c r="L148" s="62"/>
      <c r="M148" s="212" t="s">
        <v>21</v>
      </c>
      <c r="N148" s="213" t="s">
        <v>40</v>
      </c>
      <c r="O148" s="43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AR148" s="25" t="s">
        <v>171</v>
      </c>
      <c r="AT148" s="25" t="s">
        <v>166</v>
      </c>
      <c r="AU148" s="25" t="s">
        <v>172</v>
      </c>
      <c r="AY148" s="25" t="s">
        <v>162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25" t="s">
        <v>76</v>
      </c>
      <c r="BK148" s="216">
        <f>ROUND(I148*H148,2)</f>
        <v>0</v>
      </c>
      <c r="BL148" s="25" t="s">
        <v>171</v>
      </c>
      <c r="BM148" s="25" t="s">
        <v>955</v>
      </c>
    </row>
    <row r="149" spans="2:65" s="12" customFormat="1">
      <c r="B149" s="217"/>
      <c r="C149" s="218"/>
      <c r="D149" s="219" t="s">
        <v>174</v>
      </c>
      <c r="E149" s="220" t="s">
        <v>21</v>
      </c>
      <c r="F149" s="221" t="s">
        <v>929</v>
      </c>
      <c r="G149" s="218"/>
      <c r="H149" s="222">
        <v>14.4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174</v>
      </c>
      <c r="AU149" s="228" t="s">
        <v>172</v>
      </c>
      <c r="AV149" s="12" t="s">
        <v>80</v>
      </c>
      <c r="AW149" s="12" t="s">
        <v>33</v>
      </c>
      <c r="AX149" s="12" t="s">
        <v>76</v>
      </c>
      <c r="AY149" s="228" t="s">
        <v>162</v>
      </c>
    </row>
    <row r="150" spans="2:65" s="1" customFormat="1" ht="22.5" customHeight="1">
      <c r="B150" s="42"/>
      <c r="C150" s="205" t="s">
        <v>263</v>
      </c>
      <c r="D150" s="205" t="s">
        <v>166</v>
      </c>
      <c r="E150" s="206" t="s">
        <v>273</v>
      </c>
      <c r="F150" s="207" t="s">
        <v>274</v>
      </c>
      <c r="G150" s="208" t="s">
        <v>225</v>
      </c>
      <c r="H150" s="209">
        <v>46.79</v>
      </c>
      <c r="I150" s="210"/>
      <c r="J150" s="211">
        <f>ROUND(I150*H150,2)</f>
        <v>0</v>
      </c>
      <c r="K150" s="207" t="s">
        <v>21</v>
      </c>
      <c r="L150" s="62"/>
      <c r="M150" s="212" t="s">
        <v>21</v>
      </c>
      <c r="N150" s="213" t="s">
        <v>40</v>
      </c>
      <c r="O150" s="43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AR150" s="25" t="s">
        <v>171</v>
      </c>
      <c r="AT150" s="25" t="s">
        <v>166</v>
      </c>
      <c r="AU150" s="25" t="s">
        <v>172</v>
      </c>
      <c r="AY150" s="25" t="s">
        <v>162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25" t="s">
        <v>76</v>
      </c>
      <c r="BK150" s="216">
        <f>ROUND(I150*H150,2)</f>
        <v>0</v>
      </c>
      <c r="BL150" s="25" t="s">
        <v>171</v>
      </c>
      <c r="BM150" s="25" t="s">
        <v>956</v>
      </c>
    </row>
    <row r="151" spans="2:65" s="12" customFormat="1">
      <c r="B151" s="217"/>
      <c r="C151" s="218"/>
      <c r="D151" s="229" t="s">
        <v>174</v>
      </c>
      <c r="E151" s="230" t="s">
        <v>21</v>
      </c>
      <c r="F151" s="231" t="s">
        <v>957</v>
      </c>
      <c r="G151" s="218"/>
      <c r="H151" s="232">
        <v>13.76</v>
      </c>
      <c r="I151" s="223"/>
      <c r="J151" s="218"/>
      <c r="K151" s="218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174</v>
      </c>
      <c r="AU151" s="228" t="s">
        <v>172</v>
      </c>
      <c r="AV151" s="12" t="s">
        <v>80</v>
      </c>
      <c r="AW151" s="12" t="s">
        <v>33</v>
      </c>
      <c r="AX151" s="12" t="s">
        <v>69</v>
      </c>
      <c r="AY151" s="228" t="s">
        <v>162</v>
      </c>
    </row>
    <row r="152" spans="2:65" s="12" customFormat="1">
      <c r="B152" s="217"/>
      <c r="C152" s="218"/>
      <c r="D152" s="229" t="s">
        <v>174</v>
      </c>
      <c r="E152" s="230" t="s">
        <v>21</v>
      </c>
      <c r="F152" s="231" t="s">
        <v>757</v>
      </c>
      <c r="G152" s="218"/>
      <c r="H152" s="232">
        <v>32.549999999999997</v>
      </c>
      <c r="I152" s="223"/>
      <c r="J152" s="218"/>
      <c r="K152" s="218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174</v>
      </c>
      <c r="AU152" s="228" t="s">
        <v>172</v>
      </c>
      <c r="AV152" s="12" t="s">
        <v>80</v>
      </c>
      <c r="AW152" s="12" t="s">
        <v>33</v>
      </c>
      <c r="AX152" s="12" t="s">
        <v>69</v>
      </c>
      <c r="AY152" s="228" t="s">
        <v>162</v>
      </c>
    </row>
    <row r="153" spans="2:65" s="12" customFormat="1">
      <c r="B153" s="217"/>
      <c r="C153" s="218"/>
      <c r="D153" s="229" t="s">
        <v>174</v>
      </c>
      <c r="E153" s="230" t="s">
        <v>21</v>
      </c>
      <c r="F153" s="231" t="s">
        <v>958</v>
      </c>
      <c r="G153" s="218"/>
      <c r="H153" s="232">
        <v>0.48</v>
      </c>
      <c r="I153" s="223"/>
      <c r="J153" s="218"/>
      <c r="K153" s="218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174</v>
      </c>
      <c r="AU153" s="228" t="s">
        <v>172</v>
      </c>
      <c r="AV153" s="12" t="s">
        <v>80</v>
      </c>
      <c r="AW153" s="12" t="s">
        <v>33</v>
      </c>
      <c r="AX153" s="12" t="s">
        <v>69</v>
      </c>
      <c r="AY153" s="228" t="s">
        <v>162</v>
      </c>
    </row>
    <row r="154" spans="2:65" s="14" customFormat="1">
      <c r="B154" s="247"/>
      <c r="C154" s="248"/>
      <c r="D154" s="229" t="s">
        <v>174</v>
      </c>
      <c r="E154" s="249" t="s">
        <v>21</v>
      </c>
      <c r="F154" s="250" t="s">
        <v>279</v>
      </c>
      <c r="G154" s="248"/>
      <c r="H154" s="251">
        <v>46.79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174</v>
      </c>
      <c r="AU154" s="257" t="s">
        <v>172</v>
      </c>
      <c r="AV154" s="14" t="s">
        <v>172</v>
      </c>
      <c r="AW154" s="14" t="s">
        <v>33</v>
      </c>
      <c r="AX154" s="14" t="s">
        <v>76</v>
      </c>
      <c r="AY154" s="257" t="s">
        <v>162</v>
      </c>
    </row>
    <row r="155" spans="2:65" s="11" customFormat="1" ht="22.35" customHeight="1">
      <c r="B155" s="186"/>
      <c r="C155" s="187"/>
      <c r="D155" s="202" t="s">
        <v>68</v>
      </c>
      <c r="E155" s="203" t="s">
        <v>253</v>
      </c>
      <c r="F155" s="203" t="s">
        <v>280</v>
      </c>
      <c r="G155" s="187"/>
      <c r="H155" s="187"/>
      <c r="I155" s="190"/>
      <c r="J155" s="204">
        <f>BK155</f>
        <v>0</v>
      </c>
      <c r="K155" s="187"/>
      <c r="L155" s="192"/>
      <c r="M155" s="193"/>
      <c r="N155" s="194"/>
      <c r="O155" s="194"/>
      <c r="P155" s="195">
        <f>SUM(P156:P174)</f>
        <v>0</v>
      </c>
      <c r="Q155" s="194"/>
      <c r="R155" s="195">
        <f>SUM(R156:R174)</f>
        <v>47.709000000000003</v>
      </c>
      <c r="S155" s="194"/>
      <c r="T155" s="196">
        <f>SUM(T156:T174)</f>
        <v>0</v>
      </c>
      <c r="AR155" s="197" t="s">
        <v>76</v>
      </c>
      <c r="AT155" s="198" t="s">
        <v>68</v>
      </c>
      <c r="AU155" s="198" t="s">
        <v>80</v>
      </c>
      <c r="AY155" s="197" t="s">
        <v>162</v>
      </c>
      <c r="BK155" s="199">
        <f>SUM(BK156:BK174)</f>
        <v>0</v>
      </c>
    </row>
    <row r="156" spans="2:65" s="1" customFormat="1" ht="22.5" customHeight="1">
      <c r="B156" s="42"/>
      <c r="C156" s="205" t="s">
        <v>268</v>
      </c>
      <c r="D156" s="205" t="s">
        <v>166</v>
      </c>
      <c r="E156" s="206" t="s">
        <v>282</v>
      </c>
      <c r="F156" s="207" t="s">
        <v>283</v>
      </c>
      <c r="G156" s="208" t="s">
        <v>225</v>
      </c>
      <c r="H156" s="209">
        <v>46.79</v>
      </c>
      <c r="I156" s="210"/>
      <c r="J156" s="211">
        <f>ROUND(I156*H156,2)</f>
        <v>0</v>
      </c>
      <c r="K156" s="207" t="s">
        <v>21</v>
      </c>
      <c r="L156" s="62"/>
      <c r="M156" s="212" t="s">
        <v>21</v>
      </c>
      <c r="N156" s="213" t="s">
        <v>40</v>
      </c>
      <c r="O156" s="43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AR156" s="25" t="s">
        <v>171</v>
      </c>
      <c r="AT156" s="25" t="s">
        <v>166</v>
      </c>
      <c r="AU156" s="25" t="s">
        <v>172</v>
      </c>
      <c r="AY156" s="25" t="s">
        <v>162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25" t="s">
        <v>76</v>
      </c>
      <c r="BK156" s="216">
        <f>ROUND(I156*H156,2)</f>
        <v>0</v>
      </c>
      <c r="BL156" s="25" t="s">
        <v>171</v>
      </c>
      <c r="BM156" s="25" t="s">
        <v>959</v>
      </c>
    </row>
    <row r="157" spans="2:65" s="12" customFormat="1">
      <c r="B157" s="217"/>
      <c r="C157" s="218"/>
      <c r="D157" s="229" t="s">
        <v>174</v>
      </c>
      <c r="E157" s="230" t="s">
        <v>21</v>
      </c>
      <c r="F157" s="231" t="s">
        <v>960</v>
      </c>
      <c r="G157" s="218"/>
      <c r="H157" s="232">
        <v>46.79</v>
      </c>
      <c r="I157" s="223"/>
      <c r="J157" s="218"/>
      <c r="K157" s="218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174</v>
      </c>
      <c r="AU157" s="228" t="s">
        <v>172</v>
      </c>
      <c r="AV157" s="12" t="s">
        <v>80</v>
      </c>
      <c r="AW157" s="12" t="s">
        <v>33</v>
      </c>
      <c r="AX157" s="12" t="s">
        <v>69</v>
      </c>
      <c r="AY157" s="228" t="s">
        <v>162</v>
      </c>
    </row>
    <row r="158" spans="2:65" s="13" customFormat="1">
      <c r="B158" s="233"/>
      <c r="C158" s="234"/>
      <c r="D158" s="219" t="s">
        <v>174</v>
      </c>
      <c r="E158" s="235" t="s">
        <v>21</v>
      </c>
      <c r="F158" s="236" t="s">
        <v>194</v>
      </c>
      <c r="G158" s="234"/>
      <c r="H158" s="237">
        <v>46.79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174</v>
      </c>
      <c r="AU158" s="243" t="s">
        <v>172</v>
      </c>
      <c r="AV158" s="13" t="s">
        <v>171</v>
      </c>
      <c r="AW158" s="13" t="s">
        <v>33</v>
      </c>
      <c r="AX158" s="13" t="s">
        <v>76</v>
      </c>
      <c r="AY158" s="243" t="s">
        <v>162</v>
      </c>
    </row>
    <row r="159" spans="2:65" s="1" customFormat="1" ht="22.5" customHeight="1">
      <c r="B159" s="42"/>
      <c r="C159" s="205" t="s">
        <v>9</v>
      </c>
      <c r="D159" s="205" t="s">
        <v>166</v>
      </c>
      <c r="E159" s="206" t="s">
        <v>287</v>
      </c>
      <c r="F159" s="207" t="s">
        <v>288</v>
      </c>
      <c r="G159" s="208" t="s">
        <v>289</v>
      </c>
      <c r="H159" s="209">
        <v>77.203999999999994</v>
      </c>
      <c r="I159" s="210"/>
      <c r="J159" s="211">
        <f>ROUND(I159*H159,2)</f>
        <v>0</v>
      </c>
      <c r="K159" s="207" t="s">
        <v>21</v>
      </c>
      <c r="L159" s="62"/>
      <c r="M159" s="212" t="s">
        <v>21</v>
      </c>
      <c r="N159" s="213" t="s">
        <v>40</v>
      </c>
      <c r="O159" s="43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AR159" s="25" t="s">
        <v>171</v>
      </c>
      <c r="AT159" s="25" t="s">
        <v>166</v>
      </c>
      <c r="AU159" s="25" t="s">
        <v>172</v>
      </c>
      <c r="AY159" s="25" t="s">
        <v>162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25" t="s">
        <v>76</v>
      </c>
      <c r="BK159" s="216">
        <f>ROUND(I159*H159,2)</f>
        <v>0</v>
      </c>
      <c r="BL159" s="25" t="s">
        <v>171</v>
      </c>
      <c r="BM159" s="25" t="s">
        <v>961</v>
      </c>
    </row>
    <row r="160" spans="2:65" s="12" customFormat="1">
      <c r="B160" s="217"/>
      <c r="C160" s="218"/>
      <c r="D160" s="229" t="s">
        <v>174</v>
      </c>
      <c r="E160" s="230" t="s">
        <v>21</v>
      </c>
      <c r="F160" s="231" t="s">
        <v>962</v>
      </c>
      <c r="G160" s="218"/>
      <c r="H160" s="232">
        <v>77.203999999999994</v>
      </c>
      <c r="I160" s="223"/>
      <c r="J160" s="218"/>
      <c r="K160" s="218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174</v>
      </c>
      <c r="AU160" s="228" t="s">
        <v>172</v>
      </c>
      <c r="AV160" s="12" t="s">
        <v>80</v>
      </c>
      <c r="AW160" s="12" t="s">
        <v>33</v>
      </c>
      <c r="AX160" s="12" t="s">
        <v>69</v>
      </c>
      <c r="AY160" s="228" t="s">
        <v>162</v>
      </c>
    </row>
    <row r="161" spans="2:65" s="13" customFormat="1">
      <c r="B161" s="233"/>
      <c r="C161" s="234"/>
      <c r="D161" s="219" t="s">
        <v>174</v>
      </c>
      <c r="E161" s="235" t="s">
        <v>21</v>
      </c>
      <c r="F161" s="236" t="s">
        <v>194</v>
      </c>
      <c r="G161" s="234"/>
      <c r="H161" s="237">
        <v>77.203999999999994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174</v>
      </c>
      <c r="AU161" s="243" t="s">
        <v>172</v>
      </c>
      <c r="AV161" s="13" t="s">
        <v>171</v>
      </c>
      <c r="AW161" s="13" t="s">
        <v>33</v>
      </c>
      <c r="AX161" s="13" t="s">
        <v>76</v>
      </c>
      <c r="AY161" s="243" t="s">
        <v>162</v>
      </c>
    </row>
    <row r="162" spans="2:65" s="1" customFormat="1" ht="22.5" customHeight="1">
      <c r="B162" s="42"/>
      <c r="C162" s="205" t="s">
        <v>281</v>
      </c>
      <c r="D162" s="205" t="s">
        <v>166</v>
      </c>
      <c r="E162" s="206" t="s">
        <v>293</v>
      </c>
      <c r="F162" s="207" t="s">
        <v>294</v>
      </c>
      <c r="G162" s="208" t="s">
        <v>225</v>
      </c>
      <c r="H162" s="209">
        <v>28.47</v>
      </c>
      <c r="I162" s="210"/>
      <c r="J162" s="211">
        <f>ROUND(I162*H162,2)</f>
        <v>0</v>
      </c>
      <c r="K162" s="207" t="s">
        <v>21</v>
      </c>
      <c r="L162" s="62"/>
      <c r="M162" s="212" t="s">
        <v>21</v>
      </c>
      <c r="N162" s="213" t="s">
        <v>40</v>
      </c>
      <c r="O162" s="43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AR162" s="25" t="s">
        <v>171</v>
      </c>
      <c r="AT162" s="25" t="s">
        <v>166</v>
      </c>
      <c r="AU162" s="25" t="s">
        <v>172</v>
      </c>
      <c r="AY162" s="25" t="s">
        <v>162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25" t="s">
        <v>76</v>
      </c>
      <c r="BK162" s="216">
        <f>ROUND(I162*H162,2)</f>
        <v>0</v>
      </c>
      <c r="BL162" s="25" t="s">
        <v>171</v>
      </c>
      <c r="BM162" s="25" t="s">
        <v>963</v>
      </c>
    </row>
    <row r="163" spans="2:65" s="15" customFormat="1">
      <c r="B163" s="258"/>
      <c r="C163" s="259"/>
      <c r="D163" s="229" t="s">
        <v>174</v>
      </c>
      <c r="E163" s="260" t="s">
        <v>21</v>
      </c>
      <c r="F163" s="261" t="s">
        <v>296</v>
      </c>
      <c r="G163" s="259"/>
      <c r="H163" s="262" t="s">
        <v>21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AT163" s="268" t="s">
        <v>174</v>
      </c>
      <c r="AU163" s="268" t="s">
        <v>172</v>
      </c>
      <c r="AV163" s="15" t="s">
        <v>76</v>
      </c>
      <c r="AW163" s="15" t="s">
        <v>33</v>
      </c>
      <c r="AX163" s="15" t="s">
        <v>69</v>
      </c>
      <c r="AY163" s="268" t="s">
        <v>162</v>
      </c>
    </row>
    <row r="164" spans="2:65" s="12" customFormat="1">
      <c r="B164" s="217"/>
      <c r="C164" s="218"/>
      <c r="D164" s="229" t="s">
        <v>174</v>
      </c>
      <c r="E164" s="230" t="s">
        <v>21</v>
      </c>
      <c r="F164" s="231" t="s">
        <v>755</v>
      </c>
      <c r="G164" s="218"/>
      <c r="H164" s="232">
        <v>32.549999999999997</v>
      </c>
      <c r="I164" s="223"/>
      <c r="J164" s="218"/>
      <c r="K164" s="218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174</v>
      </c>
      <c r="AU164" s="228" t="s">
        <v>172</v>
      </c>
      <c r="AV164" s="12" t="s">
        <v>80</v>
      </c>
      <c r="AW164" s="12" t="s">
        <v>33</v>
      </c>
      <c r="AX164" s="12" t="s">
        <v>69</v>
      </c>
      <c r="AY164" s="228" t="s">
        <v>162</v>
      </c>
    </row>
    <row r="165" spans="2:65" s="12" customFormat="1">
      <c r="B165" s="217"/>
      <c r="C165" s="218"/>
      <c r="D165" s="229" t="s">
        <v>174</v>
      </c>
      <c r="E165" s="230" t="s">
        <v>21</v>
      </c>
      <c r="F165" s="231" t="s">
        <v>297</v>
      </c>
      <c r="G165" s="218"/>
      <c r="H165" s="232">
        <v>-0.96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174</v>
      </c>
      <c r="AU165" s="228" t="s">
        <v>172</v>
      </c>
      <c r="AV165" s="12" t="s">
        <v>80</v>
      </c>
      <c r="AW165" s="12" t="s">
        <v>33</v>
      </c>
      <c r="AX165" s="12" t="s">
        <v>69</v>
      </c>
      <c r="AY165" s="228" t="s">
        <v>162</v>
      </c>
    </row>
    <row r="166" spans="2:65" s="12" customFormat="1">
      <c r="B166" s="217"/>
      <c r="C166" s="218"/>
      <c r="D166" s="229" t="s">
        <v>174</v>
      </c>
      <c r="E166" s="230" t="s">
        <v>21</v>
      </c>
      <c r="F166" s="231" t="s">
        <v>760</v>
      </c>
      <c r="G166" s="218"/>
      <c r="H166" s="232">
        <v>-0.48</v>
      </c>
      <c r="I166" s="223"/>
      <c r="J166" s="218"/>
      <c r="K166" s="218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174</v>
      </c>
      <c r="AU166" s="228" t="s">
        <v>172</v>
      </c>
      <c r="AV166" s="12" t="s">
        <v>80</v>
      </c>
      <c r="AW166" s="12" t="s">
        <v>33</v>
      </c>
      <c r="AX166" s="12" t="s">
        <v>69</v>
      </c>
      <c r="AY166" s="228" t="s">
        <v>162</v>
      </c>
    </row>
    <row r="167" spans="2:65" s="12" customFormat="1">
      <c r="B167" s="217"/>
      <c r="C167" s="218"/>
      <c r="D167" s="229" t="s">
        <v>174</v>
      </c>
      <c r="E167" s="230" t="s">
        <v>21</v>
      </c>
      <c r="F167" s="231" t="s">
        <v>299</v>
      </c>
      <c r="G167" s="218"/>
      <c r="H167" s="232">
        <v>-6</v>
      </c>
      <c r="I167" s="223"/>
      <c r="J167" s="218"/>
      <c r="K167" s="218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174</v>
      </c>
      <c r="AU167" s="228" t="s">
        <v>172</v>
      </c>
      <c r="AV167" s="12" t="s">
        <v>80</v>
      </c>
      <c r="AW167" s="12" t="s">
        <v>33</v>
      </c>
      <c r="AX167" s="12" t="s">
        <v>69</v>
      </c>
      <c r="AY167" s="228" t="s">
        <v>162</v>
      </c>
    </row>
    <row r="168" spans="2:65" s="14" customFormat="1">
      <c r="B168" s="247"/>
      <c r="C168" s="248"/>
      <c r="D168" s="229" t="s">
        <v>174</v>
      </c>
      <c r="E168" s="249" t="s">
        <v>21</v>
      </c>
      <c r="F168" s="250" t="s">
        <v>279</v>
      </c>
      <c r="G168" s="248"/>
      <c r="H168" s="251">
        <v>25.11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AT168" s="257" t="s">
        <v>174</v>
      </c>
      <c r="AU168" s="257" t="s">
        <v>172</v>
      </c>
      <c r="AV168" s="14" t="s">
        <v>172</v>
      </c>
      <c r="AW168" s="14" t="s">
        <v>33</v>
      </c>
      <c r="AX168" s="14" t="s">
        <v>69</v>
      </c>
      <c r="AY168" s="257" t="s">
        <v>162</v>
      </c>
    </row>
    <row r="169" spans="2:65" s="12" customFormat="1">
      <c r="B169" s="217"/>
      <c r="C169" s="218"/>
      <c r="D169" s="229" t="s">
        <v>174</v>
      </c>
      <c r="E169" s="230" t="s">
        <v>21</v>
      </c>
      <c r="F169" s="231" t="s">
        <v>964</v>
      </c>
      <c r="G169" s="218"/>
      <c r="H169" s="232">
        <v>3.36</v>
      </c>
      <c r="I169" s="223"/>
      <c r="J169" s="218"/>
      <c r="K169" s="218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174</v>
      </c>
      <c r="AU169" s="228" t="s">
        <v>172</v>
      </c>
      <c r="AV169" s="12" t="s">
        <v>80</v>
      </c>
      <c r="AW169" s="12" t="s">
        <v>33</v>
      </c>
      <c r="AX169" s="12" t="s">
        <v>69</v>
      </c>
      <c r="AY169" s="228" t="s">
        <v>162</v>
      </c>
    </row>
    <row r="170" spans="2:65" s="14" customFormat="1">
      <c r="B170" s="247"/>
      <c r="C170" s="248"/>
      <c r="D170" s="229" t="s">
        <v>174</v>
      </c>
      <c r="E170" s="249" t="s">
        <v>21</v>
      </c>
      <c r="F170" s="250" t="s">
        <v>279</v>
      </c>
      <c r="G170" s="248"/>
      <c r="H170" s="251">
        <v>3.36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AT170" s="257" t="s">
        <v>174</v>
      </c>
      <c r="AU170" s="257" t="s">
        <v>172</v>
      </c>
      <c r="AV170" s="14" t="s">
        <v>172</v>
      </c>
      <c r="AW170" s="14" t="s">
        <v>33</v>
      </c>
      <c r="AX170" s="14" t="s">
        <v>69</v>
      </c>
      <c r="AY170" s="257" t="s">
        <v>162</v>
      </c>
    </row>
    <row r="171" spans="2:65" s="13" customFormat="1">
      <c r="B171" s="233"/>
      <c r="C171" s="234"/>
      <c r="D171" s="219" t="s">
        <v>174</v>
      </c>
      <c r="E171" s="235" t="s">
        <v>21</v>
      </c>
      <c r="F171" s="236" t="s">
        <v>194</v>
      </c>
      <c r="G171" s="234"/>
      <c r="H171" s="237">
        <v>28.47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174</v>
      </c>
      <c r="AU171" s="243" t="s">
        <v>172</v>
      </c>
      <c r="AV171" s="13" t="s">
        <v>171</v>
      </c>
      <c r="AW171" s="13" t="s">
        <v>6</v>
      </c>
      <c r="AX171" s="13" t="s">
        <v>76</v>
      </c>
      <c r="AY171" s="243" t="s">
        <v>162</v>
      </c>
    </row>
    <row r="172" spans="2:65" s="1" customFormat="1" ht="22.5" customHeight="1">
      <c r="B172" s="42"/>
      <c r="C172" s="269" t="s">
        <v>286</v>
      </c>
      <c r="D172" s="269" t="s">
        <v>302</v>
      </c>
      <c r="E172" s="270" t="s">
        <v>303</v>
      </c>
      <c r="F172" s="271" t="s">
        <v>304</v>
      </c>
      <c r="G172" s="272" t="s">
        <v>289</v>
      </c>
      <c r="H172" s="273">
        <v>47.709000000000003</v>
      </c>
      <c r="I172" s="274"/>
      <c r="J172" s="275">
        <f>ROUND(I172*H172,2)</f>
        <v>0</v>
      </c>
      <c r="K172" s="271" t="s">
        <v>21</v>
      </c>
      <c r="L172" s="276"/>
      <c r="M172" s="277" t="s">
        <v>21</v>
      </c>
      <c r="N172" s="278" t="s">
        <v>40</v>
      </c>
      <c r="O172" s="43"/>
      <c r="P172" s="214">
        <f>O172*H172</f>
        <v>0</v>
      </c>
      <c r="Q172" s="214">
        <v>1</v>
      </c>
      <c r="R172" s="214">
        <f>Q172*H172</f>
        <v>47.709000000000003</v>
      </c>
      <c r="S172" s="214">
        <v>0</v>
      </c>
      <c r="T172" s="215">
        <f>S172*H172</f>
        <v>0</v>
      </c>
      <c r="AR172" s="25" t="s">
        <v>206</v>
      </c>
      <c r="AT172" s="25" t="s">
        <v>302</v>
      </c>
      <c r="AU172" s="25" t="s">
        <v>172</v>
      </c>
      <c r="AY172" s="25" t="s">
        <v>162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25" t="s">
        <v>76</v>
      </c>
      <c r="BK172" s="216">
        <f>ROUND(I172*H172,2)</f>
        <v>0</v>
      </c>
      <c r="BL172" s="25" t="s">
        <v>171</v>
      </c>
      <c r="BM172" s="25" t="s">
        <v>965</v>
      </c>
    </row>
    <row r="173" spans="2:65" s="12" customFormat="1">
      <c r="B173" s="217"/>
      <c r="C173" s="218"/>
      <c r="D173" s="229" t="s">
        <v>174</v>
      </c>
      <c r="E173" s="230" t="s">
        <v>21</v>
      </c>
      <c r="F173" s="231" t="s">
        <v>761</v>
      </c>
      <c r="G173" s="218"/>
      <c r="H173" s="232">
        <v>47.709000000000003</v>
      </c>
      <c r="I173" s="223"/>
      <c r="J173" s="218"/>
      <c r="K173" s="218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174</v>
      </c>
      <c r="AU173" s="228" t="s">
        <v>172</v>
      </c>
      <c r="AV173" s="12" t="s">
        <v>80</v>
      </c>
      <c r="AW173" s="12" t="s">
        <v>33</v>
      </c>
      <c r="AX173" s="12" t="s">
        <v>69</v>
      </c>
      <c r="AY173" s="228" t="s">
        <v>162</v>
      </c>
    </row>
    <row r="174" spans="2:65" s="13" customFormat="1">
      <c r="B174" s="233"/>
      <c r="C174" s="234"/>
      <c r="D174" s="229" t="s">
        <v>174</v>
      </c>
      <c r="E174" s="244" t="s">
        <v>21</v>
      </c>
      <c r="F174" s="245" t="s">
        <v>194</v>
      </c>
      <c r="G174" s="234"/>
      <c r="H174" s="246">
        <v>47.709000000000003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174</v>
      </c>
      <c r="AU174" s="243" t="s">
        <v>172</v>
      </c>
      <c r="AV174" s="13" t="s">
        <v>171</v>
      </c>
      <c r="AW174" s="13" t="s">
        <v>33</v>
      </c>
      <c r="AX174" s="13" t="s">
        <v>76</v>
      </c>
      <c r="AY174" s="243" t="s">
        <v>162</v>
      </c>
    </row>
    <row r="175" spans="2:65" s="11" customFormat="1" ht="22.35" customHeight="1">
      <c r="B175" s="186"/>
      <c r="C175" s="187"/>
      <c r="D175" s="202" t="s">
        <v>68</v>
      </c>
      <c r="E175" s="203" t="s">
        <v>258</v>
      </c>
      <c r="F175" s="203" t="s">
        <v>307</v>
      </c>
      <c r="G175" s="187"/>
      <c r="H175" s="187"/>
      <c r="I175" s="190"/>
      <c r="J175" s="204">
        <f>BK175</f>
        <v>0</v>
      </c>
      <c r="K175" s="187"/>
      <c r="L175" s="192"/>
      <c r="M175" s="193"/>
      <c r="N175" s="194"/>
      <c r="O175" s="194"/>
      <c r="P175" s="195">
        <f>SUM(P176:P189)</f>
        <v>0</v>
      </c>
      <c r="Q175" s="194"/>
      <c r="R175" s="195">
        <f>SUM(R176:R189)</f>
        <v>1.1092279999999999</v>
      </c>
      <c r="S175" s="194"/>
      <c r="T175" s="196">
        <f>SUM(T176:T189)</f>
        <v>0</v>
      </c>
      <c r="AR175" s="197" t="s">
        <v>76</v>
      </c>
      <c r="AT175" s="198" t="s">
        <v>68</v>
      </c>
      <c r="AU175" s="198" t="s">
        <v>80</v>
      </c>
      <c r="AY175" s="197" t="s">
        <v>162</v>
      </c>
      <c r="BK175" s="199">
        <f>SUM(BK176:BK189)</f>
        <v>0</v>
      </c>
    </row>
    <row r="176" spans="2:65" s="1" customFormat="1" ht="22.5" customHeight="1">
      <c r="B176" s="42"/>
      <c r="C176" s="205" t="s">
        <v>292</v>
      </c>
      <c r="D176" s="205" t="s">
        <v>166</v>
      </c>
      <c r="E176" s="206" t="s">
        <v>647</v>
      </c>
      <c r="F176" s="207" t="s">
        <v>648</v>
      </c>
      <c r="G176" s="208" t="s">
        <v>169</v>
      </c>
      <c r="H176" s="209">
        <v>3.04</v>
      </c>
      <c r="I176" s="210"/>
      <c r="J176" s="211">
        <f>ROUND(I176*H176,2)</f>
        <v>0</v>
      </c>
      <c r="K176" s="207" t="s">
        <v>21</v>
      </c>
      <c r="L176" s="62"/>
      <c r="M176" s="212" t="s">
        <v>21</v>
      </c>
      <c r="N176" s="213" t="s">
        <v>40</v>
      </c>
      <c r="O176" s="43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AR176" s="25" t="s">
        <v>171</v>
      </c>
      <c r="AT176" s="25" t="s">
        <v>166</v>
      </c>
      <c r="AU176" s="25" t="s">
        <v>172</v>
      </c>
      <c r="AY176" s="25" t="s">
        <v>162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25" t="s">
        <v>76</v>
      </c>
      <c r="BK176" s="216">
        <f>ROUND(I176*H176,2)</f>
        <v>0</v>
      </c>
      <c r="BL176" s="25" t="s">
        <v>171</v>
      </c>
      <c r="BM176" s="25" t="s">
        <v>966</v>
      </c>
    </row>
    <row r="177" spans="2:65" s="12" customFormat="1">
      <c r="B177" s="217"/>
      <c r="C177" s="218"/>
      <c r="D177" s="219" t="s">
        <v>174</v>
      </c>
      <c r="E177" s="220" t="s">
        <v>21</v>
      </c>
      <c r="F177" s="221" t="s">
        <v>967</v>
      </c>
      <c r="G177" s="218"/>
      <c r="H177" s="222">
        <v>3.04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174</v>
      </c>
      <c r="AU177" s="228" t="s">
        <v>172</v>
      </c>
      <c r="AV177" s="12" t="s">
        <v>80</v>
      </c>
      <c r="AW177" s="12" t="s">
        <v>33</v>
      </c>
      <c r="AX177" s="12" t="s">
        <v>76</v>
      </c>
      <c r="AY177" s="228" t="s">
        <v>162</v>
      </c>
    </row>
    <row r="178" spans="2:65" s="1" customFormat="1" ht="22.5" customHeight="1">
      <c r="B178" s="42"/>
      <c r="C178" s="269" t="s">
        <v>301</v>
      </c>
      <c r="D178" s="269" t="s">
        <v>302</v>
      </c>
      <c r="E178" s="270" t="s">
        <v>651</v>
      </c>
      <c r="F178" s="271" t="s">
        <v>652</v>
      </c>
      <c r="G178" s="272" t="s">
        <v>289</v>
      </c>
      <c r="H178" s="273">
        <v>1.109</v>
      </c>
      <c r="I178" s="274"/>
      <c r="J178" s="275">
        <f>ROUND(I178*H178,2)</f>
        <v>0</v>
      </c>
      <c r="K178" s="271" t="s">
        <v>170</v>
      </c>
      <c r="L178" s="276"/>
      <c r="M178" s="277" t="s">
        <v>21</v>
      </c>
      <c r="N178" s="278" t="s">
        <v>40</v>
      </c>
      <c r="O178" s="43"/>
      <c r="P178" s="214">
        <f>O178*H178</f>
        <v>0</v>
      </c>
      <c r="Q178" s="214">
        <v>1</v>
      </c>
      <c r="R178" s="214">
        <f>Q178*H178</f>
        <v>1.109</v>
      </c>
      <c r="S178" s="214">
        <v>0</v>
      </c>
      <c r="T178" s="215">
        <f>S178*H178</f>
        <v>0</v>
      </c>
      <c r="AR178" s="25" t="s">
        <v>206</v>
      </c>
      <c r="AT178" s="25" t="s">
        <v>302</v>
      </c>
      <c r="AU178" s="25" t="s">
        <v>172</v>
      </c>
      <c r="AY178" s="25" t="s">
        <v>162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25" t="s">
        <v>76</v>
      </c>
      <c r="BK178" s="216">
        <f>ROUND(I178*H178,2)</f>
        <v>0</v>
      </c>
      <c r="BL178" s="25" t="s">
        <v>171</v>
      </c>
      <c r="BM178" s="25" t="s">
        <v>968</v>
      </c>
    </row>
    <row r="179" spans="2:65" s="12" customFormat="1">
      <c r="B179" s="217"/>
      <c r="C179" s="218"/>
      <c r="D179" s="219" t="s">
        <v>174</v>
      </c>
      <c r="E179" s="220" t="s">
        <v>21</v>
      </c>
      <c r="F179" s="221" t="s">
        <v>969</v>
      </c>
      <c r="G179" s="218"/>
      <c r="H179" s="222">
        <v>1.109</v>
      </c>
      <c r="I179" s="223"/>
      <c r="J179" s="218"/>
      <c r="K179" s="218"/>
      <c r="L179" s="224"/>
      <c r="M179" s="225"/>
      <c r="N179" s="226"/>
      <c r="O179" s="226"/>
      <c r="P179" s="226"/>
      <c r="Q179" s="226"/>
      <c r="R179" s="226"/>
      <c r="S179" s="226"/>
      <c r="T179" s="227"/>
      <c r="AT179" s="228" t="s">
        <v>174</v>
      </c>
      <c r="AU179" s="228" t="s">
        <v>172</v>
      </c>
      <c r="AV179" s="12" t="s">
        <v>80</v>
      </c>
      <c r="AW179" s="12" t="s">
        <v>33</v>
      </c>
      <c r="AX179" s="12" t="s">
        <v>76</v>
      </c>
      <c r="AY179" s="228" t="s">
        <v>162</v>
      </c>
    </row>
    <row r="180" spans="2:65" s="1" customFormat="1" ht="22.5" customHeight="1">
      <c r="B180" s="42"/>
      <c r="C180" s="205" t="s">
        <v>308</v>
      </c>
      <c r="D180" s="205" t="s">
        <v>166</v>
      </c>
      <c r="E180" s="206" t="s">
        <v>655</v>
      </c>
      <c r="F180" s="207" t="s">
        <v>656</v>
      </c>
      <c r="G180" s="208" t="s">
        <v>169</v>
      </c>
      <c r="H180" s="209">
        <v>15.2</v>
      </c>
      <c r="I180" s="210"/>
      <c r="J180" s="211">
        <f>ROUND(I180*H180,2)</f>
        <v>0</v>
      </c>
      <c r="K180" s="207" t="s">
        <v>21</v>
      </c>
      <c r="L180" s="62"/>
      <c r="M180" s="212" t="s">
        <v>21</v>
      </c>
      <c r="N180" s="213" t="s">
        <v>40</v>
      </c>
      <c r="O180" s="43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AR180" s="25" t="s">
        <v>171</v>
      </c>
      <c r="AT180" s="25" t="s">
        <v>166</v>
      </c>
      <c r="AU180" s="25" t="s">
        <v>172</v>
      </c>
      <c r="AY180" s="25" t="s">
        <v>162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25" t="s">
        <v>76</v>
      </c>
      <c r="BK180" s="216">
        <f>ROUND(I180*H180,2)</f>
        <v>0</v>
      </c>
      <c r="BL180" s="25" t="s">
        <v>171</v>
      </c>
      <c r="BM180" s="25" t="s">
        <v>970</v>
      </c>
    </row>
    <row r="181" spans="2:65" s="12" customFormat="1">
      <c r="B181" s="217"/>
      <c r="C181" s="218"/>
      <c r="D181" s="219" t="s">
        <v>174</v>
      </c>
      <c r="E181" s="220" t="s">
        <v>21</v>
      </c>
      <c r="F181" s="221" t="s">
        <v>971</v>
      </c>
      <c r="G181" s="218"/>
      <c r="H181" s="222">
        <v>15.2</v>
      </c>
      <c r="I181" s="223"/>
      <c r="J181" s="218"/>
      <c r="K181" s="218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174</v>
      </c>
      <c r="AU181" s="228" t="s">
        <v>172</v>
      </c>
      <c r="AV181" s="12" t="s">
        <v>80</v>
      </c>
      <c r="AW181" s="12" t="s">
        <v>33</v>
      </c>
      <c r="AX181" s="12" t="s">
        <v>76</v>
      </c>
      <c r="AY181" s="228" t="s">
        <v>162</v>
      </c>
    </row>
    <row r="182" spans="2:65" s="1" customFormat="1" ht="22.5" customHeight="1">
      <c r="B182" s="42"/>
      <c r="C182" s="269" t="s">
        <v>314</v>
      </c>
      <c r="D182" s="269" t="s">
        <v>302</v>
      </c>
      <c r="E182" s="270" t="s">
        <v>659</v>
      </c>
      <c r="F182" s="271" t="s">
        <v>660</v>
      </c>
      <c r="G182" s="272" t="s">
        <v>661</v>
      </c>
      <c r="H182" s="273">
        <v>0.22800000000000001</v>
      </c>
      <c r="I182" s="274"/>
      <c r="J182" s="275">
        <f>ROUND(I182*H182,2)</f>
        <v>0</v>
      </c>
      <c r="K182" s="271" t="s">
        <v>21</v>
      </c>
      <c r="L182" s="276"/>
      <c r="M182" s="277" t="s">
        <v>21</v>
      </c>
      <c r="N182" s="278" t="s">
        <v>40</v>
      </c>
      <c r="O182" s="43"/>
      <c r="P182" s="214">
        <f>O182*H182</f>
        <v>0</v>
      </c>
      <c r="Q182" s="214">
        <v>1E-3</v>
      </c>
      <c r="R182" s="214">
        <f>Q182*H182</f>
        <v>2.2800000000000001E-4</v>
      </c>
      <c r="S182" s="214">
        <v>0</v>
      </c>
      <c r="T182" s="215">
        <f>S182*H182</f>
        <v>0</v>
      </c>
      <c r="AR182" s="25" t="s">
        <v>206</v>
      </c>
      <c r="AT182" s="25" t="s">
        <v>302</v>
      </c>
      <c r="AU182" s="25" t="s">
        <v>172</v>
      </c>
      <c r="AY182" s="25" t="s">
        <v>162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25" t="s">
        <v>76</v>
      </c>
      <c r="BK182" s="216">
        <f>ROUND(I182*H182,2)</f>
        <v>0</v>
      </c>
      <c r="BL182" s="25" t="s">
        <v>171</v>
      </c>
      <c r="BM182" s="25" t="s">
        <v>972</v>
      </c>
    </row>
    <row r="183" spans="2:65" s="12" customFormat="1">
      <c r="B183" s="217"/>
      <c r="C183" s="218"/>
      <c r="D183" s="229" t="s">
        <v>174</v>
      </c>
      <c r="E183" s="230" t="s">
        <v>21</v>
      </c>
      <c r="F183" s="231" t="s">
        <v>971</v>
      </c>
      <c r="G183" s="218"/>
      <c r="H183" s="232">
        <v>15.2</v>
      </c>
      <c r="I183" s="223"/>
      <c r="J183" s="218"/>
      <c r="K183" s="218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174</v>
      </c>
      <c r="AU183" s="228" t="s">
        <v>172</v>
      </c>
      <c r="AV183" s="12" t="s">
        <v>80</v>
      </c>
      <c r="AW183" s="12" t="s">
        <v>33</v>
      </c>
      <c r="AX183" s="12" t="s">
        <v>76</v>
      </c>
      <c r="AY183" s="228" t="s">
        <v>162</v>
      </c>
    </row>
    <row r="184" spans="2:65" s="12" customFormat="1">
      <c r="B184" s="217"/>
      <c r="C184" s="218"/>
      <c r="D184" s="219" t="s">
        <v>174</v>
      </c>
      <c r="E184" s="218"/>
      <c r="F184" s="221" t="s">
        <v>973</v>
      </c>
      <c r="G184" s="218"/>
      <c r="H184" s="222">
        <v>0.22800000000000001</v>
      </c>
      <c r="I184" s="223"/>
      <c r="J184" s="218"/>
      <c r="K184" s="218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174</v>
      </c>
      <c r="AU184" s="228" t="s">
        <v>172</v>
      </c>
      <c r="AV184" s="12" t="s">
        <v>80</v>
      </c>
      <c r="AW184" s="12" t="s">
        <v>6</v>
      </c>
      <c r="AX184" s="12" t="s">
        <v>76</v>
      </c>
      <c r="AY184" s="228" t="s">
        <v>162</v>
      </c>
    </row>
    <row r="185" spans="2:65" s="1" customFormat="1" ht="22.5" customHeight="1">
      <c r="B185" s="42"/>
      <c r="C185" s="205" t="s">
        <v>319</v>
      </c>
      <c r="D185" s="205" t="s">
        <v>166</v>
      </c>
      <c r="E185" s="206" t="s">
        <v>309</v>
      </c>
      <c r="F185" s="207" t="s">
        <v>310</v>
      </c>
      <c r="G185" s="208" t="s">
        <v>169</v>
      </c>
      <c r="H185" s="209">
        <v>27.6</v>
      </c>
      <c r="I185" s="210"/>
      <c r="J185" s="211">
        <f>ROUND(I185*H185,2)</f>
        <v>0</v>
      </c>
      <c r="K185" s="207" t="s">
        <v>21</v>
      </c>
      <c r="L185" s="62"/>
      <c r="M185" s="212" t="s">
        <v>21</v>
      </c>
      <c r="N185" s="213" t="s">
        <v>40</v>
      </c>
      <c r="O185" s="43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AR185" s="25" t="s">
        <v>171</v>
      </c>
      <c r="AT185" s="25" t="s">
        <v>166</v>
      </c>
      <c r="AU185" s="25" t="s">
        <v>172</v>
      </c>
      <c r="AY185" s="25" t="s">
        <v>162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25" t="s">
        <v>76</v>
      </c>
      <c r="BK185" s="216">
        <f>ROUND(I185*H185,2)</f>
        <v>0</v>
      </c>
      <c r="BL185" s="25" t="s">
        <v>171</v>
      </c>
      <c r="BM185" s="25" t="s">
        <v>974</v>
      </c>
    </row>
    <row r="186" spans="2:65" s="12" customFormat="1">
      <c r="B186" s="217"/>
      <c r="C186" s="218"/>
      <c r="D186" s="229" t="s">
        <v>174</v>
      </c>
      <c r="E186" s="230" t="s">
        <v>21</v>
      </c>
      <c r="F186" s="231" t="s">
        <v>975</v>
      </c>
      <c r="G186" s="218"/>
      <c r="H186" s="232">
        <v>15.2</v>
      </c>
      <c r="I186" s="223"/>
      <c r="J186" s="218"/>
      <c r="K186" s="218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174</v>
      </c>
      <c r="AU186" s="228" t="s">
        <v>172</v>
      </c>
      <c r="AV186" s="12" t="s">
        <v>80</v>
      </c>
      <c r="AW186" s="12" t="s">
        <v>33</v>
      </c>
      <c r="AX186" s="12" t="s">
        <v>69</v>
      </c>
      <c r="AY186" s="228" t="s">
        <v>162</v>
      </c>
    </row>
    <row r="187" spans="2:65" s="12" customFormat="1">
      <c r="B187" s="217"/>
      <c r="C187" s="218"/>
      <c r="D187" s="229" t="s">
        <v>174</v>
      </c>
      <c r="E187" s="230" t="s">
        <v>21</v>
      </c>
      <c r="F187" s="231" t="s">
        <v>976</v>
      </c>
      <c r="G187" s="218"/>
      <c r="H187" s="232">
        <v>4.4000000000000004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174</v>
      </c>
      <c r="AU187" s="228" t="s">
        <v>172</v>
      </c>
      <c r="AV187" s="12" t="s">
        <v>80</v>
      </c>
      <c r="AW187" s="12" t="s">
        <v>33</v>
      </c>
      <c r="AX187" s="12" t="s">
        <v>69</v>
      </c>
      <c r="AY187" s="228" t="s">
        <v>162</v>
      </c>
    </row>
    <row r="188" spans="2:65" s="12" customFormat="1">
      <c r="B188" s="217"/>
      <c r="C188" s="218"/>
      <c r="D188" s="229" t="s">
        <v>174</v>
      </c>
      <c r="E188" s="230" t="s">
        <v>21</v>
      </c>
      <c r="F188" s="231" t="s">
        <v>977</v>
      </c>
      <c r="G188" s="218"/>
      <c r="H188" s="232">
        <v>8</v>
      </c>
      <c r="I188" s="223"/>
      <c r="J188" s="218"/>
      <c r="K188" s="218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174</v>
      </c>
      <c r="AU188" s="228" t="s">
        <v>172</v>
      </c>
      <c r="AV188" s="12" t="s">
        <v>80</v>
      </c>
      <c r="AW188" s="12" t="s">
        <v>33</v>
      </c>
      <c r="AX188" s="12" t="s">
        <v>69</v>
      </c>
      <c r="AY188" s="228" t="s">
        <v>162</v>
      </c>
    </row>
    <row r="189" spans="2:65" s="13" customFormat="1">
      <c r="B189" s="233"/>
      <c r="C189" s="234"/>
      <c r="D189" s="229" t="s">
        <v>174</v>
      </c>
      <c r="E189" s="244" t="s">
        <v>21</v>
      </c>
      <c r="F189" s="245" t="s">
        <v>194</v>
      </c>
      <c r="G189" s="234"/>
      <c r="H189" s="246">
        <v>27.6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174</v>
      </c>
      <c r="AU189" s="243" t="s">
        <v>172</v>
      </c>
      <c r="AV189" s="13" t="s">
        <v>171</v>
      </c>
      <c r="AW189" s="13" t="s">
        <v>33</v>
      </c>
      <c r="AX189" s="13" t="s">
        <v>76</v>
      </c>
      <c r="AY189" s="243" t="s">
        <v>162</v>
      </c>
    </row>
    <row r="190" spans="2:65" s="11" customFormat="1" ht="29.85" customHeight="1">
      <c r="B190" s="186"/>
      <c r="C190" s="187"/>
      <c r="D190" s="202" t="s">
        <v>68</v>
      </c>
      <c r="E190" s="203" t="s">
        <v>80</v>
      </c>
      <c r="F190" s="203" t="s">
        <v>313</v>
      </c>
      <c r="G190" s="187"/>
      <c r="H190" s="187"/>
      <c r="I190" s="190"/>
      <c r="J190" s="204">
        <f>BK190</f>
        <v>0</v>
      </c>
      <c r="K190" s="187"/>
      <c r="L190" s="192"/>
      <c r="M190" s="193"/>
      <c r="N190" s="194"/>
      <c r="O190" s="194"/>
      <c r="P190" s="195">
        <f>P191+SUM(P192:P196)+P210</f>
        <v>0</v>
      </c>
      <c r="Q190" s="194"/>
      <c r="R190" s="195">
        <f>R191+SUM(R192:R196)+R210</f>
        <v>4.7902587400000005</v>
      </c>
      <c r="S190" s="194"/>
      <c r="T190" s="196">
        <f>T191+SUM(T192:T196)+T210</f>
        <v>0</v>
      </c>
      <c r="AR190" s="197" t="s">
        <v>76</v>
      </c>
      <c r="AT190" s="198" t="s">
        <v>68</v>
      </c>
      <c r="AU190" s="198" t="s">
        <v>76</v>
      </c>
      <c r="AY190" s="197" t="s">
        <v>162</v>
      </c>
      <c r="BK190" s="199">
        <f>BK191+SUM(BK192:BK196)+BK210</f>
        <v>0</v>
      </c>
    </row>
    <row r="191" spans="2:65" s="1" customFormat="1" ht="22.5" customHeight="1">
      <c r="B191" s="42"/>
      <c r="C191" s="205" t="s">
        <v>324</v>
      </c>
      <c r="D191" s="205" t="s">
        <v>166</v>
      </c>
      <c r="E191" s="206" t="s">
        <v>669</v>
      </c>
      <c r="F191" s="207" t="s">
        <v>670</v>
      </c>
      <c r="G191" s="208" t="s">
        <v>169</v>
      </c>
      <c r="H191" s="209">
        <v>4</v>
      </c>
      <c r="I191" s="210"/>
      <c r="J191" s="211">
        <f>ROUND(I191*H191,2)</f>
        <v>0</v>
      </c>
      <c r="K191" s="207" t="s">
        <v>170</v>
      </c>
      <c r="L191" s="62"/>
      <c r="M191" s="212" t="s">
        <v>21</v>
      </c>
      <c r="N191" s="213" t="s">
        <v>40</v>
      </c>
      <c r="O191" s="43"/>
      <c r="P191" s="214">
        <f>O191*H191</f>
        <v>0</v>
      </c>
      <c r="Q191" s="214">
        <v>1E-4</v>
      </c>
      <c r="R191" s="214">
        <f>Q191*H191</f>
        <v>4.0000000000000002E-4</v>
      </c>
      <c r="S191" s="214">
        <v>0</v>
      </c>
      <c r="T191" s="215">
        <f>S191*H191</f>
        <v>0</v>
      </c>
      <c r="AR191" s="25" t="s">
        <v>171</v>
      </c>
      <c r="AT191" s="25" t="s">
        <v>166</v>
      </c>
      <c r="AU191" s="25" t="s">
        <v>80</v>
      </c>
      <c r="AY191" s="25" t="s">
        <v>162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25" t="s">
        <v>76</v>
      </c>
      <c r="BK191" s="216">
        <f>ROUND(I191*H191,2)</f>
        <v>0</v>
      </c>
      <c r="BL191" s="25" t="s">
        <v>171</v>
      </c>
      <c r="BM191" s="25" t="s">
        <v>978</v>
      </c>
    </row>
    <row r="192" spans="2:65" s="12" customFormat="1">
      <c r="B192" s="217"/>
      <c r="C192" s="218"/>
      <c r="D192" s="219" t="s">
        <v>174</v>
      </c>
      <c r="E192" s="220" t="s">
        <v>21</v>
      </c>
      <c r="F192" s="221" t="s">
        <v>450</v>
      </c>
      <c r="G192" s="218"/>
      <c r="H192" s="222">
        <v>4</v>
      </c>
      <c r="I192" s="223"/>
      <c r="J192" s="218"/>
      <c r="K192" s="218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174</v>
      </c>
      <c r="AU192" s="228" t="s">
        <v>80</v>
      </c>
      <c r="AV192" s="12" t="s">
        <v>80</v>
      </c>
      <c r="AW192" s="12" t="s">
        <v>33</v>
      </c>
      <c r="AX192" s="12" t="s">
        <v>76</v>
      </c>
      <c r="AY192" s="228" t="s">
        <v>162</v>
      </c>
    </row>
    <row r="193" spans="2:65" s="1" customFormat="1" ht="22.5" customHeight="1">
      <c r="B193" s="42"/>
      <c r="C193" s="269" t="s">
        <v>329</v>
      </c>
      <c r="D193" s="269" t="s">
        <v>302</v>
      </c>
      <c r="E193" s="270" t="s">
        <v>673</v>
      </c>
      <c r="F193" s="271" t="s">
        <v>674</v>
      </c>
      <c r="G193" s="272" t="s">
        <v>169</v>
      </c>
      <c r="H193" s="273">
        <v>4.8</v>
      </c>
      <c r="I193" s="274"/>
      <c r="J193" s="275">
        <f>ROUND(I193*H193,2)</f>
        <v>0</v>
      </c>
      <c r="K193" s="271" t="s">
        <v>170</v>
      </c>
      <c r="L193" s="276"/>
      <c r="M193" s="277" t="s">
        <v>21</v>
      </c>
      <c r="N193" s="278" t="s">
        <v>40</v>
      </c>
      <c r="O193" s="43"/>
      <c r="P193" s="214">
        <f>O193*H193</f>
        <v>0</v>
      </c>
      <c r="Q193" s="214">
        <v>3.1E-4</v>
      </c>
      <c r="R193" s="214">
        <f>Q193*H193</f>
        <v>1.488E-3</v>
      </c>
      <c r="S193" s="214">
        <v>0</v>
      </c>
      <c r="T193" s="215">
        <f>S193*H193</f>
        <v>0</v>
      </c>
      <c r="AR193" s="25" t="s">
        <v>206</v>
      </c>
      <c r="AT193" s="25" t="s">
        <v>302</v>
      </c>
      <c r="AU193" s="25" t="s">
        <v>80</v>
      </c>
      <c r="AY193" s="25" t="s">
        <v>162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25" t="s">
        <v>76</v>
      </c>
      <c r="BK193" s="216">
        <f>ROUND(I193*H193,2)</f>
        <v>0</v>
      </c>
      <c r="BL193" s="25" t="s">
        <v>171</v>
      </c>
      <c r="BM193" s="25" t="s">
        <v>979</v>
      </c>
    </row>
    <row r="194" spans="2:65" s="12" customFormat="1">
      <c r="B194" s="217"/>
      <c r="C194" s="218"/>
      <c r="D194" s="229" t="s">
        <v>174</v>
      </c>
      <c r="E194" s="230" t="s">
        <v>21</v>
      </c>
      <c r="F194" s="231" t="s">
        <v>450</v>
      </c>
      <c r="G194" s="218"/>
      <c r="H194" s="232">
        <v>4</v>
      </c>
      <c r="I194" s="223"/>
      <c r="J194" s="218"/>
      <c r="K194" s="218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174</v>
      </c>
      <c r="AU194" s="228" t="s">
        <v>80</v>
      </c>
      <c r="AV194" s="12" t="s">
        <v>80</v>
      </c>
      <c r="AW194" s="12" t="s">
        <v>33</v>
      </c>
      <c r="AX194" s="12" t="s">
        <v>76</v>
      </c>
      <c r="AY194" s="228" t="s">
        <v>162</v>
      </c>
    </row>
    <row r="195" spans="2:65" s="12" customFormat="1">
      <c r="B195" s="217"/>
      <c r="C195" s="218"/>
      <c r="D195" s="229" t="s">
        <v>174</v>
      </c>
      <c r="E195" s="218"/>
      <c r="F195" s="231" t="s">
        <v>980</v>
      </c>
      <c r="G195" s="218"/>
      <c r="H195" s="232">
        <v>4.8</v>
      </c>
      <c r="I195" s="223"/>
      <c r="J195" s="218"/>
      <c r="K195" s="218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174</v>
      </c>
      <c r="AU195" s="228" t="s">
        <v>80</v>
      </c>
      <c r="AV195" s="12" t="s">
        <v>80</v>
      </c>
      <c r="AW195" s="12" t="s">
        <v>6</v>
      </c>
      <c r="AX195" s="12" t="s">
        <v>76</v>
      </c>
      <c r="AY195" s="228" t="s">
        <v>162</v>
      </c>
    </row>
    <row r="196" spans="2:65" s="11" customFormat="1" ht="22.35" customHeight="1">
      <c r="B196" s="186"/>
      <c r="C196" s="187"/>
      <c r="D196" s="202" t="s">
        <v>68</v>
      </c>
      <c r="E196" s="203" t="s">
        <v>314</v>
      </c>
      <c r="F196" s="203" t="s">
        <v>677</v>
      </c>
      <c r="G196" s="187"/>
      <c r="H196" s="187"/>
      <c r="I196" s="190"/>
      <c r="J196" s="204">
        <f>BK196</f>
        <v>0</v>
      </c>
      <c r="K196" s="187"/>
      <c r="L196" s="192"/>
      <c r="M196" s="193"/>
      <c r="N196" s="194"/>
      <c r="O196" s="194"/>
      <c r="P196" s="195">
        <f>SUM(P197:P209)</f>
        <v>0</v>
      </c>
      <c r="Q196" s="194"/>
      <c r="R196" s="195">
        <f>SUM(R197:R209)</f>
        <v>2.4088187400000001</v>
      </c>
      <c r="S196" s="194"/>
      <c r="T196" s="196">
        <f>SUM(T197:T209)</f>
        <v>0</v>
      </c>
      <c r="AR196" s="197" t="s">
        <v>76</v>
      </c>
      <c r="AT196" s="198" t="s">
        <v>68</v>
      </c>
      <c r="AU196" s="198" t="s">
        <v>80</v>
      </c>
      <c r="AY196" s="197" t="s">
        <v>162</v>
      </c>
      <c r="BK196" s="199">
        <f>SUM(BK197:BK209)</f>
        <v>0</v>
      </c>
    </row>
    <row r="197" spans="2:65" s="1" customFormat="1" ht="22.5" customHeight="1">
      <c r="B197" s="42"/>
      <c r="C197" s="205" t="s">
        <v>335</v>
      </c>
      <c r="D197" s="205" t="s">
        <v>166</v>
      </c>
      <c r="E197" s="206" t="s">
        <v>315</v>
      </c>
      <c r="F197" s="207" t="s">
        <v>316</v>
      </c>
      <c r="G197" s="208" t="s">
        <v>225</v>
      </c>
      <c r="H197" s="209">
        <v>0.96</v>
      </c>
      <c r="I197" s="210"/>
      <c r="J197" s="211">
        <f>ROUND(I197*H197,2)</f>
        <v>0</v>
      </c>
      <c r="K197" s="207" t="s">
        <v>21</v>
      </c>
      <c r="L197" s="62"/>
      <c r="M197" s="212" t="s">
        <v>21</v>
      </c>
      <c r="N197" s="213" t="s">
        <v>40</v>
      </c>
      <c r="O197" s="43"/>
      <c r="P197" s="214">
        <f>O197*H197</f>
        <v>0</v>
      </c>
      <c r="Q197" s="214">
        <v>2.45329</v>
      </c>
      <c r="R197" s="214">
        <f>Q197*H197</f>
        <v>2.3551584000000001</v>
      </c>
      <c r="S197" s="214">
        <v>0</v>
      </c>
      <c r="T197" s="215">
        <f>S197*H197</f>
        <v>0</v>
      </c>
      <c r="AR197" s="25" t="s">
        <v>171</v>
      </c>
      <c r="AT197" s="25" t="s">
        <v>166</v>
      </c>
      <c r="AU197" s="25" t="s">
        <v>172</v>
      </c>
      <c r="AY197" s="25" t="s">
        <v>162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25" t="s">
        <v>76</v>
      </c>
      <c r="BK197" s="216">
        <f>ROUND(I197*H197,2)</f>
        <v>0</v>
      </c>
      <c r="BL197" s="25" t="s">
        <v>171</v>
      </c>
      <c r="BM197" s="25" t="s">
        <v>981</v>
      </c>
    </row>
    <row r="198" spans="2:65" s="12" customFormat="1">
      <c r="B198" s="217"/>
      <c r="C198" s="218"/>
      <c r="D198" s="229" t="s">
        <v>174</v>
      </c>
      <c r="E198" s="230" t="s">
        <v>21</v>
      </c>
      <c r="F198" s="231" t="s">
        <v>318</v>
      </c>
      <c r="G198" s="218"/>
      <c r="H198" s="232">
        <v>0.96</v>
      </c>
      <c r="I198" s="223"/>
      <c r="J198" s="218"/>
      <c r="K198" s="218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174</v>
      </c>
      <c r="AU198" s="228" t="s">
        <v>172</v>
      </c>
      <c r="AV198" s="12" t="s">
        <v>80</v>
      </c>
      <c r="AW198" s="12" t="s">
        <v>33</v>
      </c>
      <c r="AX198" s="12" t="s">
        <v>69</v>
      </c>
      <c r="AY198" s="228" t="s">
        <v>162</v>
      </c>
    </row>
    <row r="199" spans="2:65" s="13" customFormat="1">
      <c r="B199" s="233"/>
      <c r="C199" s="234"/>
      <c r="D199" s="219" t="s">
        <v>174</v>
      </c>
      <c r="E199" s="235" t="s">
        <v>21</v>
      </c>
      <c r="F199" s="236" t="s">
        <v>194</v>
      </c>
      <c r="G199" s="234"/>
      <c r="H199" s="237">
        <v>0.96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174</v>
      </c>
      <c r="AU199" s="243" t="s">
        <v>172</v>
      </c>
      <c r="AV199" s="13" t="s">
        <v>171</v>
      </c>
      <c r="AW199" s="13" t="s">
        <v>33</v>
      </c>
      <c r="AX199" s="13" t="s">
        <v>76</v>
      </c>
      <c r="AY199" s="243" t="s">
        <v>162</v>
      </c>
    </row>
    <row r="200" spans="2:65" s="1" customFormat="1" ht="22.5" customHeight="1">
      <c r="B200" s="42"/>
      <c r="C200" s="205" t="s">
        <v>340</v>
      </c>
      <c r="D200" s="205" t="s">
        <v>166</v>
      </c>
      <c r="E200" s="206" t="s">
        <v>320</v>
      </c>
      <c r="F200" s="207" t="s">
        <v>321</v>
      </c>
      <c r="G200" s="208" t="s">
        <v>169</v>
      </c>
      <c r="H200" s="209">
        <v>0.97799999999999998</v>
      </c>
      <c r="I200" s="210"/>
      <c r="J200" s="211">
        <f>ROUND(I200*H200,2)</f>
        <v>0</v>
      </c>
      <c r="K200" s="207" t="s">
        <v>21</v>
      </c>
      <c r="L200" s="62"/>
      <c r="M200" s="212" t="s">
        <v>21</v>
      </c>
      <c r="N200" s="213" t="s">
        <v>40</v>
      </c>
      <c r="O200" s="43"/>
      <c r="P200" s="214">
        <f>O200*H200</f>
        <v>0</v>
      </c>
      <c r="Q200" s="214">
        <v>1.0300000000000001E-3</v>
      </c>
      <c r="R200" s="214">
        <f>Q200*H200</f>
        <v>1.00734E-3</v>
      </c>
      <c r="S200" s="214">
        <v>0</v>
      </c>
      <c r="T200" s="215">
        <f>S200*H200</f>
        <v>0</v>
      </c>
      <c r="AR200" s="25" t="s">
        <v>171</v>
      </c>
      <c r="AT200" s="25" t="s">
        <v>166</v>
      </c>
      <c r="AU200" s="25" t="s">
        <v>172</v>
      </c>
      <c r="AY200" s="25" t="s">
        <v>162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25" t="s">
        <v>76</v>
      </c>
      <c r="BK200" s="216">
        <f>ROUND(I200*H200,2)</f>
        <v>0</v>
      </c>
      <c r="BL200" s="25" t="s">
        <v>171</v>
      </c>
      <c r="BM200" s="25" t="s">
        <v>982</v>
      </c>
    </row>
    <row r="201" spans="2:65" s="12" customFormat="1">
      <c r="B201" s="217"/>
      <c r="C201" s="218"/>
      <c r="D201" s="229" t="s">
        <v>174</v>
      </c>
      <c r="E201" s="230" t="s">
        <v>21</v>
      </c>
      <c r="F201" s="231" t="s">
        <v>983</v>
      </c>
      <c r="G201" s="218"/>
      <c r="H201" s="232">
        <v>0.97799999999999998</v>
      </c>
      <c r="I201" s="223"/>
      <c r="J201" s="218"/>
      <c r="K201" s="218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174</v>
      </c>
      <c r="AU201" s="228" t="s">
        <v>172</v>
      </c>
      <c r="AV201" s="12" t="s">
        <v>80</v>
      </c>
      <c r="AW201" s="12" t="s">
        <v>33</v>
      </c>
      <c r="AX201" s="12" t="s">
        <v>69</v>
      </c>
      <c r="AY201" s="228" t="s">
        <v>162</v>
      </c>
    </row>
    <row r="202" spans="2:65" s="13" customFormat="1">
      <c r="B202" s="233"/>
      <c r="C202" s="234"/>
      <c r="D202" s="219" t="s">
        <v>174</v>
      </c>
      <c r="E202" s="235" t="s">
        <v>21</v>
      </c>
      <c r="F202" s="236" t="s">
        <v>194</v>
      </c>
      <c r="G202" s="234"/>
      <c r="H202" s="237">
        <v>0.97799999999999998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174</v>
      </c>
      <c r="AU202" s="243" t="s">
        <v>172</v>
      </c>
      <c r="AV202" s="13" t="s">
        <v>171</v>
      </c>
      <c r="AW202" s="13" t="s">
        <v>33</v>
      </c>
      <c r="AX202" s="13" t="s">
        <v>76</v>
      </c>
      <c r="AY202" s="243" t="s">
        <v>162</v>
      </c>
    </row>
    <row r="203" spans="2:65" s="1" customFormat="1" ht="22.5" customHeight="1">
      <c r="B203" s="42"/>
      <c r="C203" s="205" t="s">
        <v>345</v>
      </c>
      <c r="D203" s="205" t="s">
        <v>166</v>
      </c>
      <c r="E203" s="206" t="s">
        <v>325</v>
      </c>
      <c r="F203" s="207" t="s">
        <v>326</v>
      </c>
      <c r="G203" s="208" t="s">
        <v>169</v>
      </c>
      <c r="H203" s="209">
        <v>0.97799999999999998</v>
      </c>
      <c r="I203" s="210"/>
      <c r="J203" s="211">
        <f>ROUND(I203*H203,2)</f>
        <v>0</v>
      </c>
      <c r="K203" s="207" t="s">
        <v>21</v>
      </c>
      <c r="L203" s="62"/>
      <c r="M203" s="212" t="s">
        <v>21</v>
      </c>
      <c r="N203" s="213" t="s">
        <v>40</v>
      </c>
      <c r="O203" s="43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AR203" s="25" t="s">
        <v>171</v>
      </c>
      <c r="AT203" s="25" t="s">
        <v>166</v>
      </c>
      <c r="AU203" s="25" t="s">
        <v>172</v>
      </c>
      <c r="AY203" s="25" t="s">
        <v>162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25" t="s">
        <v>76</v>
      </c>
      <c r="BK203" s="216">
        <f>ROUND(I203*H203,2)</f>
        <v>0</v>
      </c>
      <c r="BL203" s="25" t="s">
        <v>171</v>
      </c>
      <c r="BM203" s="25" t="s">
        <v>984</v>
      </c>
    </row>
    <row r="204" spans="2:65" s="12" customFormat="1">
      <c r="B204" s="217"/>
      <c r="C204" s="218"/>
      <c r="D204" s="229" t="s">
        <v>174</v>
      </c>
      <c r="E204" s="230" t="s">
        <v>21</v>
      </c>
      <c r="F204" s="231" t="s">
        <v>985</v>
      </c>
      <c r="G204" s="218"/>
      <c r="H204" s="232">
        <v>0.97799999999999998</v>
      </c>
      <c r="I204" s="223"/>
      <c r="J204" s="218"/>
      <c r="K204" s="218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174</v>
      </c>
      <c r="AU204" s="228" t="s">
        <v>172</v>
      </c>
      <c r="AV204" s="12" t="s">
        <v>80</v>
      </c>
      <c r="AW204" s="12" t="s">
        <v>33</v>
      </c>
      <c r="AX204" s="12" t="s">
        <v>69</v>
      </c>
      <c r="AY204" s="228" t="s">
        <v>162</v>
      </c>
    </row>
    <row r="205" spans="2:65" s="13" customFormat="1">
      <c r="B205" s="233"/>
      <c r="C205" s="234"/>
      <c r="D205" s="219" t="s">
        <v>174</v>
      </c>
      <c r="E205" s="235" t="s">
        <v>21</v>
      </c>
      <c r="F205" s="236" t="s">
        <v>194</v>
      </c>
      <c r="G205" s="234"/>
      <c r="H205" s="237">
        <v>0.97799999999999998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AT205" s="243" t="s">
        <v>174</v>
      </c>
      <c r="AU205" s="243" t="s">
        <v>172</v>
      </c>
      <c r="AV205" s="13" t="s">
        <v>171</v>
      </c>
      <c r="AW205" s="13" t="s">
        <v>33</v>
      </c>
      <c r="AX205" s="13" t="s">
        <v>76</v>
      </c>
      <c r="AY205" s="243" t="s">
        <v>162</v>
      </c>
    </row>
    <row r="206" spans="2:65" s="1" customFormat="1" ht="22.5" customHeight="1">
      <c r="B206" s="42"/>
      <c r="C206" s="205" t="s">
        <v>349</v>
      </c>
      <c r="D206" s="205" t="s">
        <v>166</v>
      </c>
      <c r="E206" s="206" t="s">
        <v>330</v>
      </c>
      <c r="F206" s="207" t="s">
        <v>331</v>
      </c>
      <c r="G206" s="208" t="s">
        <v>289</v>
      </c>
      <c r="H206" s="209">
        <v>0.05</v>
      </c>
      <c r="I206" s="210"/>
      <c r="J206" s="211">
        <f>ROUND(I206*H206,2)</f>
        <v>0</v>
      </c>
      <c r="K206" s="207" t="s">
        <v>21</v>
      </c>
      <c r="L206" s="62"/>
      <c r="M206" s="212" t="s">
        <v>21</v>
      </c>
      <c r="N206" s="213" t="s">
        <v>40</v>
      </c>
      <c r="O206" s="43"/>
      <c r="P206" s="214">
        <f>O206*H206</f>
        <v>0</v>
      </c>
      <c r="Q206" s="214">
        <v>1.0530600000000001</v>
      </c>
      <c r="R206" s="214">
        <f>Q206*H206</f>
        <v>5.2653000000000005E-2</v>
      </c>
      <c r="S206" s="214">
        <v>0</v>
      </c>
      <c r="T206" s="215">
        <f>S206*H206</f>
        <v>0</v>
      </c>
      <c r="AR206" s="25" t="s">
        <v>171</v>
      </c>
      <c r="AT206" s="25" t="s">
        <v>166</v>
      </c>
      <c r="AU206" s="25" t="s">
        <v>172</v>
      </c>
      <c r="AY206" s="25" t="s">
        <v>162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25" t="s">
        <v>76</v>
      </c>
      <c r="BK206" s="216">
        <f>ROUND(I206*H206,2)</f>
        <v>0</v>
      </c>
      <c r="BL206" s="25" t="s">
        <v>171</v>
      </c>
      <c r="BM206" s="25" t="s">
        <v>986</v>
      </c>
    </row>
    <row r="207" spans="2:65" s="12" customFormat="1">
      <c r="B207" s="217"/>
      <c r="C207" s="218"/>
      <c r="D207" s="229" t="s">
        <v>174</v>
      </c>
      <c r="E207" s="230" t="s">
        <v>21</v>
      </c>
      <c r="F207" s="231" t="s">
        <v>774</v>
      </c>
      <c r="G207" s="218"/>
      <c r="H207" s="232">
        <v>0.05</v>
      </c>
      <c r="I207" s="223"/>
      <c r="J207" s="218"/>
      <c r="K207" s="218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174</v>
      </c>
      <c r="AU207" s="228" t="s">
        <v>172</v>
      </c>
      <c r="AV207" s="12" t="s">
        <v>80</v>
      </c>
      <c r="AW207" s="12" t="s">
        <v>33</v>
      </c>
      <c r="AX207" s="12" t="s">
        <v>69</v>
      </c>
      <c r="AY207" s="228" t="s">
        <v>162</v>
      </c>
    </row>
    <row r="208" spans="2:65" s="14" customFormat="1">
      <c r="B208" s="247"/>
      <c r="C208" s="248"/>
      <c r="D208" s="229" t="s">
        <v>174</v>
      </c>
      <c r="E208" s="249" t="s">
        <v>21</v>
      </c>
      <c r="F208" s="250" t="s">
        <v>279</v>
      </c>
      <c r="G208" s="248"/>
      <c r="H208" s="251">
        <v>0.05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AT208" s="257" t="s">
        <v>174</v>
      </c>
      <c r="AU208" s="257" t="s">
        <v>172</v>
      </c>
      <c r="AV208" s="14" t="s">
        <v>172</v>
      </c>
      <c r="AW208" s="14" t="s">
        <v>33</v>
      </c>
      <c r="AX208" s="14" t="s">
        <v>69</v>
      </c>
      <c r="AY208" s="257" t="s">
        <v>162</v>
      </c>
    </row>
    <row r="209" spans="2:65" s="13" customFormat="1">
      <c r="B209" s="233"/>
      <c r="C209" s="234"/>
      <c r="D209" s="229" t="s">
        <v>174</v>
      </c>
      <c r="E209" s="244" t="s">
        <v>21</v>
      </c>
      <c r="F209" s="245" t="s">
        <v>194</v>
      </c>
      <c r="G209" s="234"/>
      <c r="H209" s="246">
        <v>0.05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174</v>
      </c>
      <c r="AU209" s="243" t="s">
        <v>172</v>
      </c>
      <c r="AV209" s="13" t="s">
        <v>171</v>
      </c>
      <c r="AW209" s="13" t="s">
        <v>33</v>
      </c>
      <c r="AX209" s="13" t="s">
        <v>76</v>
      </c>
      <c r="AY209" s="243" t="s">
        <v>162</v>
      </c>
    </row>
    <row r="210" spans="2:65" s="11" customFormat="1" ht="22.35" customHeight="1">
      <c r="B210" s="186"/>
      <c r="C210" s="187"/>
      <c r="D210" s="202" t="s">
        <v>68</v>
      </c>
      <c r="E210" s="203" t="s">
        <v>171</v>
      </c>
      <c r="F210" s="203" t="s">
        <v>334</v>
      </c>
      <c r="G210" s="187"/>
      <c r="H210" s="187"/>
      <c r="I210" s="190"/>
      <c r="J210" s="204">
        <f>BK210</f>
        <v>0</v>
      </c>
      <c r="K210" s="187"/>
      <c r="L210" s="192"/>
      <c r="M210" s="193"/>
      <c r="N210" s="194"/>
      <c r="O210" s="194"/>
      <c r="P210" s="195">
        <f>SUM(P211:P214)</f>
        <v>0</v>
      </c>
      <c r="Q210" s="194"/>
      <c r="R210" s="195">
        <f>SUM(R211:R214)</f>
        <v>2.3795519999999999</v>
      </c>
      <c r="S210" s="194"/>
      <c r="T210" s="196">
        <f>SUM(T211:T214)</f>
        <v>0</v>
      </c>
      <c r="AR210" s="197" t="s">
        <v>76</v>
      </c>
      <c r="AT210" s="198" t="s">
        <v>68</v>
      </c>
      <c r="AU210" s="198" t="s">
        <v>80</v>
      </c>
      <c r="AY210" s="197" t="s">
        <v>162</v>
      </c>
      <c r="BK210" s="199">
        <f>SUM(BK211:BK214)</f>
        <v>0</v>
      </c>
    </row>
    <row r="211" spans="2:65" s="1" customFormat="1" ht="22.5" customHeight="1">
      <c r="B211" s="42"/>
      <c r="C211" s="205" t="s">
        <v>355</v>
      </c>
      <c r="D211" s="205" t="s">
        <v>166</v>
      </c>
      <c r="E211" s="206" t="s">
        <v>336</v>
      </c>
      <c r="F211" s="207" t="s">
        <v>337</v>
      </c>
      <c r="G211" s="208" t="s">
        <v>169</v>
      </c>
      <c r="H211" s="209">
        <v>9.6</v>
      </c>
      <c r="I211" s="210"/>
      <c r="J211" s="211">
        <f>ROUND(I211*H211,2)</f>
        <v>0</v>
      </c>
      <c r="K211" s="207" t="s">
        <v>21</v>
      </c>
      <c r="L211" s="62"/>
      <c r="M211" s="212" t="s">
        <v>21</v>
      </c>
      <c r="N211" s="213" t="s">
        <v>40</v>
      </c>
      <c r="O211" s="43"/>
      <c r="P211" s="214">
        <f>O211*H211</f>
        <v>0</v>
      </c>
      <c r="Q211" s="214">
        <v>0.24787000000000001</v>
      </c>
      <c r="R211" s="214">
        <f>Q211*H211</f>
        <v>2.3795519999999999</v>
      </c>
      <c r="S211" s="214">
        <v>0</v>
      </c>
      <c r="T211" s="215">
        <f>S211*H211</f>
        <v>0</v>
      </c>
      <c r="AR211" s="25" t="s">
        <v>171</v>
      </c>
      <c r="AT211" s="25" t="s">
        <v>166</v>
      </c>
      <c r="AU211" s="25" t="s">
        <v>172</v>
      </c>
      <c r="AY211" s="25" t="s">
        <v>162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25" t="s">
        <v>76</v>
      </c>
      <c r="BK211" s="216">
        <f>ROUND(I211*H211,2)</f>
        <v>0</v>
      </c>
      <c r="BL211" s="25" t="s">
        <v>171</v>
      </c>
      <c r="BM211" s="25" t="s">
        <v>987</v>
      </c>
    </row>
    <row r="212" spans="2:65" s="12" customFormat="1">
      <c r="B212" s="217"/>
      <c r="C212" s="218"/>
      <c r="D212" s="229" t="s">
        <v>174</v>
      </c>
      <c r="E212" s="230" t="s">
        <v>21</v>
      </c>
      <c r="F212" s="231" t="s">
        <v>193</v>
      </c>
      <c r="G212" s="218"/>
      <c r="H212" s="232">
        <v>9.6</v>
      </c>
      <c r="I212" s="223"/>
      <c r="J212" s="218"/>
      <c r="K212" s="218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174</v>
      </c>
      <c r="AU212" s="228" t="s">
        <v>172</v>
      </c>
      <c r="AV212" s="12" t="s">
        <v>80</v>
      </c>
      <c r="AW212" s="12" t="s">
        <v>33</v>
      </c>
      <c r="AX212" s="12" t="s">
        <v>69</v>
      </c>
      <c r="AY212" s="228" t="s">
        <v>162</v>
      </c>
    </row>
    <row r="213" spans="2:65" s="14" customFormat="1">
      <c r="B213" s="247"/>
      <c r="C213" s="248"/>
      <c r="D213" s="229" t="s">
        <v>174</v>
      </c>
      <c r="E213" s="249" t="s">
        <v>21</v>
      </c>
      <c r="F213" s="250" t="s">
        <v>279</v>
      </c>
      <c r="G213" s="248"/>
      <c r="H213" s="251">
        <v>9.6</v>
      </c>
      <c r="I213" s="252"/>
      <c r="J213" s="248"/>
      <c r="K213" s="248"/>
      <c r="L213" s="253"/>
      <c r="M213" s="254"/>
      <c r="N213" s="255"/>
      <c r="O213" s="255"/>
      <c r="P213" s="255"/>
      <c r="Q213" s="255"/>
      <c r="R213" s="255"/>
      <c r="S213" s="255"/>
      <c r="T213" s="256"/>
      <c r="AT213" s="257" t="s">
        <v>174</v>
      </c>
      <c r="AU213" s="257" t="s">
        <v>172</v>
      </c>
      <c r="AV213" s="14" t="s">
        <v>172</v>
      </c>
      <c r="AW213" s="14" t="s">
        <v>33</v>
      </c>
      <c r="AX213" s="14" t="s">
        <v>69</v>
      </c>
      <c r="AY213" s="257" t="s">
        <v>162</v>
      </c>
    </row>
    <row r="214" spans="2:65" s="13" customFormat="1">
      <c r="B214" s="233"/>
      <c r="C214" s="234"/>
      <c r="D214" s="229" t="s">
        <v>174</v>
      </c>
      <c r="E214" s="244" t="s">
        <v>21</v>
      </c>
      <c r="F214" s="245" t="s">
        <v>194</v>
      </c>
      <c r="G214" s="234"/>
      <c r="H214" s="246">
        <v>9.6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174</v>
      </c>
      <c r="AU214" s="243" t="s">
        <v>172</v>
      </c>
      <c r="AV214" s="13" t="s">
        <v>171</v>
      </c>
      <c r="AW214" s="13" t="s">
        <v>33</v>
      </c>
      <c r="AX214" s="13" t="s">
        <v>76</v>
      </c>
      <c r="AY214" s="243" t="s">
        <v>162</v>
      </c>
    </row>
    <row r="215" spans="2:65" s="11" customFormat="1" ht="29.85" customHeight="1">
      <c r="B215" s="186"/>
      <c r="C215" s="187"/>
      <c r="D215" s="202" t="s">
        <v>68</v>
      </c>
      <c r="E215" s="203" t="s">
        <v>188</v>
      </c>
      <c r="F215" s="203" t="s">
        <v>339</v>
      </c>
      <c r="G215" s="187"/>
      <c r="H215" s="187"/>
      <c r="I215" s="190"/>
      <c r="J215" s="204">
        <f>BK215</f>
        <v>0</v>
      </c>
      <c r="K215" s="187"/>
      <c r="L215" s="192"/>
      <c r="M215" s="193"/>
      <c r="N215" s="194"/>
      <c r="O215" s="194"/>
      <c r="P215" s="195">
        <f>SUM(P216:P233)</f>
        <v>0</v>
      </c>
      <c r="Q215" s="194"/>
      <c r="R215" s="195">
        <f>SUM(R216:R233)</f>
        <v>9.5905840000000016</v>
      </c>
      <c r="S215" s="194"/>
      <c r="T215" s="196">
        <f>SUM(T216:T233)</f>
        <v>0</v>
      </c>
      <c r="AR215" s="197" t="s">
        <v>76</v>
      </c>
      <c r="AT215" s="198" t="s">
        <v>68</v>
      </c>
      <c r="AU215" s="198" t="s">
        <v>76</v>
      </c>
      <c r="AY215" s="197" t="s">
        <v>162</v>
      </c>
      <c r="BK215" s="199">
        <f>SUM(BK216:BK233)</f>
        <v>0</v>
      </c>
    </row>
    <row r="216" spans="2:65" s="1" customFormat="1" ht="22.5" customHeight="1">
      <c r="B216" s="42"/>
      <c r="C216" s="205" t="s">
        <v>359</v>
      </c>
      <c r="D216" s="205" t="s">
        <v>166</v>
      </c>
      <c r="E216" s="206" t="s">
        <v>341</v>
      </c>
      <c r="F216" s="207" t="s">
        <v>342</v>
      </c>
      <c r="G216" s="208" t="s">
        <v>169</v>
      </c>
      <c r="H216" s="209">
        <v>8</v>
      </c>
      <c r="I216" s="210"/>
      <c r="J216" s="211">
        <f>ROUND(I216*H216,2)</f>
        <v>0</v>
      </c>
      <c r="K216" s="207" t="s">
        <v>21</v>
      </c>
      <c r="L216" s="62"/>
      <c r="M216" s="212" t="s">
        <v>21</v>
      </c>
      <c r="N216" s="213" t="s">
        <v>40</v>
      </c>
      <c r="O216" s="43"/>
      <c r="P216" s="214">
        <f>O216*H216</f>
        <v>0</v>
      </c>
      <c r="Q216" s="214">
        <v>0.20724000000000001</v>
      </c>
      <c r="R216" s="214">
        <f>Q216*H216</f>
        <v>1.6579200000000001</v>
      </c>
      <c r="S216" s="214">
        <v>0</v>
      </c>
      <c r="T216" s="215">
        <f>S216*H216</f>
        <v>0</v>
      </c>
      <c r="AR216" s="25" t="s">
        <v>171</v>
      </c>
      <c r="AT216" s="25" t="s">
        <v>166</v>
      </c>
      <c r="AU216" s="25" t="s">
        <v>80</v>
      </c>
      <c r="AY216" s="25" t="s">
        <v>162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25" t="s">
        <v>76</v>
      </c>
      <c r="BK216" s="216">
        <f>ROUND(I216*H216,2)</f>
        <v>0</v>
      </c>
      <c r="BL216" s="25" t="s">
        <v>171</v>
      </c>
      <c r="BM216" s="25" t="s">
        <v>988</v>
      </c>
    </row>
    <row r="217" spans="2:65" s="12" customFormat="1">
      <c r="B217" s="217"/>
      <c r="C217" s="218"/>
      <c r="D217" s="219" t="s">
        <v>174</v>
      </c>
      <c r="E217" s="220" t="s">
        <v>21</v>
      </c>
      <c r="F217" s="221" t="s">
        <v>382</v>
      </c>
      <c r="G217" s="218"/>
      <c r="H217" s="222">
        <v>8</v>
      </c>
      <c r="I217" s="223"/>
      <c r="J217" s="218"/>
      <c r="K217" s="218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174</v>
      </c>
      <c r="AU217" s="228" t="s">
        <v>80</v>
      </c>
      <c r="AV217" s="12" t="s">
        <v>80</v>
      </c>
      <c r="AW217" s="12" t="s">
        <v>33</v>
      </c>
      <c r="AX217" s="12" t="s">
        <v>76</v>
      </c>
      <c r="AY217" s="228" t="s">
        <v>162</v>
      </c>
    </row>
    <row r="218" spans="2:65" s="1" customFormat="1" ht="22.5" customHeight="1">
      <c r="B218" s="42"/>
      <c r="C218" s="205" t="s">
        <v>363</v>
      </c>
      <c r="D218" s="205" t="s">
        <v>166</v>
      </c>
      <c r="E218" s="206" t="s">
        <v>346</v>
      </c>
      <c r="F218" s="207" t="s">
        <v>347</v>
      </c>
      <c r="G218" s="208" t="s">
        <v>169</v>
      </c>
      <c r="H218" s="209">
        <v>12.4</v>
      </c>
      <c r="I218" s="210"/>
      <c r="J218" s="211">
        <f>ROUND(I218*H218,2)</f>
        <v>0</v>
      </c>
      <c r="K218" s="207" t="s">
        <v>21</v>
      </c>
      <c r="L218" s="62"/>
      <c r="M218" s="212" t="s">
        <v>21</v>
      </c>
      <c r="N218" s="213" t="s">
        <v>40</v>
      </c>
      <c r="O218" s="43"/>
      <c r="P218" s="214">
        <f>O218*H218</f>
        <v>0</v>
      </c>
      <c r="Q218" s="214">
        <v>0.27994000000000002</v>
      </c>
      <c r="R218" s="214">
        <f>Q218*H218</f>
        <v>3.4712560000000003</v>
      </c>
      <c r="S218" s="214">
        <v>0</v>
      </c>
      <c r="T218" s="215">
        <f>S218*H218</f>
        <v>0</v>
      </c>
      <c r="AR218" s="25" t="s">
        <v>171</v>
      </c>
      <c r="AT218" s="25" t="s">
        <v>166</v>
      </c>
      <c r="AU218" s="25" t="s">
        <v>80</v>
      </c>
      <c r="AY218" s="25" t="s">
        <v>162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25" t="s">
        <v>76</v>
      </c>
      <c r="BK218" s="216">
        <f>ROUND(I218*H218,2)</f>
        <v>0</v>
      </c>
      <c r="BL218" s="25" t="s">
        <v>171</v>
      </c>
      <c r="BM218" s="25" t="s">
        <v>989</v>
      </c>
    </row>
    <row r="219" spans="2:65" s="12" customFormat="1">
      <c r="B219" s="217"/>
      <c r="C219" s="218"/>
      <c r="D219" s="219" t="s">
        <v>174</v>
      </c>
      <c r="E219" s="220" t="s">
        <v>21</v>
      </c>
      <c r="F219" s="221" t="s">
        <v>990</v>
      </c>
      <c r="G219" s="218"/>
      <c r="H219" s="222">
        <v>12.4</v>
      </c>
      <c r="I219" s="223"/>
      <c r="J219" s="218"/>
      <c r="K219" s="218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174</v>
      </c>
      <c r="AU219" s="228" t="s">
        <v>80</v>
      </c>
      <c r="AV219" s="12" t="s">
        <v>80</v>
      </c>
      <c r="AW219" s="12" t="s">
        <v>33</v>
      </c>
      <c r="AX219" s="12" t="s">
        <v>76</v>
      </c>
      <c r="AY219" s="228" t="s">
        <v>162</v>
      </c>
    </row>
    <row r="220" spans="2:65" s="1" customFormat="1" ht="22.5" customHeight="1">
      <c r="B220" s="42"/>
      <c r="C220" s="205" t="s">
        <v>369</v>
      </c>
      <c r="D220" s="205" t="s">
        <v>166</v>
      </c>
      <c r="E220" s="206" t="s">
        <v>689</v>
      </c>
      <c r="F220" s="207" t="s">
        <v>690</v>
      </c>
      <c r="G220" s="208" t="s">
        <v>169</v>
      </c>
      <c r="H220" s="209">
        <v>4.4000000000000004</v>
      </c>
      <c r="I220" s="210"/>
      <c r="J220" s="211">
        <f>ROUND(I220*H220,2)</f>
        <v>0</v>
      </c>
      <c r="K220" s="207" t="s">
        <v>170</v>
      </c>
      <c r="L220" s="62"/>
      <c r="M220" s="212" t="s">
        <v>21</v>
      </c>
      <c r="N220" s="213" t="s">
        <v>40</v>
      </c>
      <c r="O220" s="43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AR220" s="25" t="s">
        <v>171</v>
      </c>
      <c r="AT220" s="25" t="s">
        <v>166</v>
      </c>
      <c r="AU220" s="25" t="s">
        <v>80</v>
      </c>
      <c r="AY220" s="25" t="s">
        <v>162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25" t="s">
        <v>76</v>
      </c>
      <c r="BK220" s="216">
        <f>ROUND(I220*H220,2)</f>
        <v>0</v>
      </c>
      <c r="BL220" s="25" t="s">
        <v>171</v>
      </c>
      <c r="BM220" s="25" t="s">
        <v>991</v>
      </c>
    </row>
    <row r="221" spans="2:65" s="12" customFormat="1">
      <c r="B221" s="217"/>
      <c r="C221" s="218"/>
      <c r="D221" s="219" t="s">
        <v>174</v>
      </c>
      <c r="E221" s="220" t="s">
        <v>21</v>
      </c>
      <c r="F221" s="221" t="s">
        <v>992</v>
      </c>
      <c r="G221" s="218"/>
      <c r="H221" s="222">
        <v>4.4000000000000004</v>
      </c>
      <c r="I221" s="223"/>
      <c r="J221" s="218"/>
      <c r="K221" s="218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174</v>
      </c>
      <c r="AU221" s="228" t="s">
        <v>80</v>
      </c>
      <c r="AV221" s="12" t="s">
        <v>80</v>
      </c>
      <c r="AW221" s="12" t="s">
        <v>33</v>
      </c>
      <c r="AX221" s="12" t="s">
        <v>76</v>
      </c>
      <c r="AY221" s="228" t="s">
        <v>162</v>
      </c>
    </row>
    <row r="222" spans="2:65" s="1" customFormat="1" ht="31.5" customHeight="1">
      <c r="B222" s="42"/>
      <c r="C222" s="205" t="s">
        <v>373</v>
      </c>
      <c r="D222" s="205" t="s">
        <v>166</v>
      </c>
      <c r="E222" s="206" t="s">
        <v>693</v>
      </c>
      <c r="F222" s="207" t="s">
        <v>694</v>
      </c>
      <c r="G222" s="208" t="s">
        <v>169</v>
      </c>
      <c r="H222" s="209">
        <v>4.4000000000000004</v>
      </c>
      <c r="I222" s="210"/>
      <c r="J222" s="211">
        <f>ROUND(I222*H222,2)</f>
        <v>0</v>
      </c>
      <c r="K222" s="207" t="s">
        <v>170</v>
      </c>
      <c r="L222" s="62"/>
      <c r="M222" s="212" t="s">
        <v>21</v>
      </c>
      <c r="N222" s="213" t="s">
        <v>40</v>
      </c>
      <c r="O222" s="43"/>
      <c r="P222" s="214">
        <f>O222*H222</f>
        <v>0</v>
      </c>
      <c r="Q222" s="214">
        <v>0.37536000000000003</v>
      </c>
      <c r="R222" s="214">
        <f>Q222*H222</f>
        <v>1.6515840000000002</v>
      </c>
      <c r="S222" s="214">
        <v>0</v>
      </c>
      <c r="T222" s="215">
        <f>S222*H222</f>
        <v>0</v>
      </c>
      <c r="AR222" s="25" t="s">
        <v>171</v>
      </c>
      <c r="AT222" s="25" t="s">
        <v>166</v>
      </c>
      <c r="AU222" s="25" t="s">
        <v>80</v>
      </c>
      <c r="AY222" s="25" t="s">
        <v>162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25" t="s">
        <v>76</v>
      </c>
      <c r="BK222" s="216">
        <f>ROUND(I222*H222,2)</f>
        <v>0</v>
      </c>
      <c r="BL222" s="25" t="s">
        <v>171</v>
      </c>
      <c r="BM222" s="25" t="s">
        <v>993</v>
      </c>
    </row>
    <row r="223" spans="2:65" s="12" customFormat="1">
      <c r="B223" s="217"/>
      <c r="C223" s="218"/>
      <c r="D223" s="219" t="s">
        <v>174</v>
      </c>
      <c r="E223" s="220" t="s">
        <v>21</v>
      </c>
      <c r="F223" s="221" t="s">
        <v>992</v>
      </c>
      <c r="G223" s="218"/>
      <c r="H223" s="222">
        <v>4.4000000000000004</v>
      </c>
      <c r="I223" s="223"/>
      <c r="J223" s="218"/>
      <c r="K223" s="218"/>
      <c r="L223" s="224"/>
      <c r="M223" s="225"/>
      <c r="N223" s="226"/>
      <c r="O223" s="226"/>
      <c r="P223" s="226"/>
      <c r="Q223" s="226"/>
      <c r="R223" s="226"/>
      <c r="S223" s="226"/>
      <c r="T223" s="227"/>
      <c r="AT223" s="228" t="s">
        <v>174</v>
      </c>
      <c r="AU223" s="228" t="s">
        <v>80</v>
      </c>
      <c r="AV223" s="12" t="s">
        <v>80</v>
      </c>
      <c r="AW223" s="12" t="s">
        <v>33</v>
      </c>
      <c r="AX223" s="12" t="s">
        <v>76</v>
      </c>
      <c r="AY223" s="228" t="s">
        <v>162</v>
      </c>
    </row>
    <row r="224" spans="2:65" s="1" customFormat="1" ht="31.5" customHeight="1">
      <c r="B224" s="42"/>
      <c r="C224" s="205" t="s">
        <v>378</v>
      </c>
      <c r="D224" s="205" t="s">
        <v>166</v>
      </c>
      <c r="E224" s="206" t="s">
        <v>697</v>
      </c>
      <c r="F224" s="207" t="s">
        <v>698</v>
      </c>
      <c r="G224" s="208" t="s">
        <v>169</v>
      </c>
      <c r="H224" s="209">
        <v>4.4000000000000004</v>
      </c>
      <c r="I224" s="210"/>
      <c r="J224" s="211">
        <f>ROUND(I224*H224,2)</f>
        <v>0</v>
      </c>
      <c r="K224" s="207" t="s">
        <v>21</v>
      </c>
      <c r="L224" s="62"/>
      <c r="M224" s="212" t="s">
        <v>21</v>
      </c>
      <c r="N224" s="213" t="s">
        <v>40</v>
      </c>
      <c r="O224" s="43"/>
      <c r="P224" s="214">
        <f>O224*H224</f>
        <v>0</v>
      </c>
      <c r="Q224" s="214">
        <v>0.20745</v>
      </c>
      <c r="R224" s="214">
        <f>Q224*H224</f>
        <v>0.91278000000000004</v>
      </c>
      <c r="S224" s="214">
        <v>0</v>
      </c>
      <c r="T224" s="215">
        <f>S224*H224</f>
        <v>0</v>
      </c>
      <c r="AR224" s="25" t="s">
        <v>171</v>
      </c>
      <c r="AT224" s="25" t="s">
        <v>166</v>
      </c>
      <c r="AU224" s="25" t="s">
        <v>80</v>
      </c>
      <c r="AY224" s="25" t="s">
        <v>162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25" t="s">
        <v>76</v>
      </c>
      <c r="BK224" s="216">
        <f>ROUND(I224*H224,2)</f>
        <v>0</v>
      </c>
      <c r="BL224" s="25" t="s">
        <v>171</v>
      </c>
      <c r="BM224" s="25" t="s">
        <v>994</v>
      </c>
    </row>
    <row r="225" spans="2:65" s="12" customFormat="1">
      <c r="B225" s="217"/>
      <c r="C225" s="218"/>
      <c r="D225" s="219" t="s">
        <v>174</v>
      </c>
      <c r="E225" s="220" t="s">
        <v>21</v>
      </c>
      <c r="F225" s="221" t="s">
        <v>992</v>
      </c>
      <c r="G225" s="218"/>
      <c r="H225" s="222">
        <v>4.4000000000000004</v>
      </c>
      <c r="I225" s="223"/>
      <c r="J225" s="218"/>
      <c r="K225" s="218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174</v>
      </c>
      <c r="AU225" s="228" t="s">
        <v>80</v>
      </c>
      <c r="AV225" s="12" t="s">
        <v>80</v>
      </c>
      <c r="AW225" s="12" t="s">
        <v>33</v>
      </c>
      <c r="AX225" s="12" t="s">
        <v>76</v>
      </c>
      <c r="AY225" s="228" t="s">
        <v>162</v>
      </c>
    </row>
    <row r="226" spans="2:65" s="1" customFormat="1" ht="22.5" customHeight="1">
      <c r="B226" s="42"/>
      <c r="C226" s="205" t="s">
        <v>383</v>
      </c>
      <c r="D226" s="205" t="s">
        <v>166</v>
      </c>
      <c r="E226" s="206" t="s">
        <v>701</v>
      </c>
      <c r="F226" s="207" t="s">
        <v>702</v>
      </c>
      <c r="G226" s="208" t="s">
        <v>169</v>
      </c>
      <c r="H226" s="209">
        <v>4.4000000000000004</v>
      </c>
      <c r="I226" s="210"/>
      <c r="J226" s="211">
        <f>ROUND(I226*H226,2)</f>
        <v>0</v>
      </c>
      <c r="K226" s="207" t="s">
        <v>170</v>
      </c>
      <c r="L226" s="62"/>
      <c r="M226" s="212" t="s">
        <v>21</v>
      </c>
      <c r="N226" s="213" t="s">
        <v>40</v>
      </c>
      <c r="O226" s="43"/>
      <c r="P226" s="214">
        <f>O226*H226</f>
        <v>0</v>
      </c>
      <c r="Q226" s="214">
        <v>3.1E-4</v>
      </c>
      <c r="R226" s="214">
        <f>Q226*H226</f>
        <v>1.3640000000000002E-3</v>
      </c>
      <c r="S226" s="214">
        <v>0</v>
      </c>
      <c r="T226" s="215">
        <f>S226*H226</f>
        <v>0</v>
      </c>
      <c r="AR226" s="25" t="s">
        <v>171</v>
      </c>
      <c r="AT226" s="25" t="s">
        <v>166</v>
      </c>
      <c r="AU226" s="25" t="s">
        <v>80</v>
      </c>
      <c r="AY226" s="25" t="s">
        <v>162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25" t="s">
        <v>76</v>
      </c>
      <c r="BK226" s="216">
        <f>ROUND(I226*H226,2)</f>
        <v>0</v>
      </c>
      <c r="BL226" s="25" t="s">
        <v>171</v>
      </c>
      <c r="BM226" s="25" t="s">
        <v>995</v>
      </c>
    </row>
    <row r="227" spans="2:65" s="12" customFormat="1">
      <c r="B227" s="217"/>
      <c r="C227" s="218"/>
      <c r="D227" s="219" t="s">
        <v>174</v>
      </c>
      <c r="E227" s="220" t="s">
        <v>21</v>
      </c>
      <c r="F227" s="221" t="s">
        <v>992</v>
      </c>
      <c r="G227" s="218"/>
      <c r="H227" s="222">
        <v>4.4000000000000004</v>
      </c>
      <c r="I227" s="223"/>
      <c r="J227" s="218"/>
      <c r="K227" s="218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174</v>
      </c>
      <c r="AU227" s="228" t="s">
        <v>80</v>
      </c>
      <c r="AV227" s="12" t="s">
        <v>80</v>
      </c>
      <c r="AW227" s="12" t="s">
        <v>33</v>
      </c>
      <c r="AX227" s="12" t="s">
        <v>76</v>
      </c>
      <c r="AY227" s="228" t="s">
        <v>162</v>
      </c>
    </row>
    <row r="228" spans="2:65" s="1" customFormat="1" ht="31.5" customHeight="1">
      <c r="B228" s="42"/>
      <c r="C228" s="205" t="s">
        <v>390</v>
      </c>
      <c r="D228" s="205" t="s">
        <v>166</v>
      </c>
      <c r="E228" s="206" t="s">
        <v>708</v>
      </c>
      <c r="F228" s="207" t="s">
        <v>709</v>
      </c>
      <c r="G228" s="208" t="s">
        <v>169</v>
      </c>
      <c r="H228" s="209">
        <v>8</v>
      </c>
      <c r="I228" s="210"/>
      <c r="J228" s="211">
        <f>ROUND(I228*H228,2)</f>
        <v>0</v>
      </c>
      <c r="K228" s="207" t="s">
        <v>21</v>
      </c>
      <c r="L228" s="62"/>
      <c r="M228" s="212" t="s">
        <v>21</v>
      </c>
      <c r="N228" s="213" t="s">
        <v>40</v>
      </c>
      <c r="O228" s="43"/>
      <c r="P228" s="214">
        <f>O228*H228</f>
        <v>0</v>
      </c>
      <c r="Q228" s="214">
        <v>0.10100000000000001</v>
      </c>
      <c r="R228" s="214">
        <f>Q228*H228</f>
        <v>0.80800000000000005</v>
      </c>
      <c r="S228" s="214">
        <v>0</v>
      </c>
      <c r="T228" s="215">
        <f>S228*H228</f>
        <v>0</v>
      </c>
      <c r="AR228" s="25" t="s">
        <v>171</v>
      </c>
      <c r="AT228" s="25" t="s">
        <v>166</v>
      </c>
      <c r="AU228" s="25" t="s">
        <v>80</v>
      </c>
      <c r="AY228" s="25" t="s">
        <v>162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25" t="s">
        <v>76</v>
      </c>
      <c r="BK228" s="216">
        <f>ROUND(I228*H228,2)</f>
        <v>0</v>
      </c>
      <c r="BL228" s="25" t="s">
        <v>171</v>
      </c>
      <c r="BM228" s="25" t="s">
        <v>996</v>
      </c>
    </row>
    <row r="229" spans="2:65" s="12" customFormat="1">
      <c r="B229" s="217"/>
      <c r="C229" s="218"/>
      <c r="D229" s="229" t="s">
        <v>174</v>
      </c>
      <c r="E229" s="230" t="s">
        <v>21</v>
      </c>
      <c r="F229" s="231" t="s">
        <v>997</v>
      </c>
      <c r="G229" s="218"/>
      <c r="H229" s="232">
        <v>8</v>
      </c>
      <c r="I229" s="223"/>
      <c r="J229" s="218"/>
      <c r="K229" s="218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174</v>
      </c>
      <c r="AU229" s="228" t="s">
        <v>80</v>
      </c>
      <c r="AV229" s="12" t="s">
        <v>80</v>
      </c>
      <c r="AW229" s="12" t="s">
        <v>33</v>
      </c>
      <c r="AX229" s="12" t="s">
        <v>69</v>
      </c>
      <c r="AY229" s="228" t="s">
        <v>162</v>
      </c>
    </row>
    <row r="230" spans="2:65" s="13" customFormat="1">
      <c r="B230" s="233"/>
      <c r="C230" s="234"/>
      <c r="D230" s="219" t="s">
        <v>174</v>
      </c>
      <c r="E230" s="235" t="s">
        <v>21</v>
      </c>
      <c r="F230" s="236" t="s">
        <v>194</v>
      </c>
      <c r="G230" s="234"/>
      <c r="H230" s="237">
        <v>8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AT230" s="243" t="s">
        <v>174</v>
      </c>
      <c r="AU230" s="243" t="s">
        <v>80</v>
      </c>
      <c r="AV230" s="13" t="s">
        <v>171</v>
      </c>
      <c r="AW230" s="13" t="s">
        <v>33</v>
      </c>
      <c r="AX230" s="13" t="s">
        <v>76</v>
      </c>
      <c r="AY230" s="243" t="s">
        <v>162</v>
      </c>
    </row>
    <row r="231" spans="2:65" s="1" customFormat="1" ht="22.5" customHeight="1">
      <c r="B231" s="42"/>
      <c r="C231" s="269" t="s">
        <v>394</v>
      </c>
      <c r="D231" s="269" t="s">
        <v>302</v>
      </c>
      <c r="E231" s="270" t="s">
        <v>712</v>
      </c>
      <c r="F231" s="271" t="s">
        <v>713</v>
      </c>
      <c r="G231" s="272" t="s">
        <v>169</v>
      </c>
      <c r="H231" s="273">
        <v>8.24</v>
      </c>
      <c r="I231" s="274"/>
      <c r="J231" s="275">
        <f>ROUND(I231*H231,2)</f>
        <v>0</v>
      </c>
      <c r="K231" s="271" t="s">
        <v>21</v>
      </c>
      <c r="L231" s="276"/>
      <c r="M231" s="277" t="s">
        <v>21</v>
      </c>
      <c r="N231" s="278" t="s">
        <v>40</v>
      </c>
      <c r="O231" s="43"/>
      <c r="P231" s="214">
        <f>O231*H231</f>
        <v>0</v>
      </c>
      <c r="Q231" s="214">
        <v>0.13200000000000001</v>
      </c>
      <c r="R231" s="214">
        <f>Q231*H231</f>
        <v>1.08768</v>
      </c>
      <c r="S231" s="214">
        <v>0</v>
      </c>
      <c r="T231" s="215">
        <f>S231*H231</f>
        <v>0</v>
      </c>
      <c r="AR231" s="25" t="s">
        <v>206</v>
      </c>
      <c r="AT231" s="25" t="s">
        <v>302</v>
      </c>
      <c r="AU231" s="25" t="s">
        <v>80</v>
      </c>
      <c r="AY231" s="25" t="s">
        <v>162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25" t="s">
        <v>76</v>
      </c>
      <c r="BK231" s="216">
        <f>ROUND(I231*H231,2)</f>
        <v>0</v>
      </c>
      <c r="BL231" s="25" t="s">
        <v>171</v>
      </c>
      <c r="BM231" s="25" t="s">
        <v>998</v>
      </c>
    </row>
    <row r="232" spans="2:65" s="12" customFormat="1">
      <c r="B232" s="217"/>
      <c r="C232" s="218"/>
      <c r="D232" s="229" t="s">
        <v>174</v>
      </c>
      <c r="E232" s="230" t="s">
        <v>21</v>
      </c>
      <c r="F232" s="231" t="s">
        <v>382</v>
      </c>
      <c r="G232" s="218"/>
      <c r="H232" s="232">
        <v>8</v>
      </c>
      <c r="I232" s="223"/>
      <c r="J232" s="218"/>
      <c r="K232" s="218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174</v>
      </c>
      <c r="AU232" s="228" t="s">
        <v>80</v>
      </c>
      <c r="AV232" s="12" t="s">
        <v>80</v>
      </c>
      <c r="AW232" s="12" t="s">
        <v>33</v>
      </c>
      <c r="AX232" s="12" t="s">
        <v>76</v>
      </c>
      <c r="AY232" s="228" t="s">
        <v>162</v>
      </c>
    </row>
    <row r="233" spans="2:65" s="12" customFormat="1">
      <c r="B233" s="217"/>
      <c r="C233" s="218"/>
      <c r="D233" s="229" t="s">
        <v>174</v>
      </c>
      <c r="E233" s="218"/>
      <c r="F233" s="231" t="s">
        <v>999</v>
      </c>
      <c r="G233" s="218"/>
      <c r="H233" s="232">
        <v>8.24</v>
      </c>
      <c r="I233" s="223"/>
      <c r="J233" s="218"/>
      <c r="K233" s="218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174</v>
      </c>
      <c r="AU233" s="228" t="s">
        <v>80</v>
      </c>
      <c r="AV233" s="12" t="s">
        <v>80</v>
      </c>
      <c r="AW233" s="12" t="s">
        <v>6</v>
      </c>
      <c r="AX233" s="12" t="s">
        <v>76</v>
      </c>
      <c r="AY233" s="228" t="s">
        <v>162</v>
      </c>
    </row>
    <row r="234" spans="2:65" s="11" customFormat="1" ht="29.85" customHeight="1">
      <c r="B234" s="186"/>
      <c r="C234" s="187"/>
      <c r="D234" s="202" t="s">
        <v>68</v>
      </c>
      <c r="E234" s="203" t="s">
        <v>211</v>
      </c>
      <c r="F234" s="203" t="s">
        <v>368</v>
      </c>
      <c r="G234" s="187"/>
      <c r="H234" s="187"/>
      <c r="I234" s="190"/>
      <c r="J234" s="204">
        <f>BK234</f>
        <v>0</v>
      </c>
      <c r="K234" s="187"/>
      <c r="L234" s="192"/>
      <c r="M234" s="193"/>
      <c r="N234" s="194"/>
      <c r="O234" s="194"/>
      <c r="P234" s="195">
        <f>SUM(P235:P243)</f>
        <v>0</v>
      </c>
      <c r="Q234" s="194"/>
      <c r="R234" s="195">
        <f>SUM(R235:R243)</f>
        <v>2.8268399999999998</v>
      </c>
      <c r="S234" s="194"/>
      <c r="T234" s="196">
        <f>SUM(T235:T243)</f>
        <v>0</v>
      </c>
      <c r="AR234" s="197" t="s">
        <v>76</v>
      </c>
      <c r="AT234" s="198" t="s">
        <v>68</v>
      </c>
      <c r="AU234" s="198" t="s">
        <v>76</v>
      </c>
      <c r="AY234" s="197" t="s">
        <v>162</v>
      </c>
      <c r="BK234" s="199">
        <f>SUM(BK235:BK243)</f>
        <v>0</v>
      </c>
    </row>
    <row r="235" spans="2:65" s="1" customFormat="1" ht="22.5" customHeight="1">
      <c r="B235" s="42"/>
      <c r="C235" s="205" t="s">
        <v>399</v>
      </c>
      <c r="D235" s="205" t="s">
        <v>166</v>
      </c>
      <c r="E235" s="206" t="s">
        <v>716</v>
      </c>
      <c r="F235" s="207" t="s">
        <v>717</v>
      </c>
      <c r="G235" s="208" t="s">
        <v>181</v>
      </c>
      <c r="H235" s="209">
        <v>9</v>
      </c>
      <c r="I235" s="210"/>
      <c r="J235" s="211">
        <f>ROUND(I235*H235,2)</f>
        <v>0</v>
      </c>
      <c r="K235" s="207" t="s">
        <v>21</v>
      </c>
      <c r="L235" s="62"/>
      <c r="M235" s="212" t="s">
        <v>21</v>
      </c>
      <c r="N235" s="213" t="s">
        <v>40</v>
      </c>
      <c r="O235" s="43"/>
      <c r="P235" s="214">
        <f>O235*H235</f>
        <v>0</v>
      </c>
      <c r="Q235" s="214">
        <v>2.0000000000000001E-4</v>
      </c>
      <c r="R235" s="214">
        <f>Q235*H235</f>
        <v>1.8000000000000002E-3</v>
      </c>
      <c r="S235" s="214">
        <v>0</v>
      </c>
      <c r="T235" s="215">
        <f>S235*H235</f>
        <v>0</v>
      </c>
      <c r="AR235" s="25" t="s">
        <v>171</v>
      </c>
      <c r="AT235" s="25" t="s">
        <v>166</v>
      </c>
      <c r="AU235" s="25" t="s">
        <v>80</v>
      </c>
      <c r="AY235" s="25" t="s">
        <v>162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25" t="s">
        <v>76</v>
      </c>
      <c r="BK235" s="216">
        <f>ROUND(I235*H235,2)</f>
        <v>0</v>
      </c>
      <c r="BL235" s="25" t="s">
        <v>171</v>
      </c>
      <c r="BM235" s="25" t="s">
        <v>1000</v>
      </c>
    </row>
    <row r="236" spans="2:65" s="12" customFormat="1">
      <c r="B236" s="217"/>
      <c r="C236" s="218"/>
      <c r="D236" s="219" t="s">
        <v>174</v>
      </c>
      <c r="E236" s="220" t="s">
        <v>21</v>
      </c>
      <c r="F236" s="221" t="s">
        <v>1001</v>
      </c>
      <c r="G236" s="218"/>
      <c r="H236" s="222">
        <v>9</v>
      </c>
      <c r="I236" s="223"/>
      <c r="J236" s="218"/>
      <c r="K236" s="218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174</v>
      </c>
      <c r="AU236" s="228" t="s">
        <v>80</v>
      </c>
      <c r="AV236" s="12" t="s">
        <v>80</v>
      </c>
      <c r="AW236" s="12" t="s">
        <v>33</v>
      </c>
      <c r="AX236" s="12" t="s">
        <v>76</v>
      </c>
      <c r="AY236" s="228" t="s">
        <v>162</v>
      </c>
    </row>
    <row r="237" spans="2:65" s="1" customFormat="1" ht="31.5" customHeight="1">
      <c r="B237" s="42"/>
      <c r="C237" s="205" t="s">
        <v>404</v>
      </c>
      <c r="D237" s="205" t="s">
        <v>166</v>
      </c>
      <c r="E237" s="206" t="s">
        <v>370</v>
      </c>
      <c r="F237" s="207" t="s">
        <v>371</v>
      </c>
      <c r="G237" s="208" t="s">
        <v>181</v>
      </c>
      <c r="H237" s="209">
        <v>6.4</v>
      </c>
      <c r="I237" s="210"/>
      <c r="J237" s="211">
        <f>ROUND(I237*H237,2)</f>
        <v>0</v>
      </c>
      <c r="K237" s="207" t="s">
        <v>170</v>
      </c>
      <c r="L237" s="62"/>
      <c r="M237" s="212" t="s">
        <v>21</v>
      </c>
      <c r="N237" s="213" t="s">
        <v>40</v>
      </c>
      <c r="O237" s="43"/>
      <c r="P237" s="214">
        <f>O237*H237</f>
        <v>0</v>
      </c>
      <c r="Q237" s="214">
        <v>0.15540000000000001</v>
      </c>
      <c r="R237" s="214">
        <f>Q237*H237</f>
        <v>0.99456000000000011</v>
      </c>
      <c r="S237" s="214">
        <v>0</v>
      </c>
      <c r="T237" s="215">
        <f>S237*H237</f>
        <v>0</v>
      </c>
      <c r="AR237" s="25" t="s">
        <v>171</v>
      </c>
      <c r="AT237" s="25" t="s">
        <v>166</v>
      </c>
      <c r="AU237" s="25" t="s">
        <v>80</v>
      </c>
      <c r="AY237" s="25" t="s">
        <v>162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25" t="s">
        <v>76</v>
      </c>
      <c r="BK237" s="216">
        <f>ROUND(I237*H237,2)</f>
        <v>0</v>
      </c>
      <c r="BL237" s="25" t="s">
        <v>171</v>
      </c>
      <c r="BM237" s="25" t="s">
        <v>1002</v>
      </c>
    </row>
    <row r="238" spans="2:65" s="12" customFormat="1">
      <c r="B238" s="217"/>
      <c r="C238" s="218"/>
      <c r="D238" s="219" t="s">
        <v>174</v>
      </c>
      <c r="E238" s="220" t="s">
        <v>21</v>
      </c>
      <c r="F238" s="221" t="s">
        <v>783</v>
      </c>
      <c r="G238" s="218"/>
      <c r="H238" s="222">
        <v>6.4</v>
      </c>
      <c r="I238" s="223"/>
      <c r="J238" s="218"/>
      <c r="K238" s="218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174</v>
      </c>
      <c r="AU238" s="228" t="s">
        <v>80</v>
      </c>
      <c r="AV238" s="12" t="s">
        <v>80</v>
      </c>
      <c r="AW238" s="12" t="s">
        <v>33</v>
      </c>
      <c r="AX238" s="12" t="s">
        <v>76</v>
      </c>
      <c r="AY238" s="228" t="s">
        <v>162</v>
      </c>
    </row>
    <row r="239" spans="2:65" s="1" customFormat="1" ht="22.5" customHeight="1">
      <c r="B239" s="42"/>
      <c r="C239" s="269" t="s">
        <v>409</v>
      </c>
      <c r="D239" s="269" t="s">
        <v>302</v>
      </c>
      <c r="E239" s="270" t="s">
        <v>374</v>
      </c>
      <c r="F239" s="271" t="s">
        <v>375</v>
      </c>
      <c r="G239" s="272" t="s">
        <v>376</v>
      </c>
      <c r="H239" s="273">
        <v>6.8</v>
      </c>
      <c r="I239" s="274"/>
      <c r="J239" s="275">
        <f>ROUND(I239*H239,2)</f>
        <v>0</v>
      </c>
      <c r="K239" s="271" t="s">
        <v>170</v>
      </c>
      <c r="L239" s="276"/>
      <c r="M239" s="277" t="s">
        <v>21</v>
      </c>
      <c r="N239" s="278" t="s">
        <v>40</v>
      </c>
      <c r="O239" s="43"/>
      <c r="P239" s="214">
        <f>O239*H239</f>
        <v>0</v>
      </c>
      <c r="Q239" s="214">
        <v>8.2100000000000006E-2</v>
      </c>
      <c r="R239" s="214">
        <f>Q239*H239</f>
        <v>0.55828</v>
      </c>
      <c r="S239" s="214">
        <v>0</v>
      </c>
      <c r="T239" s="215">
        <f>S239*H239</f>
        <v>0</v>
      </c>
      <c r="AR239" s="25" t="s">
        <v>206</v>
      </c>
      <c r="AT239" s="25" t="s">
        <v>302</v>
      </c>
      <c r="AU239" s="25" t="s">
        <v>80</v>
      </c>
      <c r="AY239" s="25" t="s">
        <v>162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25" t="s">
        <v>76</v>
      </c>
      <c r="BK239" s="216">
        <f>ROUND(I239*H239,2)</f>
        <v>0</v>
      </c>
      <c r="BL239" s="25" t="s">
        <v>171</v>
      </c>
      <c r="BM239" s="25" t="s">
        <v>1003</v>
      </c>
    </row>
    <row r="240" spans="2:65" s="1" customFormat="1" ht="31.5" customHeight="1">
      <c r="B240" s="42"/>
      <c r="C240" s="205" t="s">
        <v>416</v>
      </c>
      <c r="D240" s="205" t="s">
        <v>166</v>
      </c>
      <c r="E240" s="206" t="s">
        <v>379</v>
      </c>
      <c r="F240" s="207" t="s">
        <v>380</v>
      </c>
      <c r="G240" s="208" t="s">
        <v>181</v>
      </c>
      <c r="H240" s="209">
        <v>7.6</v>
      </c>
      <c r="I240" s="210"/>
      <c r="J240" s="211">
        <f>ROUND(I240*H240,2)</f>
        <v>0</v>
      </c>
      <c r="K240" s="207" t="s">
        <v>21</v>
      </c>
      <c r="L240" s="62"/>
      <c r="M240" s="212" t="s">
        <v>21</v>
      </c>
      <c r="N240" s="213" t="s">
        <v>40</v>
      </c>
      <c r="O240" s="43"/>
      <c r="P240" s="214">
        <f>O240*H240</f>
        <v>0</v>
      </c>
      <c r="Q240" s="214">
        <v>0.1295</v>
      </c>
      <c r="R240" s="214">
        <f>Q240*H240</f>
        <v>0.98419999999999996</v>
      </c>
      <c r="S240" s="214">
        <v>0</v>
      </c>
      <c r="T240" s="215">
        <f>S240*H240</f>
        <v>0</v>
      </c>
      <c r="AR240" s="25" t="s">
        <v>171</v>
      </c>
      <c r="AT240" s="25" t="s">
        <v>166</v>
      </c>
      <c r="AU240" s="25" t="s">
        <v>80</v>
      </c>
      <c r="AY240" s="25" t="s">
        <v>162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25" t="s">
        <v>76</v>
      </c>
      <c r="BK240" s="216">
        <f>ROUND(I240*H240,2)</f>
        <v>0</v>
      </c>
      <c r="BL240" s="25" t="s">
        <v>171</v>
      </c>
      <c r="BM240" s="25" t="s">
        <v>1004</v>
      </c>
    </row>
    <row r="241" spans="2:65" s="12" customFormat="1">
      <c r="B241" s="217"/>
      <c r="C241" s="218"/>
      <c r="D241" s="219" t="s">
        <v>174</v>
      </c>
      <c r="E241" s="220" t="s">
        <v>21</v>
      </c>
      <c r="F241" s="221" t="s">
        <v>1005</v>
      </c>
      <c r="G241" s="218"/>
      <c r="H241" s="222">
        <v>7.6</v>
      </c>
      <c r="I241" s="223"/>
      <c r="J241" s="218"/>
      <c r="K241" s="218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174</v>
      </c>
      <c r="AU241" s="228" t="s">
        <v>80</v>
      </c>
      <c r="AV241" s="12" t="s">
        <v>80</v>
      </c>
      <c r="AW241" s="12" t="s">
        <v>33</v>
      </c>
      <c r="AX241" s="12" t="s">
        <v>76</v>
      </c>
      <c r="AY241" s="228" t="s">
        <v>162</v>
      </c>
    </row>
    <row r="242" spans="2:65" s="1" customFormat="1" ht="22.5" customHeight="1">
      <c r="B242" s="42"/>
      <c r="C242" s="269" t="s">
        <v>423</v>
      </c>
      <c r="D242" s="269" t="s">
        <v>302</v>
      </c>
      <c r="E242" s="270" t="s">
        <v>384</v>
      </c>
      <c r="F242" s="271" t="s">
        <v>385</v>
      </c>
      <c r="G242" s="272" t="s">
        <v>376</v>
      </c>
      <c r="H242" s="273">
        <v>8</v>
      </c>
      <c r="I242" s="274"/>
      <c r="J242" s="275">
        <f>ROUND(I242*H242,2)</f>
        <v>0</v>
      </c>
      <c r="K242" s="271" t="s">
        <v>21</v>
      </c>
      <c r="L242" s="276"/>
      <c r="M242" s="277" t="s">
        <v>21</v>
      </c>
      <c r="N242" s="278" t="s">
        <v>40</v>
      </c>
      <c r="O242" s="43"/>
      <c r="P242" s="214">
        <f>O242*H242</f>
        <v>0</v>
      </c>
      <c r="Q242" s="214">
        <v>3.5999999999999997E-2</v>
      </c>
      <c r="R242" s="214">
        <f>Q242*H242</f>
        <v>0.28799999999999998</v>
      </c>
      <c r="S242" s="214">
        <v>0</v>
      </c>
      <c r="T242" s="215">
        <f>S242*H242</f>
        <v>0</v>
      </c>
      <c r="AR242" s="25" t="s">
        <v>206</v>
      </c>
      <c r="AT242" s="25" t="s">
        <v>302</v>
      </c>
      <c r="AU242" s="25" t="s">
        <v>80</v>
      </c>
      <c r="AY242" s="25" t="s">
        <v>162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25" t="s">
        <v>76</v>
      </c>
      <c r="BK242" s="216">
        <f>ROUND(I242*H242,2)</f>
        <v>0</v>
      </c>
      <c r="BL242" s="25" t="s">
        <v>171</v>
      </c>
      <c r="BM242" s="25" t="s">
        <v>1006</v>
      </c>
    </row>
    <row r="243" spans="2:65" s="12" customFormat="1">
      <c r="B243" s="217"/>
      <c r="C243" s="218"/>
      <c r="D243" s="229" t="s">
        <v>174</v>
      </c>
      <c r="E243" s="230" t="s">
        <v>21</v>
      </c>
      <c r="F243" s="231" t="s">
        <v>382</v>
      </c>
      <c r="G243" s="218"/>
      <c r="H243" s="232">
        <v>8</v>
      </c>
      <c r="I243" s="223"/>
      <c r="J243" s="218"/>
      <c r="K243" s="218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174</v>
      </c>
      <c r="AU243" s="228" t="s">
        <v>80</v>
      </c>
      <c r="AV243" s="12" t="s">
        <v>80</v>
      </c>
      <c r="AW243" s="12" t="s">
        <v>33</v>
      </c>
      <c r="AX243" s="12" t="s">
        <v>76</v>
      </c>
      <c r="AY243" s="228" t="s">
        <v>162</v>
      </c>
    </row>
    <row r="244" spans="2:65" s="11" customFormat="1" ht="29.85" customHeight="1">
      <c r="B244" s="186"/>
      <c r="C244" s="187"/>
      <c r="D244" s="202" t="s">
        <v>68</v>
      </c>
      <c r="E244" s="203" t="s">
        <v>388</v>
      </c>
      <c r="F244" s="203" t="s">
        <v>389</v>
      </c>
      <c r="G244" s="187"/>
      <c r="H244" s="187"/>
      <c r="I244" s="190"/>
      <c r="J244" s="204">
        <f>BK244</f>
        <v>0</v>
      </c>
      <c r="K244" s="187"/>
      <c r="L244" s="192"/>
      <c r="M244" s="193"/>
      <c r="N244" s="194"/>
      <c r="O244" s="194"/>
      <c r="P244" s="195">
        <f>SUM(P245:P251)</f>
        <v>0</v>
      </c>
      <c r="Q244" s="194"/>
      <c r="R244" s="195">
        <f>SUM(R245:R251)</f>
        <v>0</v>
      </c>
      <c r="S244" s="194"/>
      <c r="T244" s="196">
        <f>SUM(T245:T251)</f>
        <v>0</v>
      </c>
      <c r="AR244" s="197" t="s">
        <v>76</v>
      </c>
      <c r="AT244" s="198" t="s">
        <v>68</v>
      </c>
      <c r="AU244" s="198" t="s">
        <v>76</v>
      </c>
      <c r="AY244" s="197" t="s">
        <v>162</v>
      </c>
      <c r="BK244" s="199">
        <f>SUM(BK245:BK251)</f>
        <v>0</v>
      </c>
    </row>
    <row r="245" spans="2:65" s="1" customFormat="1" ht="22.5" customHeight="1">
      <c r="B245" s="42"/>
      <c r="C245" s="205" t="s">
        <v>429</v>
      </c>
      <c r="D245" s="205" t="s">
        <v>166</v>
      </c>
      <c r="E245" s="206" t="s">
        <v>391</v>
      </c>
      <c r="F245" s="207" t="s">
        <v>392</v>
      </c>
      <c r="G245" s="208" t="s">
        <v>289</v>
      </c>
      <c r="H245" s="209">
        <v>8.8559999999999999</v>
      </c>
      <c r="I245" s="210"/>
      <c r="J245" s="211">
        <f>ROUND(I245*H245,2)</f>
        <v>0</v>
      </c>
      <c r="K245" s="207" t="s">
        <v>21</v>
      </c>
      <c r="L245" s="62"/>
      <c r="M245" s="212" t="s">
        <v>21</v>
      </c>
      <c r="N245" s="213" t="s">
        <v>40</v>
      </c>
      <c r="O245" s="43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AR245" s="25" t="s">
        <v>352</v>
      </c>
      <c r="AT245" s="25" t="s">
        <v>166</v>
      </c>
      <c r="AU245" s="25" t="s">
        <v>80</v>
      </c>
      <c r="AY245" s="25" t="s">
        <v>162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25" t="s">
        <v>76</v>
      </c>
      <c r="BK245" s="216">
        <f>ROUND(I245*H245,2)</f>
        <v>0</v>
      </c>
      <c r="BL245" s="25" t="s">
        <v>352</v>
      </c>
      <c r="BM245" s="25" t="s">
        <v>1007</v>
      </c>
    </row>
    <row r="246" spans="2:65" s="1" customFormat="1" ht="22.5" customHeight="1">
      <c r="B246" s="42"/>
      <c r="C246" s="205" t="s">
        <v>435</v>
      </c>
      <c r="D246" s="205" t="s">
        <v>166</v>
      </c>
      <c r="E246" s="206" t="s">
        <v>395</v>
      </c>
      <c r="F246" s="207" t="s">
        <v>396</v>
      </c>
      <c r="G246" s="208" t="s">
        <v>289</v>
      </c>
      <c r="H246" s="209">
        <v>106.27200000000001</v>
      </c>
      <c r="I246" s="210"/>
      <c r="J246" s="211">
        <f>ROUND(I246*H246,2)</f>
        <v>0</v>
      </c>
      <c r="K246" s="207" t="s">
        <v>21</v>
      </c>
      <c r="L246" s="62"/>
      <c r="M246" s="212" t="s">
        <v>21</v>
      </c>
      <c r="N246" s="213" t="s">
        <v>40</v>
      </c>
      <c r="O246" s="43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AR246" s="25" t="s">
        <v>171</v>
      </c>
      <c r="AT246" s="25" t="s">
        <v>166</v>
      </c>
      <c r="AU246" s="25" t="s">
        <v>80</v>
      </c>
      <c r="AY246" s="25" t="s">
        <v>162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25" t="s">
        <v>76</v>
      </c>
      <c r="BK246" s="216">
        <f>ROUND(I246*H246,2)</f>
        <v>0</v>
      </c>
      <c r="BL246" s="25" t="s">
        <v>171</v>
      </c>
      <c r="BM246" s="25" t="s">
        <v>1008</v>
      </c>
    </row>
    <row r="247" spans="2:65" s="12" customFormat="1">
      <c r="B247" s="217"/>
      <c r="C247" s="218"/>
      <c r="D247" s="219" t="s">
        <v>174</v>
      </c>
      <c r="E247" s="220" t="s">
        <v>21</v>
      </c>
      <c r="F247" s="221" t="s">
        <v>1009</v>
      </c>
      <c r="G247" s="218"/>
      <c r="H247" s="222">
        <v>106.27200000000001</v>
      </c>
      <c r="I247" s="223"/>
      <c r="J247" s="218"/>
      <c r="K247" s="218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174</v>
      </c>
      <c r="AU247" s="228" t="s">
        <v>80</v>
      </c>
      <c r="AV247" s="12" t="s">
        <v>80</v>
      </c>
      <c r="AW247" s="12" t="s">
        <v>33</v>
      </c>
      <c r="AX247" s="12" t="s">
        <v>76</v>
      </c>
      <c r="AY247" s="228" t="s">
        <v>162</v>
      </c>
    </row>
    <row r="248" spans="2:65" s="1" customFormat="1" ht="22.5" customHeight="1">
      <c r="B248" s="42"/>
      <c r="C248" s="205" t="s">
        <v>441</v>
      </c>
      <c r="D248" s="205" t="s">
        <v>166</v>
      </c>
      <c r="E248" s="206" t="s">
        <v>400</v>
      </c>
      <c r="F248" s="207" t="s">
        <v>401</v>
      </c>
      <c r="G248" s="208" t="s">
        <v>289</v>
      </c>
      <c r="H248" s="209">
        <v>4.2160000000000002</v>
      </c>
      <c r="I248" s="210"/>
      <c r="J248" s="211">
        <f>ROUND(I248*H248,2)</f>
        <v>0</v>
      </c>
      <c r="K248" s="207" t="s">
        <v>21</v>
      </c>
      <c r="L248" s="62"/>
      <c r="M248" s="212" t="s">
        <v>21</v>
      </c>
      <c r="N248" s="213" t="s">
        <v>40</v>
      </c>
      <c r="O248" s="43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AR248" s="25" t="s">
        <v>171</v>
      </c>
      <c r="AT248" s="25" t="s">
        <v>166</v>
      </c>
      <c r="AU248" s="25" t="s">
        <v>80</v>
      </c>
      <c r="AY248" s="25" t="s">
        <v>162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25" t="s">
        <v>76</v>
      </c>
      <c r="BK248" s="216">
        <f>ROUND(I248*H248,2)</f>
        <v>0</v>
      </c>
      <c r="BL248" s="25" t="s">
        <v>171</v>
      </c>
      <c r="BM248" s="25" t="s">
        <v>1010</v>
      </c>
    </row>
    <row r="249" spans="2:65" s="12" customFormat="1">
      <c r="B249" s="217"/>
      <c r="C249" s="218"/>
      <c r="D249" s="219" t="s">
        <v>174</v>
      </c>
      <c r="E249" s="220" t="s">
        <v>21</v>
      </c>
      <c r="F249" s="221" t="s">
        <v>1011</v>
      </c>
      <c r="G249" s="218"/>
      <c r="H249" s="222">
        <v>4.2160000000000002</v>
      </c>
      <c r="I249" s="223"/>
      <c r="J249" s="218"/>
      <c r="K249" s="218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174</v>
      </c>
      <c r="AU249" s="228" t="s">
        <v>80</v>
      </c>
      <c r="AV249" s="12" t="s">
        <v>80</v>
      </c>
      <c r="AW249" s="12" t="s">
        <v>33</v>
      </c>
      <c r="AX249" s="12" t="s">
        <v>76</v>
      </c>
      <c r="AY249" s="228" t="s">
        <v>162</v>
      </c>
    </row>
    <row r="250" spans="2:65" s="1" customFormat="1" ht="22.5" customHeight="1">
      <c r="B250" s="42"/>
      <c r="C250" s="205" t="s">
        <v>446</v>
      </c>
      <c r="D250" s="205" t="s">
        <v>166</v>
      </c>
      <c r="E250" s="206" t="s">
        <v>410</v>
      </c>
      <c r="F250" s="207" t="s">
        <v>411</v>
      </c>
      <c r="G250" s="208" t="s">
        <v>289</v>
      </c>
      <c r="H250" s="209">
        <v>4.6399999999999997</v>
      </c>
      <c r="I250" s="210"/>
      <c r="J250" s="211">
        <f>ROUND(I250*H250,2)</f>
        <v>0</v>
      </c>
      <c r="K250" s="207" t="s">
        <v>21</v>
      </c>
      <c r="L250" s="62"/>
      <c r="M250" s="212" t="s">
        <v>21</v>
      </c>
      <c r="N250" s="213" t="s">
        <v>40</v>
      </c>
      <c r="O250" s="43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AR250" s="25" t="s">
        <v>171</v>
      </c>
      <c r="AT250" s="25" t="s">
        <v>166</v>
      </c>
      <c r="AU250" s="25" t="s">
        <v>80</v>
      </c>
      <c r="AY250" s="25" t="s">
        <v>162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25" t="s">
        <v>76</v>
      </c>
      <c r="BK250" s="216">
        <f>ROUND(I250*H250,2)</f>
        <v>0</v>
      </c>
      <c r="BL250" s="25" t="s">
        <v>171</v>
      </c>
      <c r="BM250" s="25" t="s">
        <v>1012</v>
      </c>
    </row>
    <row r="251" spans="2:65" s="12" customFormat="1">
      <c r="B251" s="217"/>
      <c r="C251" s="218"/>
      <c r="D251" s="229" t="s">
        <v>174</v>
      </c>
      <c r="E251" s="230" t="s">
        <v>21</v>
      </c>
      <c r="F251" s="231" t="s">
        <v>1013</v>
      </c>
      <c r="G251" s="218"/>
      <c r="H251" s="232">
        <v>4.6399999999999997</v>
      </c>
      <c r="I251" s="223"/>
      <c r="J251" s="218"/>
      <c r="K251" s="218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174</v>
      </c>
      <c r="AU251" s="228" t="s">
        <v>80</v>
      </c>
      <c r="AV251" s="12" t="s">
        <v>80</v>
      </c>
      <c r="AW251" s="12" t="s">
        <v>33</v>
      </c>
      <c r="AX251" s="12" t="s">
        <v>76</v>
      </c>
      <c r="AY251" s="228" t="s">
        <v>162</v>
      </c>
    </row>
    <row r="252" spans="2:65" s="11" customFormat="1" ht="29.85" customHeight="1">
      <c r="B252" s="186"/>
      <c r="C252" s="187"/>
      <c r="D252" s="202" t="s">
        <v>68</v>
      </c>
      <c r="E252" s="203" t="s">
        <v>414</v>
      </c>
      <c r="F252" s="203" t="s">
        <v>415</v>
      </c>
      <c r="G252" s="187"/>
      <c r="H252" s="187"/>
      <c r="I252" s="190"/>
      <c r="J252" s="204">
        <f>BK252</f>
        <v>0</v>
      </c>
      <c r="K252" s="187"/>
      <c r="L252" s="192"/>
      <c r="M252" s="193"/>
      <c r="N252" s="194"/>
      <c r="O252" s="194"/>
      <c r="P252" s="195">
        <f>P253</f>
        <v>0</v>
      </c>
      <c r="Q252" s="194"/>
      <c r="R252" s="195">
        <f>R253</f>
        <v>0</v>
      </c>
      <c r="S252" s="194"/>
      <c r="T252" s="196">
        <f>T253</f>
        <v>0</v>
      </c>
      <c r="AR252" s="197" t="s">
        <v>76</v>
      </c>
      <c r="AT252" s="198" t="s">
        <v>68</v>
      </c>
      <c r="AU252" s="198" t="s">
        <v>76</v>
      </c>
      <c r="AY252" s="197" t="s">
        <v>162</v>
      </c>
      <c r="BK252" s="199">
        <f>BK253</f>
        <v>0</v>
      </c>
    </row>
    <row r="253" spans="2:65" s="1" customFormat="1" ht="31.5" customHeight="1">
      <c r="B253" s="42"/>
      <c r="C253" s="205" t="s">
        <v>453</v>
      </c>
      <c r="D253" s="205" t="s">
        <v>166</v>
      </c>
      <c r="E253" s="206" t="s">
        <v>417</v>
      </c>
      <c r="F253" s="207" t="s">
        <v>418</v>
      </c>
      <c r="G253" s="208" t="s">
        <v>289</v>
      </c>
      <c r="H253" s="209">
        <v>67.700999999999993</v>
      </c>
      <c r="I253" s="210"/>
      <c r="J253" s="211">
        <f>ROUND(I253*H253,2)</f>
        <v>0</v>
      </c>
      <c r="K253" s="207" t="s">
        <v>21</v>
      </c>
      <c r="L253" s="62"/>
      <c r="M253" s="212" t="s">
        <v>21</v>
      </c>
      <c r="N253" s="213" t="s">
        <v>40</v>
      </c>
      <c r="O253" s="43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AR253" s="25" t="s">
        <v>171</v>
      </c>
      <c r="AT253" s="25" t="s">
        <v>166</v>
      </c>
      <c r="AU253" s="25" t="s">
        <v>80</v>
      </c>
      <c r="AY253" s="25" t="s">
        <v>162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25" t="s">
        <v>76</v>
      </c>
      <c r="BK253" s="216">
        <f>ROUND(I253*H253,2)</f>
        <v>0</v>
      </c>
      <c r="BL253" s="25" t="s">
        <v>171</v>
      </c>
      <c r="BM253" s="25" t="s">
        <v>1014</v>
      </c>
    </row>
    <row r="254" spans="2:65" s="11" customFormat="1" ht="37.35" customHeight="1">
      <c r="B254" s="186"/>
      <c r="C254" s="187"/>
      <c r="D254" s="188" t="s">
        <v>68</v>
      </c>
      <c r="E254" s="189" t="s">
        <v>302</v>
      </c>
      <c r="F254" s="189" t="s">
        <v>420</v>
      </c>
      <c r="G254" s="187"/>
      <c r="H254" s="187"/>
      <c r="I254" s="190"/>
      <c r="J254" s="191">
        <f>BK254</f>
        <v>0</v>
      </c>
      <c r="K254" s="187"/>
      <c r="L254" s="192"/>
      <c r="M254" s="193"/>
      <c r="N254" s="194"/>
      <c r="O254" s="194"/>
      <c r="P254" s="195">
        <f>P255+P258+P267+P280</f>
        <v>0</v>
      </c>
      <c r="Q254" s="194"/>
      <c r="R254" s="195">
        <f>R255+R258+R267+R280</f>
        <v>1.6247200000000002</v>
      </c>
      <c r="S254" s="194"/>
      <c r="T254" s="196">
        <f>T255+T258+T267+T280</f>
        <v>0</v>
      </c>
      <c r="AR254" s="197" t="s">
        <v>172</v>
      </c>
      <c r="AT254" s="198" t="s">
        <v>68</v>
      </c>
      <c r="AU254" s="198" t="s">
        <v>69</v>
      </c>
      <c r="AY254" s="197" t="s">
        <v>162</v>
      </c>
      <c r="BK254" s="199">
        <f>BK255+BK258+BK267+BK280</f>
        <v>0</v>
      </c>
    </row>
    <row r="255" spans="2:65" s="11" customFormat="1" ht="19.899999999999999" customHeight="1">
      <c r="B255" s="186"/>
      <c r="C255" s="187"/>
      <c r="D255" s="202" t="s">
        <v>68</v>
      </c>
      <c r="E255" s="203" t="s">
        <v>421</v>
      </c>
      <c r="F255" s="203" t="s">
        <v>422</v>
      </c>
      <c r="G255" s="187"/>
      <c r="H255" s="187"/>
      <c r="I255" s="190"/>
      <c r="J255" s="204">
        <f>BK255</f>
        <v>0</v>
      </c>
      <c r="K255" s="187"/>
      <c r="L255" s="192"/>
      <c r="M255" s="193"/>
      <c r="N255" s="194"/>
      <c r="O255" s="194"/>
      <c r="P255" s="195">
        <f>SUM(P256:P257)</f>
        <v>0</v>
      </c>
      <c r="Q255" s="194"/>
      <c r="R255" s="195">
        <f>SUM(R256:R257)</f>
        <v>0</v>
      </c>
      <c r="S255" s="194"/>
      <c r="T255" s="196">
        <f>SUM(T256:T257)</f>
        <v>0</v>
      </c>
      <c r="AR255" s="197" t="s">
        <v>172</v>
      </c>
      <c r="AT255" s="198" t="s">
        <v>68</v>
      </c>
      <c r="AU255" s="198" t="s">
        <v>76</v>
      </c>
      <c r="AY255" s="197" t="s">
        <v>162</v>
      </c>
      <c r="BK255" s="199">
        <f>SUM(BK256:BK257)</f>
        <v>0</v>
      </c>
    </row>
    <row r="256" spans="2:65" s="1" customFormat="1" ht="22.5" customHeight="1">
      <c r="B256" s="42"/>
      <c r="C256" s="205" t="s">
        <v>457</v>
      </c>
      <c r="D256" s="205" t="s">
        <v>166</v>
      </c>
      <c r="E256" s="206" t="s">
        <v>424</v>
      </c>
      <c r="F256" s="207" t="s">
        <v>425</v>
      </c>
      <c r="G256" s="208" t="s">
        <v>181</v>
      </c>
      <c r="H256" s="209">
        <v>8</v>
      </c>
      <c r="I256" s="210"/>
      <c r="J256" s="211">
        <f>ROUND(I256*H256,2)</f>
        <v>0</v>
      </c>
      <c r="K256" s="207" t="s">
        <v>21</v>
      </c>
      <c r="L256" s="62"/>
      <c r="M256" s="212" t="s">
        <v>21</v>
      </c>
      <c r="N256" s="213" t="s">
        <v>40</v>
      </c>
      <c r="O256" s="43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AR256" s="25" t="s">
        <v>426</v>
      </c>
      <c r="AT256" s="25" t="s">
        <v>166</v>
      </c>
      <c r="AU256" s="25" t="s">
        <v>80</v>
      </c>
      <c r="AY256" s="25" t="s">
        <v>162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25" t="s">
        <v>76</v>
      </c>
      <c r="BK256" s="216">
        <f>ROUND(I256*H256,2)</f>
        <v>0</v>
      </c>
      <c r="BL256" s="25" t="s">
        <v>426</v>
      </c>
      <c r="BM256" s="25" t="s">
        <v>1015</v>
      </c>
    </row>
    <row r="257" spans="2:65" s="12" customFormat="1">
      <c r="B257" s="217"/>
      <c r="C257" s="218"/>
      <c r="D257" s="229" t="s">
        <v>174</v>
      </c>
      <c r="E257" s="230" t="s">
        <v>21</v>
      </c>
      <c r="F257" s="231" t="s">
        <v>382</v>
      </c>
      <c r="G257" s="218"/>
      <c r="H257" s="232">
        <v>8</v>
      </c>
      <c r="I257" s="223"/>
      <c r="J257" s="218"/>
      <c r="K257" s="218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174</v>
      </c>
      <c r="AU257" s="228" t="s">
        <v>80</v>
      </c>
      <c r="AV257" s="12" t="s">
        <v>80</v>
      </c>
      <c r="AW257" s="12" t="s">
        <v>33</v>
      </c>
      <c r="AX257" s="12" t="s">
        <v>76</v>
      </c>
      <c r="AY257" s="228" t="s">
        <v>162</v>
      </c>
    </row>
    <row r="258" spans="2:65" s="11" customFormat="1" ht="29.85" customHeight="1">
      <c r="B258" s="186"/>
      <c r="C258" s="187"/>
      <c r="D258" s="202" t="s">
        <v>68</v>
      </c>
      <c r="E258" s="203" t="s">
        <v>433</v>
      </c>
      <c r="F258" s="203" t="s">
        <v>434</v>
      </c>
      <c r="G258" s="187"/>
      <c r="H258" s="187"/>
      <c r="I258" s="190"/>
      <c r="J258" s="204">
        <f>BK258</f>
        <v>0</v>
      </c>
      <c r="K258" s="187"/>
      <c r="L258" s="192"/>
      <c r="M258" s="193"/>
      <c r="N258" s="194"/>
      <c r="O258" s="194"/>
      <c r="P258" s="195">
        <f>SUM(P259:P266)</f>
        <v>0</v>
      </c>
      <c r="Q258" s="194"/>
      <c r="R258" s="195">
        <f>SUM(R259:R266)</f>
        <v>1.6247200000000002</v>
      </c>
      <c r="S258" s="194"/>
      <c r="T258" s="196">
        <f>SUM(T259:T266)</f>
        <v>0</v>
      </c>
      <c r="AR258" s="197" t="s">
        <v>172</v>
      </c>
      <c r="AT258" s="198" t="s">
        <v>68</v>
      </c>
      <c r="AU258" s="198" t="s">
        <v>76</v>
      </c>
      <c r="AY258" s="197" t="s">
        <v>162</v>
      </c>
      <c r="BK258" s="199">
        <f>SUM(BK259:BK266)</f>
        <v>0</v>
      </c>
    </row>
    <row r="259" spans="2:65" s="1" customFormat="1" ht="31.5" customHeight="1">
      <c r="B259" s="42"/>
      <c r="C259" s="205" t="s">
        <v>462</v>
      </c>
      <c r="D259" s="205" t="s">
        <v>166</v>
      </c>
      <c r="E259" s="206" t="s">
        <v>436</v>
      </c>
      <c r="F259" s="207" t="s">
        <v>437</v>
      </c>
      <c r="G259" s="208" t="s">
        <v>181</v>
      </c>
      <c r="H259" s="209">
        <v>16</v>
      </c>
      <c r="I259" s="210"/>
      <c r="J259" s="211">
        <f>ROUND(I259*H259,2)</f>
        <v>0</v>
      </c>
      <c r="K259" s="207" t="s">
        <v>21</v>
      </c>
      <c r="L259" s="62"/>
      <c r="M259" s="212" t="s">
        <v>21</v>
      </c>
      <c r="N259" s="213" t="s">
        <v>40</v>
      </c>
      <c r="O259" s="43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AR259" s="25" t="s">
        <v>426</v>
      </c>
      <c r="AT259" s="25" t="s">
        <v>166</v>
      </c>
      <c r="AU259" s="25" t="s">
        <v>80</v>
      </c>
      <c r="AY259" s="25" t="s">
        <v>162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25" t="s">
        <v>76</v>
      </c>
      <c r="BK259" s="216">
        <f>ROUND(I259*H259,2)</f>
        <v>0</v>
      </c>
      <c r="BL259" s="25" t="s">
        <v>426</v>
      </c>
      <c r="BM259" s="25" t="s">
        <v>1016</v>
      </c>
    </row>
    <row r="260" spans="2:65" s="12" customFormat="1">
      <c r="B260" s="217"/>
      <c r="C260" s="218"/>
      <c r="D260" s="229" t="s">
        <v>174</v>
      </c>
      <c r="E260" s="230" t="s">
        <v>21</v>
      </c>
      <c r="F260" s="231" t="s">
        <v>1017</v>
      </c>
      <c r="G260" s="218"/>
      <c r="H260" s="232">
        <v>8</v>
      </c>
      <c r="I260" s="223"/>
      <c r="J260" s="218"/>
      <c r="K260" s="218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174</v>
      </c>
      <c r="AU260" s="228" t="s">
        <v>80</v>
      </c>
      <c r="AV260" s="12" t="s">
        <v>80</v>
      </c>
      <c r="AW260" s="12" t="s">
        <v>33</v>
      </c>
      <c r="AX260" s="12" t="s">
        <v>69</v>
      </c>
      <c r="AY260" s="228" t="s">
        <v>162</v>
      </c>
    </row>
    <row r="261" spans="2:65" s="12" customFormat="1">
      <c r="B261" s="217"/>
      <c r="C261" s="218"/>
      <c r="D261" s="229" t="s">
        <v>174</v>
      </c>
      <c r="E261" s="230" t="s">
        <v>21</v>
      </c>
      <c r="F261" s="231" t="s">
        <v>1018</v>
      </c>
      <c r="G261" s="218"/>
      <c r="H261" s="232">
        <v>8</v>
      </c>
      <c r="I261" s="223"/>
      <c r="J261" s="218"/>
      <c r="K261" s="218"/>
      <c r="L261" s="224"/>
      <c r="M261" s="225"/>
      <c r="N261" s="226"/>
      <c r="O261" s="226"/>
      <c r="P261" s="226"/>
      <c r="Q261" s="226"/>
      <c r="R261" s="226"/>
      <c r="S261" s="226"/>
      <c r="T261" s="227"/>
      <c r="AT261" s="228" t="s">
        <v>174</v>
      </c>
      <c r="AU261" s="228" t="s">
        <v>80</v>
      </c>
      <c r="AV261" s="12" t="s">
        <v>80</v>
      </c>
      <c r="AW261" s="12" t="s">
        <v>33</v>
      </c>
      <c r="AX261" s="12" t="s">
        <v>69</v>
      </c>
      <c r="AY261" s="228" t="s">
        <v>162</v>
      </c>
    </row>
    <row r="262" spans="2:65" s="14" customFormat="1">
      <c r="B262" s="247"/>
      <c r="C262" s="248"/>
      <c r="D262" s="219" t="s">
        <v>174</v>
      </c>
      <c r="E262" s="279" t="s">
        <v>21</v>
      </c>
      <c r="F262" s="280" t="s">
        <v>279</v>
      </c>
      <c r="G262" s="248"/>
      <c r="H262" s="281">
        <v>16</v>
      </c>
      <c r="I262" s="252"/>
      <c r="J262" s="248"/>
      <c r="K262" s="248"/>
      <c r="L262" s="253"/>
      <c r="M262" s="254"/>
      <c r="N262" s="255"/>
      <c r="O262" s="255"/>
      <c r="P262" s="255"/>
      <c r="Q262" s="255"/>
      <c r="R262" s="255"/>
      <c r="S262" s="255"/>
      <c r="T262" s="256"/>
      <c r="AT262" s="257" t="s">
        <v>174</v>
      </c>
      <c r="AU262" s="257" t="s">
        <v>80</v>
      </c>
      <c r="AV262" s="14" t="s">
        <v>172</v>
      </c>
      <c r="AW262" s="14" t="s">
        <v>33</v>
      </c>
      <c r="AX262" s="14" t="s">
        <v>76</v>
      </c>
      <c r="AY262" s="257" t="s">
        <v>162</v>
      </c>
    </row>
    <row r="263" spans="2:65" s="1" customFormat="1" ht="31.5" customHeight="1">
      <c r="B263" s="42"/>
      <c r="C263" s="205" t="s">
        <v>467</v>
      </c>
      <c r="D263" s="205" t="s">
        <v>166</v>
      </c>
      <c r="E263" s="206" t="s">
        <v>442</v>
      </c>
      <c r="F263" s="207" t="s">
        <v>443</v>
      </c>
      <c r="G263" s="208" t="s">
        <v>181</v>
      </c>
      <c r="H263" s="209">
        <v>8</v>
      </c>
      <c r="I263" s="210"/>
      <c r="J263" s="211">
        <f>ROUND(I263*H263,2)</f>
        <v>0</v>
      </c>
      <c r="K263" s="207" t="s">
        <v>21</v>
      </c>
      <c r="L263" s="62"/>
      <c r="M263" s="212" t="s">
        <v>21</v>
      </c>
      <c r="N263" s="213" t="s">
        <v>40</v>
      </c>
      <c r="O263" s="43"/>
      <c r="P263" s="214">
        <f>O263*H263</f>
        <v>0</v>
      </c>
      <c r="Q263" s="214">
        <v>0.20300000000000001</v>
      </c>
      <c r="R263" s="214">
        <f>Q263*H263</f>
        <v>1.6240000000000001</v>
      </c>
      <c r="S263" s="214">
        <v>0</v>
      </c>
      <c r="T263" s="215">
        <f>S263*H263</f>
        <v>0</v>
      </c>
      <c r="AR263" s="25" t="s">
        <v>426</v>
      </c>
      <c r="AT263" s="25" t="s">
        <v>166</v>
      </c>
      <c r="AU263" s="25" t="s">
        <v>80</v>
      </c>
      <c r="AY263" s="25" t="s">
        <v>162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25" t="s">
        <v>76</v>
      </c>
      <c r="BK263" s="216">
        <f>ROUND(I263*H263,2)</f>
        <v>0</v>
      </c>
      <c r="BL263" s="25" t="s">
        <v>426</v>
      </c>
      <c r="BM263" s="25" t="s">
        <v>1019</v>
      </c>
    </row>
    <row r="264" spans="2:65" s="12" customFormat="1">
      <c r="B264" s="217"/>
      <c r="C264" s="218"/>
      <c r="D264" s="219" t="s">
        <v>174</v>
      </c>
      <c r="E264" s="220" t="s">
        <v>21</v>
      </c>
      <c r="F264" s="221" t="s">
        <v>1020</v>
      </c>
      <c r="G264" s="218"/>
      <c r="H264" s="222">
        <v>8</v>
      </c>
      <c r="I264" s="223"/>
      <c r="J264" s="218"/>
      <c r="K264" s="218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174</v>
      </c>
      <c r="AU264" s="228" t="s">
        <v>80</v>
      </c>
      <c r="AV264" s="12" t="s">
        <v>80</v>
      </c>
      <c r="AW264" s="12" t="s">
        <v>33</v>
      </c>
      <c r="AX264" s="12" t="s">
        <v>76</v>
      </c>
      <c r="AY264" s="228" t="s">
        <v>162</v>
      </c>
    </row>
    <row r="265" spans="2:65" s="1" customFormat="1" ht="22.5" customHeight="1">
      <c r="B265" s="42"/>
      <c r="C265" s="205" t="s">
        <v>473</v>
      </c>
      <c r="D265" s="205" t="s">
        <v>166</v>
      </c>
      <c r="E265" s="206" t="s">
        <v>447</v>
      </c>
      <c r="F265" s="207" t="s">
        <v>448</v>
      </c>
      <c r="G265" s="208" t="s">
        <v>181</v>
      </c>
      <c r="H265" s="209">
        <v>8</v>
      </c>
      <c r="I265" s="210"/>
      <c r="J265" s="211">
        <f>ROUND(I265*H265,2)</f>
        <v>0</v>
      </c>
      <c r="K265" s="207" t="s">
        <v>21</v>
      </c>
      <c r="L265" s="62"/>
      <c r="M265" s="212" t="s">
        <v>21</v>
      </c>
      <c r="N265" s="213" t="s">
        <v>40</v>
      </c>
      <c r="O265" s="43"/>
      <c r="P265" s="214">
        <f>O265*H265</f>
        <v>0</v>
      </c>
      <c r="Q265" s="214">
        <v>9.0000000000000006E-5</v>
      </c>
      <c r="R265" s="214">
        <f>Q265*H265</f>
        <v>7.2000000000000005E-4</v>
      </c>
      <c r="S265" s="214">
        <v>0</v>
      </c>
      <c r="T265" s="215">
        <f>S265*H265</f>
        <v>0</v>
      </c>
      <c r="AR265" s="25" t="s">
        <v>426</v>
      </c>
      <c r="AT265" s="25" t="s">
        <v>166</v>
      </c>
      <c r="AU265" s="25" t="s">
        <v>80</v>
      </c>
      <c r="AY265" s="25" t="s">
        <v>162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25" t="s">
        <v>76</v>
      </c>
      <c r="BK265" s="216">
        <f>ROUND(I265*H265,2)</f>
        <v>0</v>
      </c>
      <c r="BL265" s="25" t="s">
        <v>426</v>
      </c>
      <c r="BM265" s="25" t="s">
        <v>1021</v>
      </c>
    </row>
    <row r="266" spans="2:65" s="12" customFormat="1">
      <c r="B266" s="217"/>
      <c r="C266" s="218"/>
      <c r="D266" s="229" t="s">
        <v>174</v>
      </c>
      <c r="E266" s="230" t="s">
        <v>21</v>
      </c>
      <c r="F266" s="231" t="s">
        <v>382</v>
      </c>
      <c r="G266" s="218"/>
      <c r="H266" s="232">
        <v>8</v>
      </c>
      <c r="I266" s="223"/>
      <c r="J266" s="218"/>
      <c r="K266" s="218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174</v>
      </c>
      <c r="AU266" s="228" t="s">
        <v>80</v>
      </c>
      <c r="AV266" s="12" t="s">
        <v>80</v>
      </c>
      <c r="AW266" s="12" t="s">
        <v>33</v>
      </c>
      <c r="AX266" s="12" t="s">
        <v>76</v>
      </c>
      <c r="AY266" s="228" t="s">
        <v>162</v>
      </c>
    </row>
    <row r="267" spans="2:65" s="11" customFormat="1" ht="29.85" customHeight="1">
      <c r="B267" s="186"/>
      <c r="C267" s="187"/>
      <c r="D267" s="202" t="s">
        <v>68</v>
      </c>
      <c r="E267" s="203" t="s">
        <v>451</v>
      </c>
      <c r="F267" s="203" t="s">
        <v>452</v>
      </c>
      <c r="G267" s="187"/>
      <c r="H267" s="187"/>
      <c r="I267" s="190"/>
      <c r="J267" s="204">
        <f>BK267</f>
        <v>0</v>
      </c>
      <c r="K267" s="187"/>
      <c r="L267" s="192"/>
      <c r="M267" s="193"/>
      <c r="N267" s="194"/>
      <c r="O267" s="194"/>
      <c r="P267" s="195">
        <f>SUM(P268:P279)</f>
        <v>0</v>
      </c>
      <c r="Q267" s="194"/>
      <c r="R267" s="195">
        <f>SUM(R268:R279)</f>
        <v>0</v>
      </c>
      <c r="S267" s="194"/>
      <c r="T267" s="196">
        <f>SUM(T268:T279)</f>
        <v>0</v>
      </c>
      <c r="AR267" s="197" t="s">
        <v>172</v>
      </c>
      <c r="AT267" s="198" t="s">
        <v>68</v>
      </c>
      <c r="AU267" s="198" t="s">
        <v>76</v>
      </c>
      <c r="AY267" s="197" t="s">
        <v>162</v>
      </c>
      <c r="BK267" s="199">
        <f>SUM(BK268:BK279)</f>
        <v>0</v>
      </c>
    </row>
    <row r="268" spans="2:65" s="1" customFormat="1" ht="22.5" customHeight="1">
      <c r="B268" s="42"/>
      <c r="C268" s="205" t="s">
        <v>478</v>
      </c>
      <c r="D268" s="205" t="s">
        <v>166</v>
      </c>
      <c r="E268" s="206" t="s">
        <v>454</v>
      </c>
      <c r="F268" s="207" t="s">
        <v>455</v>
      </c>
      <c r="G268" s="208" t="s">
        <v>181</v>
      </c>
      <c r="H268" s="209">
        <v>8</v>
      </c>
      <c r="I268" s="210"/>
      <c r="J268" s="211">
        <f>ROUND(I268*H268,2)</f>
        <v>0</v>
      </c>
      <c r="K268" s="207" t="s">
        <v>21</v>
      </c>
      <c r="L268" s="62"/>
      <c r="M268" s="212" t="s">
        <v>21</v>
      </c>
      <c r="N268" s="213" t="s">
        <v>40</v>
      </c>
      <c r="O268" s="43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AR268" s="25" t="s">
        <v>426</v>
      </c>
      <c r="AT268" s="25" t="s">
        <v>166</v>
      </c>
      <c r="AU268" s="25" t="s">
        <v>80</v>
      </c>
      <c r="AY268" s="25" t="s">
        <v>162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25" t="s">
        <v>76</v>
      </c>
      <c r="BK268" s="216">
        <f>ROUND(I268*H268,2)</f>
        <v>0</v>
      </c>
      <c r="BL268" s="25" t="s">
        <v>426</v>
      </c>
      <c r="BM268" s="25" t="s">
        <v>1022</v>
      </c>
    </row>
    <row r="269" spans="2:65" s="12" customFormat="1">
      <c r="B269" s="217"/>
      <c r="C269" s="218"/>
      <c r="D269" s="229" t="s">
        <v>174</v>
      </c>
      <c r="E269" s="230" t="s">
        <v>21</v>
      </c>
      <c r="F269" s="231" t="s">
        <v>382</v>
      </c>
      <c r="G269" s="218"/>
      <c r="H269" s="232">
        <v>8</v>
      </c>
      <c r="I269" s="223"/>
      <c r="J269" s="218"/>
      <c r="K269" s="218"/>
      <c r="L269" s="224"/>
      <c r="M269" s="225"/>
      <c r="N269" s="226"/>
      <c r="O269" s="226"/>
      <c r="P269" s="226"/>
      <c r="Q269" s="226"/>
      <c r="R269" s="226"/>
      <c r="S269" s="226"/>
      <c r="T269" s="227"/>
      <c r="AT269" s="228" t="s">
        <v>174</v>
      </c>
      <c r="AU269" s="228" t="s">
        <v>80</v>
      </c>
      <c r="AV269" s="12" t="s">
        <v>80</v>
      </c>
      <c r="AW269" s="12" t="s">
        <v>33</v>
      </c>
      <c r="AX269" s="12" t="s">
        <v>69</v>
      </c>
      <c r="AY269" s="228" t="s">
        <v>162</v>
      </c>
    </row>
    <row r="270" spans="2:65" s="14" customFormat="1">
      <c r="B270" s="247"/>
      <c r="C270" s="248"/>
      <c r="D270" s="219" t="s">
        <v>174</v>
      </c>
      <c r="E270" s="279" t="s">
        <v>21</v>
      </c>
      <c r="F270" s="280" t="s">
        <v>279</v>
      </c>
      <c r="G270" s="248"/>
      <c r="H270" s="281">
        <v>8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AT270" s="257" t="s">
        <v>174</v>
      </c>
      <c r="AU270" s="257" t="s">
        <v>80</v>
      </c>
      <c r="AV270" s="14" t="s">
        <v>172</v>
      </c>
      <c r="AW270" s="14" t="s">
        <v>33</v>
      </c>
      <c r="AX270" s="14" t="s">
        <v>76</v>
      </c>
      <c r="AY270" s="257" t="s">
        <v>162</v>
      </c>
    </row>
    <row r="271" spans="2:65" s="1" customFormat="1" ht="22.5" customHeight="1">
      <c r="B271" s="42"/>
      <c r="C271" s="205" t="s">
        <v>482</v>
      </c>
      <c r="D271" s="205" t="s">
        <v>166</v>
      </c>
      <c r="E271" s="206" t="s">
        <v>458</v>
      </c>
      <c r="F271" s="207" t="s">
        <v>459</v>
      </c>
      <c r="G271" s="208" t="s">
        <v>460</v>
      </c>
      <c r="H271" s="209">
        <v>0.4</v>
      </c>
      <c r="I271" s="210"/>
      <c r="J271" s="211">
        <f>ROUND(I271*H271,2)</f>
        <v>0</v>
      </c>
      <c r="K271" s="207" t="s">
        <v>21</v>
      </c>
      <c r="L271" s="62"/>
      <c r="M271" s="212" t="s">
        <v>21</v>
      </c>
      <c r="N271" s="213" t="s">
        <v>40</v>
      </c>
      <c r="O271" s="43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AR271" s="25" t="s">
        <v>426</v>
      </c>
      <c r="AT271" s="25" t="s">
        <v>166</v>
      </c>
      <c r="AU271" s="25" t="s">
        <v>80</v>
      </c>
      <c r="AY271" s="25" t="s">
        <v>162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25" t="s">
        <v>76</v>
      </c>
      <c r="BK271" s="216">
        <f>ROUND(I271*H271,2)</f>
        <v>0</v>
      </c>
      <c r="BL271" s="25" t="s">
        <v>426</v>
      </c>
      <c r="BM271" s="25" t="s">
        <v>1023</v>
      </c>
    </row>
    <row r="272" spans="2:65" s="12" customFormat="1">
      <c r="B272" s="217"/>
      <c r="C272" s="218"/>
      <c r="D272" s="229" t="s">
        <v>174</v>
      </c>
      <c r="E272" s="230" t="s">
        <v>21</v>
      </c>
      <c r="F272" s="231" t="s">
        <v>200</v>
      </c>
      <c r="G272" s="218"/>
      <c r="H272" s="232">
        <v>0.4</v>
      </c>
      <c r="I272" s="223"/>
      <c r="J272" s="218"/>
      <c r="K272" s="218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174</v>
      </c>
      <c r="AU272" s="228" t="s">
        <v>80</v>
      </c>
      <c r="AV272" s="12" t="s">
        <v>80</v>
      </c>
      <c r="AW272" s="12" t="s">
        <v>33</v>
      </c>
      <c r="AX272" s="12" t="s">
        <v>69</v>
      </c>
      <c r="AY272" s="228" t="s">
        <v>162</v>
      </c>
    </row>
    <row r="273" spans="2:65" s="13" customFormat="1">
      <c r="B273" s="233"/>
      <c r="C273" s="234"/>
      <c r="D273" s="219" t="s">
        <v>174</v>
      </c>
      <c r="E273" s="235" t="s">
        <v>21</v>
      </c>
      <c r="F273" s="236" t="s">
        <v>194</v>
      </c>
      <c r="G273" s="234"/>
      <c r="H273" s="237">
        <v>0.4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AT273" s="243" t="s">
        <v>174</v>
      </c>
      <c r="AU273" s="243" t="s">
        <v>80</v>
      </c>
      <c r="AV273" s="13" t="s">
        <v>171</v>
      </c>
      <c r="AW273" s="13" t="s">
        <v>33</v>
      </c>
      <c r="AX273" s="13" t="s">
        <v>76</v>
      </c>
      <c r="AY273" s="243" t="s">
        <v>162</v>
      </c>
    </row>
    <row r="274" spans="2:65" s="1" customFormat="1" ht="22.5" customHeight="1">
      <c r="B274" s="42"/>
      <c r="C274" s="205" t="s">
        <v>486</v>
      </c>
      <c r="D274" s="205" t="s">
        <v>166</v>
      </c>
      <c r="E274" s="206" t="s">
        <v>463</v>
      </c>
      <c r="F274" s="207" t="s">
        <v>464</v>
      </c>
      <c r="G274" s="208" t="s">
        <v>465</v>
      </c>
      <c r="H274" s="209">
        <v>0.4</v>
      </c>
      <c r="I274" s="210"/>
      <c r="J274" s="211">
        <f>ROUND(I274*H274,2)</f>
        <v>0</v>
      </c>
      <c r="K274" s="207" t="s">
        <v>21</v>
      </c>
      <c r="L274" s="62"/>
      <c r="M274" s="212" t="s">
        <v>21</v>
      </c>
      <c r="N274" s="213" t="s">
        <v>40</v>
      </c>
      <c r="O274" s="43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AR274" s="25" t="s">
        <v>426</v>
      </c>
      <c r="AT274" s="25" t="s">
        <v>166</v>
      </c>
      <c r="AU274" s="25" t="s">
        <v>80</v>
      </c>
      <c r="AY274" s="25" t="s">
        <v>162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25" t="s">
        <v>76</v>
      </c>
      <c r="BK274" s="216">
        <f>ROUND(I274*H274,2)</f>
        <v>0</v>
      </c>
      <c r="BL274" s="25" t="s">
        <v>426</v>
      </c>
      <c r="BM274" s="25" t="s">
        <v>1024</v>
      </c>
    </row>
    <row r="275" spans="2:65" s="12" customFormat="1">
      <c r="B275" s="217"/>
      <c r="C275" s="218"/>
      <c r="D275" s="229" t="s">
        <v>174</v>
      </c>
      <c r="E275" s="230" t="s">
        <v>21</v>
      </c>
      <c r="F275" s="231" t="s">
        <v>200</v>
      </c>
      <c r="G275" s="218"/>
      <c r="H275" s="232">
        <v>0.4</v>
      </c>
      <c r="I275" s="223"/>
      <c r="J275" s="218"/>
      <c r="K275" s="218"/>
      <c r="L275" s="224"/>
      <c r="M275" s="225"/>
      <c r="N275" s="226"/>
      <c r="O275" s="226"/>
      <c r="P275" s="226"/>
      <c r="Q275" s="226"/>
      <c r="R275" s="226"/>
      <c r="S275" s="226"/>
      <c r="T275" s="227"/>
      <c r="AT275" s="228" t="s">
        <v>174</v>
      </c>
      <c r="AU275" s="228" t="s">
        <v>80</v>
      </c>
      <c r="AV275" s="12" t="s">
        <v>80</v>
      </c>
      <c r="AW275" s="12" t="s">
        <v>33</v>
      </c>
      <c r="AX275" s="12" t="s">
        <v>69</v>
      </c>
      <c r="AY275" s="228" t="s">
        <v>162</v>
      </c>
    </row>
    <row r="276" spans="2:65" s="13" customFormat="1">
      <c r="B276" s="233"/>
      <c r="C276" s="234"/>
      <c r="D276" s="219" t="s">
        <v>174</v>
      </c>
      <c r="E276" s="235" t="s">
        <v>21</v>
      </c>
      <c r="F276" s="236" t="s">
        <v>194</v>
      </c>
      <c r="G276" s="234"/>
      <c r="H276" s="237">
        <v>0.4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AT276" s="243" t="s">
        <v>174</v>
      </c>
      <c r="AU276" s="243" t="s">
        <v>80</v>
      </c>
      <c r="AV276" s="13" t="s">
        <v>171</v>
      </c>
      <c r="AW276" s="13" t="s">
        <v>33</v>
      </c>
      <c r="AX276" s="13" t="s">
        <v>76</v>
      </c>
      <c r="AY276" s="243" t="s">
        <v>162</v>
      </c>
    </row>
    <row r="277" spans="2:65" s="1" customFormat="1" ht="22.5" customHeight="1">
      <c r="B277" s="42"/>
      <c r="C277" s="205" t="s">
        <v>492</v>
      </c>
      <c r="D277" s="205" t="s">
        <v>166</v>
      </c>
      <c r="E277" s="206" t="s">
        <v>468</v>
      </c>
      <c r="F277" s="207" t="s">
        <v>469</v>
      </c>
      <c r="G277" s="208" t="s">
        <v>181</v>
      </c>
      <c r="H277" s="209">
        <v>8</v>
      </c>
      <c r="I277" s="210"/>
      <c r="J277" s="211">
        <f>ROUND(I277*H277,2)</f>
        <v>0</v>
      </c>
      <c r="K277" s="207" t="s">
        <v>21</v>
      </c>
      <c r="L277" s="62"/>
      <c r="M277" s="212" t="s">
        <v>21</v>
      </c>
      <c r="N277" s="213" t="s">
        <v>40</v>
      </c>
      <c r="O277" s="43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AR277" s="25" t="s">
        <v>426</v>
      </c>
      <c r="AT277" s="25" t="s">
        <v>166</v>
      </c>
      <c r="AU277" s="25" t="s">
        <v>80</v>
      </c>
      <c r="AY277" s="25" t="s">
        <v>162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25" t="s">
        <v>76</v>
      </c>
      <c r="BK277" s="216">
        <f>ROUND(I277*H277,2)</f>
        <v>0</v>
      </c>
      <c r="BL277" s="25" t="s">
        <v>426</v>
      </c>
      <c r="BM277" s="25" t="s">
        <v>1025</v>
      </c>
    </row>
    <row r="278" spans="2:65" s="12" customFormat="1">
      <c r="B278" s="217"/>
      <c r="C278" s="218"/>
      <c r="D278" s="229" t="s">
        <v>174</v>
      </c>
      <c r="E278" s="230" t="s">
        <v>21</v>
      </c>
      <c r="F278" s="231" t="s">
        <v>382</v>
      </c>
      <c r="G278" s="218"/>
      <c r="H278" s="232">
        <v>8</v>
      </c>
      <c r="I278" s="223"/>
      <c r="J278" s="218"/>
      <c r="K278" s="218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174</v>
      </c>
      <c r="AU278" s="228" t="s">
        <v>80</v>
      </c>
      <c r="AV278" s="12" t="s">
        <v>80</v>
      </c>
      <c r="AW278" s="12" t="s">
        <v>33</v>
      </c>
      <c r="AX278" s="12" t="s">
        <v>69</v>
      </c>
      <c r="AY278" s="228" t="s">
        <v>162</v>
      </c>
    </row>
    <row r="279" spans="2:65" s="13" customFormat="1">
      <c r="B279" s="233"/>
      <c r="C279" s="234"/>
      <c r="D279" s="229" t="s">
        <v>174</v>
      </c>
      <c r="E279" s="244" t="s">
        <v>21</v>
      </c>
      <c r="F279" s="245" t="s">
        <v>194</v>
      </c>
      <c r="G279" s="234"/>
      <c r="H279" s="246">
        <v>8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AT279" s="243" t="s">
        <v>174</v>
      </c>
      <c r="AU279" s="243" t="s">
        <v>80</v>
      </c>
      <c r="AV279" s="13" t="s">
        <v>171</v>
      </c>
      <c r="AW279" s="13" t="s">
        <v>33</v>
      </c>
      <c r="AX279" s="13" t="s">
        <v>76</v>
      </c>
      <c r="AY279" s="243" t="s">
        <v>162</v>
      </c>
    </row>
    <row r="280" spans="2:65" s="11" customFormat="1" ht="29.85" customHeight="1">
      <c r="B280" s="186"/>
      <c r="C280" s="187"/>
      <c r="D280" s="202" t="s">
        <v>68</v>
      </c>
      <c r="E280" s="203" t="s">
        <v>471</v>
      </c>
      <c r="F280" s="203" t="s">
        <v>472</v>
      </c>
      <c r="G280" s="187"/>
      <c r="H280" s="187"/>
      <c r="I280" s="190"/>
      <c r="J280" s="204">
        <f>BK280</f>
        <v>0</v>
      </c>
      <c r="K280" s="187"/>
      <c r="L280" s="192"/>
      <c r="M280" s="193"/>
      <c r="N280" s="194"/>
      <c r="O280" s="194"/>
      <c r="P280" s="195">
        <f>SUM(P281:P293)</f>
        <v>0</v>
      </c>
      <c r="Q280" s="194"/>
      <c r="R280" s="195">
        <f>SUM(R281:R293)</f>
        <v>0</v>
      </c>
      <c r="S280" s="194"/>
      <c r="T280" s="196">
        <f>SUM(T281:T293)</f>
        <v>0</v>
      </c>
      <c r="AR280" s="197" t="s">
        <v>172</v>
      </c>
      <c r="AT280" s="198" t="s">
        <v>68</v>
      </c>
      <c r="AU280" s="198" t="s">
        <v>76</v>
      </c>
      <c r="AY280" s="197" t="s">
        <v>162</v>
      </c>
      <c r="BK280" s="199">
        <f>SUM(BK281:BK293)</f>
        <v>0</v>
      </c>
    </row>
    <row r="281" spans="2:65" s="1" customFormat="1" ht="22.5" customHeight="1">
      <c r="B281" s="42"/>
      <c r="C281" s="269" t="s">
        <v>499</v>
      </c>
      <c r="D281" s="269" t="s">
        <v>302</v>
      </c>
      <c r="E281" s="270" t="s">
        <v>474</v>
      </c>
      <c r="F281" s="271" t="s">
        <v>475</v>
      </c>
      <c r="G281" s="272" t="s">
        <v>181</v>
      </c>
      <c r="H281" s="273">
        <v>8</v>
      </c>
      <c r="I281" s="274"/>
      <c r="J281" s="275">
        <f>ROUND(I281*H281,2)</f>
        <v>0</v>
      </c>
      <c r="K281" s="271" t="s">
        <v>21</v>
      </c>
      <c r="L281" s="276"/>
      <c r="M281" s="277" t="s">
        <v>21</v>
      </c>
      <c r="N281" s="278" t="s">
        <v>40</v>
      </c>
      <c r="O281" s="43"/>
      <c r="P281" s="214">
        <f>O281*H281</f>
        <v>0</v>
      </c>
      <c r="Q281" s="214">
        <v>0</v>
      </c>
      <c r="R281" s="214">
        <f>Q281*H281</f>
        <v>0</v>
      </c>
      <c r="S281" s="214">
        <v>0</v>
      </c>
      <c r="T281" s="215">
        <f>S281*H281</f>
        <v>0</v>
      </c>
      <c r="AR281" s="25" t="s">
        <v>476</v>
      </c>
      <c r="AT281" s="25" t="s">
        <v>302</v>
      </c>
      <c r="AU281" s="25" t="s">
        <v>80</v>
      </c>
      <c r="AY281" s="25" t="s">
        <v>162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25" t="s">
        <v>76</v>
      </c>
      <c r="BK281" s="216">
        <f>ROUND(I281*H281,2)</f>
        <v>0</v>
      </c>
      <c r="BL281" s="25" t="s">
        <v>426</v>
      </c>
      <c r="BM281" s="25" t="s">
        <v>1026</v>
      </c>
    </row>
    <row r="282" spans="2:65" s="12" customFormat="1">
      <c r="B282" s="217"/>
      <c r="C282" s="218"/>
      <c r="D282" s="229" t="s">
        <v>174</v>
      </c>
      <c r="E282" s="230" t="s">
        <v>21</v>
      </c>
      <c r="F282" s="231" t="s">
        <v>382</v>
      </c>
      <c r="G282" s="218"/>
      <c r="H282" s="232">
        <v>8</v>
      </c>
      <c r="I282" s="223"/>
      <c r="J282" s="218"/>
      <c r="K282" s="218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174</v>
      </c>
      <c r="AU282" s="228" t="s">
        <v>80</v>
      </c>
      <c r="AV282" s="12" t="s">
        <v>80</v>
      </c>
      <c r="AW282" s="12" t="s">
        <v>33</v>
      </c>
      <c r="AX282" s="12" t="s">
        <v>69</v>
      </c>
      <c r="AY282" s="228" t="s">
        <v>162</v>
      </c>
    </row>
    <row r="283" spans="2:65" s="13" customFormat="1">
      <c r="B283" s="233"/>
      <c r="C283" s="234"/>
      <c r="D283" s="219" t="s">
        <v>174</v>
      </c>
      <c r="E283" s="235" t="s">
        <v>21</v>
      </c>
      <c r="F283" s="236" t="s">
        <v>194</v>
      </c>
      <c r="G283" s="234"/>
      <c r="H283" s="237">
        <v>8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AT283" s="243" t="s">
        <v>174</v>
      </c>
      <c r="AU283" s="243" t="s">
        <v>80</v>
      </c>
      <c r="AV283" s="13" t="s">
        <v>171</v>
      </c>
      <c r="AW283" s="13" t="s">
        <v>33</v>
      </c>
      <c r="AX283" s="13" t="s">
        <v>76</v>
      </c>
      <c r="AY283" s="243" t="s">
        <v>162</v>
      </c>
    </row>
    <row r="284" spans="2:65" s="1" customFormat="1" ht="22.5" customHeight="1">
      <c r="B284" s="42"/>
      <c r="C284" s="269" t="s">
        <v>1027</v>
      </c>
      <c r="D284" s="269" t="s">
        <v>302</v>
      </c>
      <c r="E284" s="270" t="s">
        <v>479</v>
      </c>
      <c r="F284" s="271" t="s">
        <v>480</v>
      </c>
      <c r="G284" s="272" t="s">
        <v>465</v>
      </c>
      <c r="H284" s="273">
        <v>0.4</v>
      </c>
      <c r="I284" s="274"/>
      <c r="J284" s="275">
        <f>ROUND(I284*H284,2)</f>
        <v>0</v>
      </c>
      <c r="K284" s="271" t="s">
        <v>21</v>
      </c>
      <c r="L284" s="276"/>
      <c r="M284" s="277" t="s">
        <v>21</v>
      </c>
      <c r="N284" s="278" t="s">
        <v>40</v>
      </c>
      <c r="O284" s="43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AR284" s="25" t="s">
        <v>476</v>
      </c>
      <c r="AT284" s="25" t="s">
        <v>302</v>
      </c>
      <c r="AU284" s="25" t="s">
        <v>80</v>
      </c>
      <c r="AY284" s="25" t="s">
        <v>162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25" t="s">
        <v>76</v>
      </c>
      <c r="BK284" s="216">
        <f>ROUND(I284*H284,2)</f>
        <v>0</v>
      </c>
      <c r="BL284" s="25" t="s">
        <v>426</v>
      </c>
      <c r="BM284" s="25" t="s">
        <v>1028</v>
      </c>
    </row>
    <row r="285" spans="2:65" s="12" customFormat="1">
      <c r="B285" s="217"/>
      <c r="C285" s="218"/>
      <c r="D285" s="229" t="s">
        <v>174</v>
      </c>
      <c r="E285" s="230" t="s">
        <v>21</v>
      </c>
      <c r="F285" s="231" t="s">
        <v>200</v>
      </c>
      <c r="G285" s="218"/>
      <c r="H285" s="232">
        <v>0.4</v>
      </c>
      <c r="I285" s="223"/>
      <c r="J285" s="218"/>
      <c r="K285" s="218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174</v>
      </c>
      <c r="AU285" s="228" t="s">
        <v>80</v>
      </c>
      <c r="AV285" s="12" t="s">
        <v>80</v>
      </c>
      <c r="AW285" s="12" t="s">
        <v>33</v>
      </c>
      <c r="AX285" s="12" t="s">
        <v>69</v>
      </c>
      <c r="AY285" s="228" t="s">
        <v>162</v>
      </c>
    </row>
    <row r="286" spans="2:65" s="13" customFormat="1">
      <c r="B286" s="233"/>
      <c r="C286" s="234"/>
      <c r="D286" s="219" t="s">
        <v>174</v>
      </c>
      <c r="E286" s="235" t="s">
        <v>21</v>
      </c>
      <c r="F286" s="236" t="s">
        <v>194</v>
      </c>
      <c r="G286" s="234"/>
      <c r="H286" s="237">
        <v>0.4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AT286" s="243" t="s">
        <v>174</v>
      </c>
      <c r="AU286" s="243" t="s">
        <v>80</v>
      </c>
      <c r="AV286" s="13" t="s">
        <v>171</v>
      </c>
      <c r="AW286" s="13" t="s">
        <v>33</v>
      </c>
      <c r="AX286" s="13" t="s">
        <v>76</v>
      </c>
      <c r="AY286" s="243" t="s">
        <v>162</v>
      </c>
    </row>
    <row r="287" spans="2:65" s="1" customFormat="1" ht="22.5" customHeight="1">
      <c r="B287" s="42"/>
      <c r="C287" s="269" t="s">
        <v>426</v>
      </c>
      <c r="D287" s="269" t="s">
        <v>302</v>
      </c>
      <c r="E287" s="270" t="s">
        <v>483</v>
      </c>
      <c r="F287" s="271" t="s">
        <v>484</v>
      </c>
      <c r="G287" s="272" t="s">
        <v>181</v>
      </c>
      <c r="H287" s="273">
        <v>8</v>
      </c>
      <c r="I287" s="274"/>
      <c r="J287" s="275">
        <f>ROUND(I287*H287,2)</f>
        <v>0</v>
      </c>
      <c r="K287" s="271" t="s">
        <v>21</v>
      </c>
      <c r="L287" s="276"/>
      <c r="M287" s="277" t="s">
        <v>21</v>
      </c>
      <c r="N287" s="278" t="s">
        <v>40</v>
      </c>
      <c r="O287" s="43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AR287" s="25" t="s">
        <v>476</v>
      </c>
      <c r="AT287" s="25" t="s">
        <v>302</v>
      </c>
      <c r="AU287" s="25" t="s">
        <v>80</v>
      </c>
      <c r="AY287" s="25" t="s">
        <v>162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25" t="s">
        <v>76</v>
      </c>
      <c r="BK287" s="216">
        <f>ROUND(I287*H287,2)</f>
        <v>0</v>
      </c>
      <c r="BL287" s="25" t="s">
        <v>426</v>
      </c>
      <c r="BM287" s="25" t="s">
        <v>1029</v>
      </c>
    </row>
    <row r="288" spans="2:65" s="12" customFormat="1">
      <c r="B288" s="217"/>
      <c r="C288" s="218"/>
      <c r="D288" s="229" t="s">
        <v>174</v>
      </c>
      <c r="E288" s="230" t="s">
        <v>21</v>
      </c>
      <c r="F288" s="231" t="s">
        <v>382</v>
      </c>
      <c r="G288" s="218"/>
      <c r="H288" s="232">
        <v>8</v>
      </c>
      <c r="I288" s="223"/>
      <c r="J288" s="218"/>
      <c r="K288" s="218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174</v>
      </c>
      <c r="AU288" s="228" t="s">
        <v>80</v>
      </c>
      <c r="AV288" s="12" t="s">
        <v>80</v>
      </c>
      <c r="AW288" s="12" t="s">
        <v>33</v>
      </c>
      <c r="AX288" s="12" t="s">
        <v>69</v>
      </c>
      <c r="AY288" s="228" t="s">
        <v>162</v>
      </c>
    </row>
    <row r="289" spans="2:65" s="13" customFormat="1">
      <c r="B289" s="233"/>
      <c r="C289" s="234"/>
      <c r="D289" s="219" t="s">
        <v>174</v>
      </c>
      <c r="E289" s="235" t="s">
        <v>21</v>
      </c>
      <c r="F289" s="236" t="s">
        <v>194</v>
      </c>
      <c r="G289" s="234"/>
      <c r="H289" s="237">
        <v>8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AT289" s="243" t="s">
        <v>174</v>
      </c>
      <c r="AU289" s="243" t="s">
        <v>80</v>
      </c>
      <c r="AV289" s="13" t="s">
        <v>171</v>
      </c>
      <c r="AW289" s="13" t="s">
        <v>33</v>
      </c>
      <c r="AX289" s="13" t="s">
        <v>76</v>
      </c>
      <c r="AY289" s="243" t="s">
        <v>162</v>
      </c>
    </row>
    <row r="290" spans="2:65" s="1" customFormat="1" ht="22.5" customHeight="1">
      <c r="B290" s="42"/>
      <c r="C290" s="269" t="s">
        <v>1030</v>
      </c>
      <c r="D290" s="269" t="s">
        <v>302</v>
      </c>
      <c r="E290" s="270" t="s">
        <v>487</v>
      </c>
      <c r="F290" s="271" t="s">
        <v>488</v>
      </c>
      <c r="G290" s="272" t="s">
        <v>489</v>
      </c>
      <c r="H290" s="273">
        <v>0.4</v>
      </c>
      <c r="I290" s="274"/>
      <c r="J290" s="275">
        <f>ROUND(I290*H290,2)</f>
        <v>0</v>
      </c>
      <c r="K290" s="271" t="s">
        <v>21</v>
      </c>
      <c r="L290" s="276"/>
      <c r="M290" s="277" t="s">
        <v>21</v>
      </c>
      <c r="N290" s="278" t="s">
        <v>40</v>
      </c>
      <c r="O290" s="43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AR290" s="25" t="s">
        <v>476</v>
      </c>
      <c r="AT290" s="25" t="s">
        <v>302</v>
      </c>
      <c r="AU290" s="25" t="s">
        <v>80</v>
      </c>
      <c r="AY290" s="25" t="s">
        <v>162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25" t="s">
        <v>76</v>
      </c>
      <c r="BK290" s="216">
        <f>ROUND(I290*H290,2)</f>
        <v>0</v>
      </c>
      <c r="BL290" s="25" t="s">
        <v>426</v>
      </c>
      <c r="BM290" s="25" t="s">
        <v>1031</v>
      </c>
    </row>
    <row r="291" spans="2:65" s="12" customFormat="1">
      <c r="B291" s="217"/>
      <c r="C291" s="218"/>
      <c r="D291" s="219" t="s">
        <v>174</v>
      </c>
      <c r="E291" s="220" t="s">
        <v>21</v>
      </c>
      <c r="F291" s="221" t="s">
        <v>491</v>
      </c>
      <c r="G291" s="218"/>
      <c r="H291" s="222">
        <v>0.4</v>
      </c>
      <c r="I291" s="223"/>
      <c r="J291" s="218"/>
      <c r="K291" s="218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174</v>
      </c>
      <c r="AU291" s="228" t="s">
        <v>80</v>
      </c>
      <c r="AV291" s="12" t="s">
        <v>80</v>
      </c>
      <c r="AW291" s="12" t="s">
        <v>33</v>
      </c>
      <c r="AX291" s="12" t="s">
        <v>76</v>
      </c>
      <c r="AY291" s="228" t="s">
        <v>162</v>
      </c>
    </row>
    <row r="292" spans="2:65" s="1" customFormat="1" ht="22.5" customHeight="1">
      <c r="B292" s="42"/>
      <c r="C292" s="269" t="s">
        <v>1032</v>
      </c>
      <c r="D292" s="269" t="s">
        <v>302</v>
      </c>
      <c r="E292" s="270" t="s">
        <v>493</v>
      </c>
      <c r="F292" s="271" t="s">
        <v>494</v>
      </c>
      <c r="G292" s="272" t="s">
        <v>489</v>
      </c>
      <c r="H292" s="273">
        <v>0.4</v>
      </c>
      <c r="I292" s="274"/>
      <c r="J292" s="275">
        <f>ROUND(I292*H292,2)</f>
        <v>0</v>
      </c>
      <c r="K292" s="271" t="s">
        <v>21</v>
      </c>
      <c r="L292" s="276"/>
      <c r="M292" s="277" t="s">
        <v>21</v>
      </c>
      <c r="N292" s="278" t="s">
        <v>40</v>
      </c>
      <c r="O292" s="43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AR292" s="25" t="s">
        <v>476</v>
      </c>
      <c r="AT292" s="25" t="s">
        <v>302</v>
      </c>
      <c r="AU292" s="25" t="s">
        <v>80</v>
      </c>
      <c r="AY292" s="25" t="s">
        <v>162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25" t="s">
        <v>76</v>
      </c>
      <c r="BK292" s="216">
        <f>ROUND(I292*H292,2)</f>
        <v>0</v>
      </c>
      <c r="BL292" s="25" t="s">
        <v>426</v>
      </c>
      <c r="BM292" s="25" t="s">
        <v>1033</v>
      </c>
    </row>
    <row r="293" spans="2:65" s="12" customFormat="1">
      <c r="B293" s="217"/>
      <c r="C293" s="218"/>
      <c r="D293" s="229" t="s">
        <v>174</v>
      </c>
      <c r="E293" s="230" t="s">
        <v>21</v>
      </c>
      <c r="F293" s="231" t="s">
        <v>1034</v>
      </c>
      <c r="G293" s="218"/>
      <c r="H293" s="232">
        <v>0.4</v>
      </c>
      <c r="I293" s="223"/>
      <c r="J293" s="218"/>
      <c r="K293" s="218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174</v>
      </c>
      <c r="AU293" s="228" t="s">
        <v>80</v>
      </c>
      <c r="AV293" s="12" t="s">
        <v>80</v>
      </c>
      <c r="AW293" s="12" t="s">
        <v>33</v>
      </c>
      <c r="AX293" s="12" t="s">
        <v>76</v>
      </c>
      <c r="AY293" s="228" t="s">
        <v>162</v>
      </c>
    </row>
    <row r="294" spans="2:65" s="11" customFormat="1" ht="37.35" customHeight="1">
      <c r="B294" s="186"/>
      <c r="C294" s="187"/>
      <c r="D294" s="202" t="s">
        <v>68</v>
      </c>
      <c r="E294" s="282" t="s">
        <v>497</v>
      </c>
      <c r="F294" s="282" t="s">
        <v>498</v>
      </c>
      <c r="G294" s="187"/>
      <c r="H294" s="187"/>
      <c r="I294" s="190"/>
      <c r="J294" s="283">
        <f>BK294</f>
        <v>0</v>
      </c>
      <c r="K294" s="187"/>
      <c r="L294" s="192"/>
      <c r="M294" s="193"/>
      <c r="N294" s="194"/>
      <c r="O294" s="194"/>
      <c r="P294" s="195">
        <f>SUM(P295:P297)</f>
        <v>0</v>
      </c>
      <c r="Q294" s="194"/>
      <c r="R294" s="195">
        <f>SUM(R295:R297)</f>
        <v>0</v>
      </c>
      <c r="S294" s="194"/>
      <c r="T294" s="196">
        <f>SUM(T295:T297)</f>
        <v>0</v>
      </c>
      <c r="AR294" s="197" t="s">
        <v>171</v>
      </c>
      <c r="AT294" s="198" t="s">
        <v>68</v>
      </c>
      <c r="AU294" s="198" t="s">
        <v>69</v>
      </c>
      <c r="AY294" s="197" t="s">
        <v>162</v>
      </c>
      <c r="BK294" s="199">
        <f>SUM(BK295:BK297)</f>
        <v>0</v>
      </c>
    </row>
    <row r="295" spans="2:65" s="1" customFormat="1" ht="31.5" customHeight="1">
      <c r="B295" s="42"/>
      <c r="C295" s="205" t="s">
        <v>1035</v>
      </c>
      <c r="D295" s="205" t="s">
        <v>166</v>
      </c>
      <c r="E295" s="206" t="s">
        <v>500</v>
      </c>
      <c r="F295" s="207" t="s">
        <v>501</v>
      </c>
      <c r="G295" s="208" t="s">
        <v>376</v>
      </c>
      <c r="H295" s="209">
        <v>2</v>
      </c>
      <c r="I295" s="210"/>
      <c r="J295" s="211">
        <f>ROUND(I295*H295,2)</f>
        <v>0</v>
      </c>
      <c r="K295" s="207" t="s">
        <v>21</v>
      </c>
      <c r="L295" s="62"/>
      <c r="M295" s="212" t="s">
        <v>21</v>
      </c>
      <c r="N295" s="213" t="s">
        <v>40</v>
      </c>
      <c r="O295" s="43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AR295" s="25" t="s">
        <v>502</v>
      </c>
      <c r="AT295" s="25" t="s">
        <v>166</v>
      </c>
      <c r="AU295" s="25" t="s">
        <v>76</v>
      </c>
      <c r="AY295" s="25" t="s">
        <v>162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25" t="s">
        <v>76</v>
      </c>
      <c r="BK295" s="216">
        <f>ROUND(I295*H295,2)</f>
        <v>0</v>
      </c>
      <c r="BL295" s="25" t="s">
        <v>502</v>
      </c>
      <c r="BM295" s="25" t="s">
        <v>1036</v>
      </c>
    </row>
    <row r="296" spans="2:65" s="12" customFormat="1">
      <c r="B296" s="217"/>
      <c r="C296" s="218"/>
      <c r="D296" s="229" t="s">
        <v>174</v>
      </c>
      <c r="E296" s="230" t="s">
        <v>21</v>
      </c>
      <c r="F296" s="231" t="s">
        <v>80</v>
      </c>
      <c r="G296" s="218"/>
      <c r="H296" s="232">
        <v>2</v>
      </c>
      <c r="I296" s="223"/>
      <c r="J296" s="218"/>
      <c r="K296" s="218"/>
      <c r="L296" s="224"/>
      <c r="M296" s="225"/>
      <c r="N296" s="226"/>
      <c r="O296" s="226"/>
      <c r="P296" s="226"/>
      <c r="Q296" s="226"/>
      <c r="R296" s="226"/>
      <c r="S296" s="226"/>
      <c r="T296" s="227"/>
      <c r="AT296" s="228" t="s">
        <v>174</v>
      </c>
      <c r="AU296" s="228" t="s">
        <v>76</v>
      </c>
      <c r="AV296" s="12" t="s">
        <v>80</v>
      </c>
      <c r="AW296" s="12" t="s">
        <v>33</v>
      </c>
      <c r="AX296" s="12" t="s">
        <v>69</v>
      </c>
      <c r="AY296" s="228" t="s">
        <v>162</v>
      </c>
    </row>
    <row r="297" spans="2:65" s="13" customFormat="1">
      <c r="B297" s="233"/>
      <c r="C297" s="234"/>
      <c r="D297" s="229" t="s">
        <v>174</v>
      </c>
      <c r="E297" s="244" t="s">
        <v>21</v>
      </c>
      <c r="F297" s="245" t="s">
        <v>194</v>
      </c>
      <c r="G297" s="234"/>
      <c r="H297" s="246">
        <v>2</v>
      </c>
      <c r="I297" s="238"/>
      <c r="J297" s="234"/>
      <c r="K297" s="234"/>
      <c r="L297" s="239"/>
      <c r="M297" s="284"/>
      <c r="N297" s="285"/>
      <c r="O297" s="285"/>
      <c r="P297" s="285"/>
      <c r="Q297" s="285"/>
      <c r="R297" s="285"/>
      <c r="S297" s="285"/>
      <c r="T297" s="286"/>
      <c r="AT297" s="243" t="s">
        <v>174</v>
      </c>
      <c r="AU297" s="243" t="s">
        <v>76</v>
      </c>
      <c r="AV297" s="13" t="s">
        <v>171</v>
      </c>
      <c r="AW297" s="13" t="s">
        <v>33</v>
      </c>
      <c r="AX297" s="13" t="s">
        <v>76</v>
      </c>
      <c r="AY297" s="243" t="s">
        <v>162</v>
      </c>
    </row>
    <row r="298" spans="2:65" s="1" customFormat="1" ht="6.95" customHeight="1">
      <c r="B298" s="57"/>
      <c r="C298" s="58"/>
      <c r="D298" s="58"/>
      <c r="E298" s="58"/>
      <c r="F298" s="58"/>
      <c r="G298" s="58"/>
      <c r="H298" s="58"/>
      <c r="I298" s="149"/>
      <c r="J298" s="58"/>
      <c r="K298" s="58"/>
      <c r="L298" s="62"/>
    </row>
  </sheetData>
  <sheetProtection password="CC35" sheet="1" objects="1" scenarios="1" formatCells="0" formatColumns="0" formatRows="0" sort="0" autoFilter="0"/>
  <autoFilter ref="C97:K297"/>
  <mergeCells count="9">
    <mergeCell ref="E88:H88"/>
    <mergeCell ref="E90:H9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5" t="s">
        <v>113</v>
      </c>
      <c r="H1" s="415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5" t="s">
        <v>107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6" t="str">
        <f>'Rekapitulace stavby'!K6</f>
        <v>Podzemní kontejnery v Ostravě-Porubě III</v>
      </c>
      <c r="F7" s="417"/>
      <c r="G7" s="417"/>
      <c r="H7" s="417"/>
      <c r="I7" s="127"/>
      <c r="J7" s="30"/>
      <c r="K7" s="32"/>
    </row>
    <row r="8" spans="1:70" ht="15">
      <c r="B8" s="29"/>
      <c r="C8" s="30"/>
      <c r="D8" s="38" t="s">
        <v>118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6" t="s">
        <v>925</v>
      </c>
      <c r="F9" s="419"/>
      <c r="G9" s="419"/>
      <c r="H9" s="419"/>
      <c r="I9" s="128"/>
      <c r="J9" s="43"/>
      <c r="K9" s="46"/>
    </row>
    <row r="10" spans="1:70" s="1" customFormat="1" ht="15">
      <c r="B10" s="42"/>
      <c r="C10" s="43"/>
      <c r="D10" s="38" t="s">
        <v>504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8" t="s">
        <v>1037</v>
      </c>
      <c r="F11" s="419"/>
      <c r="G11" s="419"/>
      <c r="H11" s="419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5. 11. 2017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29" t="s">
        <v>29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30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29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32</v>
      </c>
      <c r="E22" s="43"/>
      <c r="F22" s="43"/>
      <c r="G22" s="43"/>
      <c r="H22" s="43"/>
      <c r="I22" s="129" t="s">
        <v>28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29</v>
      </c>
      <c r="J23" s="36" t="str">
        <f>IF('Rekapitulace stavby'!AN17="","",'Rekapitulace stavby'!AN17)</f>
        <v/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34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405" t="s">
        <v>21</v>
      </c>
      <c r="F26" s="405"/>
      <c r="G26" s="405"/>
      <c r="H26" s="405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35</v>
      </c>
      <c r="E29" s="43"/>
      <c r="F29" s="43"/>
      <c r="G29" s="43"/>
      <c r="H29" s="43"/>
      <c r="I29" s="128"/>
      <c r="J29" s="138">
        <f>ROUND(J88,2)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37</v>
      </c>
      <c r="G31" s="43"/>
      <c r="H31" s="43"/>
      <c r="I31" s="139" t="s">
        <v>36</v>
      </c>
      <c r="J31" s="47" t="s">
        <v>38</v>
      </c>
      <c r="K31" s="46"/>
    </row>
    <row r="32" spans="2:11" s="1" customFormat="1" ht="14.45" customHeight="1">
      <c r="B32" s="42"/>
      <c r="C32" s="43"/>
      <c r="D32" s="50" t="s">
        <v>39</v>
      </c>
      <c r="E32" s="50" t="s">
        <v>40</v>
      </c>
      <c r="F32" s="140">
        <f>ROUND(SUM(BE88:BE104), 2)</f>
        <v>0</v>
      </c>
      <c r="G32" s="43"/>
      <c r="H32" s="43"/>
      <c r="I32" s="141">
        <v>0.21</v>
      </c>
      <c r="J32" s="140">
        <f>ROUND(ROUND((SUM(BE88:BE104)),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41</v>
      </c>
      <c r="F33" s="140">
        <f>ROUND(SUM(BF88:BF104), 2)</f>
        <v>0</v>
      </c>
      <c r="G33" s="43"/>
      <c r="H33" s="43"/>
      <c r="I33" s="141">
        <v>0.15</v>
      </c>
      <c r="J33" s="140">
        <f>ROUND(ROUND((SUM(BF88:BF104)),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42</v>
      </c>
      <c r="F34" s="140">
        <f>ROUND(SUM(BG88:BG104),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43</v>
      </c>
      <c r="F35" s="140">
        <f>ROUND(SUM(BH88:BH104),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44</v>
      </c>
      <c r="F36" s="140">
        <f>ROUND(SUM(BI88:BI104),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45</v>
      </c>
      <c r="E38" s="80"/>
      <c r="F38" s="80"/>
      <c r="G38" s="144" t="s">
        <v>46</v>
      </c>
      <c r="H38" s="145" t="s">
        <v>47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120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6" t="str">
        <f>E7</f>
        <v>Podzemní kontejnery v Ostravě-Porubě III</v>
      </c>
      <c r="F47" s="417"/>
      <c r="G47" s="417"/>
      <c r="H47" s="417"/>
      <c r="I47" s="128"/>
      <c r="J47" s="43"/>
      <c r="K47" s="46"/>
    </row>
    <row r="48" spans="2:11" ht="15">
      <c r="B48" s="29"/>
      <c r="C48" s="38" t="s">
        <v>118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6" t="s">
        <v>925</v>
      </c>
      <c r="F49" s="419"/>
      <c r="G49" s="419"/>
      <c r="H49" s="419"/>
      <c r="I49" s="128"/>
      <c r="J49" s="43"/>
      <c r="K49" s="46"/>
    </row>
    <row r="50" spans="2:47" s="1" customFormat="1" ht="14.45" customHeight="1">
      <c r="B50" s="42"/>
      <c r="C50" s="38" t="s">
        <v>504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8" t="str">
        <f>E11</f>
        <v>VON - Lokalita Bulharská 3 (komunál.)</v>
      </c>
      <c r="F51" s="419"/>
      <c r="G51" s="419"/>
      <c r="H51" s="419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29" t="s">
        <v>25</v>
      </c>
      <c r="J53" s="130" t="str">
        <f>IF(J14="","",J14)</f>
        <v>5. 11. 2017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29" t="s">
        <v>32</v>
      </c>
      <c r="J55" s="36" t="str">
        <f>E23</f>
        <v xml:space="preserve"> </v>
      </c>
      <c r="K55" s="46"/>
    </row>
    <row r="56" spans="2:47" s="1" customFormat="1" ht="14.45" customHeight="1">
      <c r="B56" s="42"/>
      <c r="C56" s="38" t="s">
        <v>30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121</v>
      </c>
      <c r="D58" s="142"/>
      <c r="E58" s="142"/>
      <c r="F58" s="142"/>
      <c r="G58" s="142"/>
      <c r="H58" s="142"/>
      <c r="I58" s="155"/>
      <c r="J58" s="156" t="s">
        <v>122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123</v>
      </c>
      <c r="D60" s="43"/>
      <c r="E60" s="43"/>
      <c r="F60" s="43"/>
      <c r="G60" s="43"/>
      <c r="H60" s="43"/>
      <c r="I60" s="128"/>
      <c r="J60" s="138">
        <f>J88</f>
        <v>0</v>
      </c>
      <c r="K60" s="46"/>
      <c r="AU60" s="25" t="s">
        <v>124</v>
      </c>
    </row>
    <row r="61" spans="2:47" s="8" customFormat="1" ht="24.95" customHeight="1">
      <c r="B61" s="159"/>
      <c r="C61" s="160"/>
      <c r="D61" s="161" t="s">
        <v>506</v>
      </c>
      <c r="E61" s="162"/>
      <c r="F61" s="162"/>
      <c r="G61" s="162"/>
      <c r="H61" s="162"/>
      <c r="I61" s="163"/>
      <c r="J61" s="164">
        <f>J89</f>
        <v>0</v>
      </c>
      <c r="K61" s="165"/>
    </row>
    <row r="62" spans="2:47" s="9" customFormat="1" ht="19.899999999999999" customHeight="1">
      <c r="B62" s="166"/>
      <c r="C62" s="167"/>
      <c r="D62" s="168" t="s">
        <v>507</v>
      </c>
      <c r="E62" s="169"/>
      <c r="F62" s="169"/>
      <c r="G62" s="169"/>
      <c r="H62" s="169"/>
      <c r="I62" s="170"/>
      <c r="J62" s="171">
        <f>J90</f>
        <v>0</v>
      </c>
      <c r="K62" s="172"/>
    </row>
    <row r="63" spans="2:47" s="9" customFormat="1" ht="19.899999999999999" customHeight="1">
      <c r="B63" s="166"/>
      <c r="C63" s="167"/>
      <c r="D63" s="168" t="s">
        <v>508</v>
      </c>
      <c r="E63" s="169"/>
      <c r="F63" s="169"/>
      <c r="G63" s="169"/>
      <c r="H63" s="169"/>
      <c r="I63" s="170"/>
      <c r="J63" s="171">
        <f>J93</f>
        <v>0</v>
      </c>
      <c r="K63" s="172"/>
    </row>
    <row r="64" spans="2:47" s="9" customFormat="1" ht="19.899999999999999" customHeight="1">
      <c r="B64" s="166"/>
      <c r="C64" s="167"/>
      <c r="D64" s="168" t="s">
        <v>509</v>
      </c>
      <c r="E64" s="169"/>
      <c r="F64" s="169"/>
      <c r="G64" s="169"/>
      <c r="H64" s="169"/>
      <c r="I64" s="170"/>
      <c r="J64" s="171">
        <f>J96</f>
        <v>0</v>
      </c>
      <c r="K64" s="172"/>
    </row>
    <row r="65" spans="2:12" s="9" customFormat="1" ht="19.899999999999999" customHeight="1">
      <c r="B65" s="166"/>
      <c r="C65" s="167"/>
      <c r="D65" s="168" t="s">
        <v>510</v>
      </c>
      <c r="E65" s="169"/>
      <c r="F65" s="169"/>
      <c r="G65" s="169"/>
      <c r="H65" s="169"/>
      <c r="I65" s="170"/>
      <c r="J65" s="171">
        <f>J99</f>
        <v>0</v>
      </c>
      <c r="K65" s="172"/>
    </row>
    <row r="66" spans="2:12" s="9" customFormat="1" ht="19.899999999999999" customHeight="1">
      <c r="B66" s="166"/>
      <c r="C66" s="167"/>
      <c r="D66" s="168" t="s">
        <v>511</v>
      </c>
      <c r="E66" s="169"/>
      <c r="F66" s="169"/>
      <c r="G66" s="169"/>
      <c r="H66" s="169"/>
      <c r="I66" s="170"/>
      <c r="J66" s="171">
        <f>J102</f>
        <v>0</v>
      </c>
      <c r="K66" s="172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28"/>
      <c r="J67" s="43"/>
      <c r="K67" s="4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49"/>
      <c r="J68" s="58"/>
      <c r="K68" s="59"/>
    </row>
    <row r="72" spans="2:12" s="1" customFormat="1" ht="6.95" customHeight="1">
      <c r="B72" s="60"/>
      <c r="C72" s="61"/>
      <c r="D72" s="61"/>
      <c r="E72" s="61"/>
      <c r="F72" s="61"/>
      <c r="G72" s="61"/>
      <c r="H72" s="61"/>
      <c r="I72" s="152"/>
      <c r="J72" s="61"/>
      <c r="K72" s="61"/>
      <c r="L72" s="62"/>
    </row>
    <row r="73" spans="2:12" s="1" customFormat="1" ht="36.950000000000003" customHeight="1">
      <c r="B73" s="42"/>
      <c r="C73" s="63" t="s">
        <v>146</v>
      </c>
      <c r="D73" s="64"/>
      <c r="E73" s="64"/>
      <c r="F73" s="64"/>
      <c r="G73" s="64"/>
      <c r="H73" s="64"/>
      <c r="I73" s="173"/>
      <c r="J73" s="64"/>
      <c r="K73" s="64"/>
      <c r="L73" s="62"/>
    </row>
    <row r="74" spans="2:12" s="1" customFormat="1" ht="6.95" customHeight="1">
      <c r="B74" s="42"/>
      <c r="C74" s="64"/>
      <c r="D74" s="64"/>
      <c r="E74" s="64"/>
      <c r="F74" s="64"/>
      <c r="G74" s="64"/>
      <c r="H74" s="64"/>
      <c r="I74" s="173"/>
      <c r="J74" s="64"/>
      <c r="K74" s="64"/>
      <c r="L74" s="62"/>
    </row>
    <row r="75" spans="2:12" s="1" customFormat="1" ht="14.45" customHeight="1">
      <c r="B75" s="42"/>
      <c r="C75" s="66" t="s">
        <v>18</v>
      </c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22.5" customHeight="1">
      <c r="B76" s="42"/>
      <c r="C76" s="64"/>
      <c r="D76" s="64"/>
      <c r="E76" s="412" t="str">
        <f>E7</f>
        <v>Podzemní kontejnery v Ostravě-Porubě III</v>
      </c>
      <c r="F76" s="413"/>
      <c r="G76" s="413"/>
      <c r="H76" s="413"/>
      <c r="I76" s="173"/>
      <c r="J76" s="64"/>
      <c r="K76" s="64"/>
      <c r="L76" s="62"/>
    </row>
    <row r="77" spans="2:12" ht="15">
      <c r="B77" s="29"/>
      <c r="C77" s="66" t="s">
        <v>118</v>
      </c>
      <c r="D77" s="287"/>
      <c r="E77" s="287"/>
      <c r="F77" s="287"/>
      <c r="G77" s="287"/>
      <c r="H77" s="287"/>
      <c r="J77" s="287"/>
      <c r="K77" s="287"/>
      <c r="L77" s="288"/>
    </row>
    <row r="78" spans="2:12" s="1" customFormat="1" ht="22.5" customHeight="1">
      <c r="B78" s="42"/>
      <c r="C78" s="64"/>
      <c r="D78" s="64"/>
      <c r="E78" s="412" t="s">
        <v>925</v>
      </c>
      <c r="F78" s="414"/>
      <c r="G78" s="414"/>
      <c r="H78" s="414"/>
      <c r="I78" s="173"/>
      <c r="J78" s="64"/>
      <c r="K78" s="64"/>
      <c r="L78" s="62"/>
    </row>
    <row r="79" spans="2:12" s="1" customFormat="1" ht="14.45" customHeight="1">
      <c r="B79" s="42"/>
      <c r="C79" s="66" t="s">
        <v>504</v>
      </c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23.25" customHeight="1">
      <c r="B80" s="42"/>
      <c r="C80" s="64"/>
      <c r="D80" s="64"/>
      <c r="E80" s="384" t="str">
        <f>E11</f>
        <v>VON - Lokalita Bulharská 3 (komunál.)</v>
      </c>
      <c r="F80" s="414"/>
      <c r="G80" s="414"/>
      <c r="H80" s="414"/>
      <c r="I80" s="173"/>
      <c r="J80" s="64"/>
      <c r="K80" s="64"/>
      <c r="L80" s="62"/>
    </row>
    <row r="81" spans="2:65" s="1" customFormat="1" ht="6.95" customHeight="1">
      <c r="B81" s="42"/>
      <c r="C81" s="64"/>
      <c r="D81" s="64"/>
      <c r="E81" s="64"/>
      <c r="F81" s="64"/>
      <c r="G81" s="64"/>
      <c r="H81" s="64"/>
      <c r="I81" s="173"/>
      <c r="J81" s="64"/>
      <c r="K81" s="64"/>
      <c r="L81" s="62"/>
    </row>
    <row r="82" spans="2:65" s="1" customFormat="1" ht="18" customHeight="1">
      <c r="B82" s="42"/>
      <c r="C82" s="66" t="s">
        <v>23</v>
      </c>
      <c r="D82" s="64"/>
      <c r="E82" s="64"/>
      <c r="F82" s="174" t="str">
        <f>F14</f>
        <v xml:space="preserve"> </v>
      </c>
      <c r="G82" s="64"/>
      <c r="H82" s="64"/>
      <c r="I82" s="175" t="s">
        <v>25</v>
      </c>
      <c r="J82" s="74" t="str">
        <f>IF(J14="","",J14)</f>
        <v>5. 11. 2017</v>
      </c>
      <c r="K82" s="64"/>
      <c r="L82" s="62"/>
    </row>
    <row r="83" spans="2:65" s="1" customFormat="1" ht="6.95" customHeight="1">
      <c r="B83" s="42"/>
      <c r="C83" s="64"/>
      <c r="D83" s="64"/>
      <c r="E83" s="64"/>
      <c r="F83" s="64"/>
      <c r="G83" s="64"/>
      <c r="H83" s="64"/>
      <c r="I83" s="173"/>
      <c r="J83" s="64"/>
      <c r="K83" s="64"/>
      <c r="L83" s="62"/>
    </row>
    <row r="84" spans="2:65" s="1" customFormat="1" ht="15">
      <c r="B84" s="42"/>
      <c r="C84" s="66" t="s">
        <v>27</v>
      </c>
      <c r="D84" s="64"/>
      <c r="E84" s="64"/>
      <c r="F84" s="174" t="str">
        <f>E17</f>
        <v xml:space="preserve"> </v>
      </c>
      <c r="G84" s="64"/>
      <c r="H84" s="64"/>
      <c r="I84" s="175" t="s">
        <v>32</v>
      </c>
      <c r="J84" s="174" t="str">
        <f>E23</f>
        <v xml:space="preserve"> </v>
      </c>
      <c r="K84" s="64"/>
      <c r="L84" s="62"/>
    </row>
    <row r="85" spans="2:65" s="1" customFormat="1" ht="14.45" customHeight="1">
      <c r="B85" s="42"/>
      <c r="C85" s="66" t="s">
        <v>30</v>
      </c>
      <c r="D85" s="64"/>
      <c r="E85" s="64"/>
      <c r="F85" s="174" t="str">
        <f>IF(E20="","",E20)</f>
        <v/>
      </c>
      <c r="G85" s="64"/>
      <c r="H85" s="64"/>
      <c r="I85" s="173"/>
      <c r="J85" s="64"/>
      <c r="K85" s="64"/>
      <c r="L85" s="62"/>
    </row>
    <row r="86" spans="2:65" s="1" customFormat="1" ht="10.35" customHeight="1">
      <c r="B86" s="42"/>
      <c r="C86" s="64"/>
      <c r="D86" s="64"/>
      <c r="E86" s="64"/>
      <c r="F86" s="64"/>
      <c r="G86" s="64"/>
      <c r="H86" s="64"/>
      <c r="I86" s="173"/>
      <c r="J86" s="64"/>
      <c r="K86" s="64"/>
      <c r="L86" s="62"/>
    </row>
    <row r="87" spans="2:65" s="10" customFormat="1" ht="29.25" customHeight="1">
      <c r="B87" s="176"/>
      <c r="C87" s="177" t="s">
        <v>147</v>
      </c>
      <c r="D87" s="178" t="s">
        <v>54</v>
      </c>
      <c r="E87" s="178" t="s">
        <v>50</v>
      </c>
      <c r="F87" s="178" t="s">
        <v>148</v>
      </c>
      <c r="G87" s="178" t="s">
        <v>149</v>
      </c>
      <c r="H87" s="178" t="s">
        <v>150</v>
      </c>
      <c r="I87" s="179" t="s">
        <v>151</v>
      </c>
      <c r="J87" s="178" t="s">
        <v>122</v>
      </c>
      <c r="K87" s="180" t="s">
        <v>152</v>
      </c>
      <c r="L87" s="181"/>
      <c r="M87" s="82" t="s">
        <v>153</v>
      </c>
      <c r="N87" s="83" t="s">
        <v>39</v>
      </c>
      <c r="O87" s="83" t="s">
        <v>154</v>
      </c>
      <c r="P87" s="83" t="s">
        <v>155</v>
      </c>
      <c r="Q87" s="83" t="s">
        <v>156</v>
      </c>
      <c r="R87" s="83" t="s">
        <v>157</v>
      </c>
      <c r="S87" s="83" t="s">
        <v>158</v>
      </c>
      <c r="T87" s="84" t="s">
        <v>159</v>
      </c>
    </row>
    <row r="88" spans="2:65" s="1" customFormat="1" ht="29.25" customHeight="1">
      <c r="B88" s="42"/>
      <c r="C88" s="88" t="s">
        <v>123</v>
      </c>
      <c r="D88" s="64"/>
      <c r="E88" s="64"/>
      <c r="F88" s="64"/>
      <c r="G88" s="64"/>
      <c r="H88" s="64"/>
      <c r="I88" s="173"/>
      <c r="J88" s="182">
        <f>BK88</f>
        <v>0</v>
      </c>
      <c r="K88" s="64"/>
      <c r="L88" s="62"/>
      <c r="M88" s="85"/>
      <c r="N88" s="86"/>
      <c r="O88" s="86"/>
      <c r="P88" s="183">
        <f>P89</f>
        <v>0</v>
      </c>
      <c r="Q88" s="86"/>
      <c r="R88" s="183">
        <f>R89</f>
        <v>0</v>
      </c>
      <c r="S88" s="86"/>
      <c r="T88" s="184">
        <f>T89</f>
        <v>0</v>
      </c>
      <c r="AT88" s="25" t="s">
        <v>68</v>
      </c>
      <c r="AU88" s="25" t="s">
        <v>124</v>
      </c>
      <c r="BK88" s="185">
        <f>BK89</f>
        <v>0</v>
      </c>
    </row>
    <row r="89" spans="2:65" s="11" customFormat="1" ht="37.35" customHeight="1">
      <c r="B89" s="186"/>
      <c r="C89" s="187"/>
      <c r="D89" s="188" t="s">
        <v>68</v>
      </c>
      <c r="E89" s="189" t="s">
        <v>512</v>
      </c>
      <c r="F89" s="189" t="s">
        <v>513</v>
      </c>
      <c r="G89" s="187"/>
      <c r="H89" s="187"/>
      <c r="I89" s="190"/>
      <c r="J89" s="191">
        <f>BK89</f>
        <v>0</v>
      </c>
      <c r="K89" s="187"/>
      <c r="L89" s="192"/>
      <c r="M89" s="193"/>
      <c r="N89" s="194"/>
      <c r="O89" s="194"/>
      <c r="P89" s="195">
        <f>P90+P93+P96+P99+P102</f>
        <v>0</v>
      </c>
      <c r="Q89" s="194"/>
      <c r="R89" s="195">
        <f>R90+R93+R96+R99+R102</f>
        <v>0</v>
      </c>
      <c r="S89" s="194"/>
      <c r="T89" s="196">
        <f>T90+T93+T96+T99+T102</f>
        <v>0</v>
      </c>
      <c r="AR89" s="197" t="s">
        <v>188</v>
      </c>
      <c r="AT89" s="198" t="s">
        <v>68</v>
      </c>
      <c r="AU89" s="198" t="s">
        <v>69</v>
      </c>
      <c r="AY89" s="197" t="s">
        <v>162</v>
      </c>
      <c r="BK89" s="199">
        <f>BK90+BK93+BK96+BK99+BK102</f>
        <v>0</v>
      </c>
    </row>
    <row r="90" spans="2:65" s="11" customFormat="1" ht="19.899999999999999" customHeight="1">
      <c r="B90" s="186"/>
      <c r="C90" s="187"/>
      <c r="D90" s="202" t="s">
        <v>68</v>
      </c>
      <c r="E90" s="203" t="s">
        <v>514</v>
      </c>
      <c r="F90" s="203" t="s">
        <v>515</v>
      </c>
      <c r="G90" s="187"/>
      <c r="H90" s="187"/>
      <c r="I90" s="190"/>
      <c r="J90" s="204">
        <f>BK90</f>
        <v>0</v>
      </c>
      <c r="K90" s="187"/>
      <c r="L90" s="192"/>
      <c r="M90" s="193"/>
      <c r="N90" s="194"/>
      <c r="O90" s="194"/>
      <c r="P90" s="195">
        <f>SUM(P91:P92)</f>
        <v>0</v>
      </c>
      <c r="Q90" s="194"/>
      <c r="R90" s="195">
        <f>SUM(R91:R92)</f>
        <v>0</v>
      </c>
      <c r="S90" s="194"/>
      <c r="T90" s="196">
        <f>SUM(T91:T92)</f>
        <v>0</v>
      </c>
      <c r="AR90" s="197" t="s">
        <v>188</v>
      </c>
      <c r="AT90" s="198" t="s">
        <v>68</v>
      </c>
      <c r="AU90" s="198" t="s">
        <v>76</v>
      </c>
      <c r="AY90" s="197" t="s">
        <v>162</v>
      </c>
      <c r="BK90" s="199">
        <f>SUM(BK91:BK92)</f>
        <v>0</v>
      </c>
    </row>
    <row r="91" spans="2:65" s="1" customFormat="1" ht="22.5" customHeight="1">
      <c r="B91" s="42"/>
      <c r="C91" s="205" t="s">
        <v>76</v>
      </c>
      <c r="D91" s="205" t="s">
        <v>166</v>
      </c>
      <c r="E91" s="206" t="s">
        <v>516</v>
      </c>
      <c r="F91" s="207" t="s">
        <v>517</v>
      </c>
      <c r="G91" s="208" t="s">
        <v>489</v>
      </c>
      <c r="H91" s="209">
        <v>0.4</v>
      </c>
      <c r="I91" s="210"/>
      <c r="J91" s="211">
        <f>ROUND(I91*H91,2)</f>
        <v>0</v>
      </c>
      <c r="K91" s="207" t="s">
        <v>21</v>
      </c>
      <c r="L91" s="62"/>
      <c r="M91" s="212" t="s">
        <v>21</v>
      </c>
      <c r="N91" s="213" t="s">
        <v>40</v>
      </c>
      <c r="O91" s="4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25" t="s">
        <v>518</v>
      </c>
      <c r="AT91" s="25" t="s">
        <v>166</v>
      </c>
      <c r="AU91" s="25" t="s">
        <v>80</v>
      </c>
      <c r="AY91" s="25" t="s">
        <v>162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25" t="s">
        <v>76</v>
      </c>
      <c r="BK91" s="216">
        <f>ROUND(I91*H91,2)</f>
        <v>0</v>
      </c>
      <c r="BL91" s="25" t="s">
        <v>518</v>
      </c>
      <c r="BM91" s="25" t="s">
        <v>1038</v>
      </c>
    </row>
    <row r="92" spans="2:65" s="12" customFormat="1">
      <c r="B92" s="217"/>
      <c r="C92" s="218"/>
      <c r="D92" s="229" t="s">
        <v>174</v>
      </c>
      <c r="E92" s="230" t="s">
        <v>21</v>
      </c>
      <c r="F92" s="231" t="s">
        <v>520</v>
      </c>
      <c r="G92" s="218"/>
      <c r="H92" s="232">
        <v>0.4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174</v>
      </c>
      <c r="AU92" s="228" t="s">
        <v>80</v>
      </c>
      <c r="AV92" s="12" t="s">
        <v>80</v>
      </c>
      <c r="AW92" s="12" t="s">
        <v>33</v>
      </c>
      <c r="AX92" s="12" t="s">
        <v>76</v>
      </c>
      <c r="AY92" s="228" t="s">
        <v>162</v>
      </c>
    </row>
    <row r="93" spans="2:65" s="11" customFormat="1" ht="29.85" customHeight="1">
      <c r="B93" s="186"/>
      <c r="C93" s="187"/>
      <c r="D93" s="202" t="s">
        <v>68</v>
      </c>
      <c r="E93" s="203" t="s">
        <v>521</v>
      </c>
      <c r="F93" s="203" t="s">
        <v>522</v>
      </c>
      <c r="G93" s="187"/>
      <c r="H93" s="187"/>
      <c r="I93" s="190"/>
      <c r="J93" s="204">
        <f>BK93</f>
        <v>0</v>
      </c>
      <c r="K93" s="187"/>
      <c r="L93" s="192"/>
      <c r="M93" s="193"/>
      <c r="N93" s="194"/>
      <c r="O93" s="194"/>
      <c r="P93" s="195">
        <f>SUM(P94:P95)</f>
        <v>0</v>
      </c>
      <c r="Q93" s="194"/>
      <c r="R93" s="195">
        <f>SUM(R94:R95)</f>
        <v>0</v>
      </c>
      <c r="S93" s="194"/>
      <c r="T93" s="196">
        <f>SUM(T94:T95)</f>
        <v>0</v>
      </c>
      <c r="AR93" s="197" t="s">
        <v>188</v>
      </c>
      <c r="AT93" s="198" t="s">
        <v>68</v>
      </c>
      <c r="AU93" s="198" t="s">
        <v>76</v>
      </c>
      <c r="AY93" s="197" t="s">
        <v>162</v>
      </c>
      <c r="BK93" s="199">
        <f>SUM(BK94:BK95)</f>
        <v>0</v>
      </c>
    </row>
    <row r="94" spans="2:65" s="1" customFormat="1" ht="22.5" customHeight="1">
      <c r="B94" s="42"/>
      <c r="C94" s="205" t="s">
        <v>80</v>
      </c>
      <c r="D94" s="205" t="s">
        <v>166</v>
      </c>
      <c r="E94" s="206" t="s">
        <v>523</v>
      </c>
      <c r="F94" s="207" t="s">
        <v>522</v>
      </c>
      <c r="G94" s="208" t="s">
        <v>489</v>
      </c>
      <c r="H94" s="209">
        <v>1</v>
      </c>
      <c r="I94" s="210"/>
      <c r="J94" s="211">
        <f>ROUND(I94*H94,2)</f>
        <v>0</v>
      </c>
      <c r="K94" s="207" t="s">
        <v>21</v>
      </c>
      <c r="L94" s="62"/>
      <c r="M94" s="212" t="s">
        <v>21</v>
      </c>
      <c r="N94" s="213" t="s">
        <v>40</v>
      </c>
      <c r="O94" s="4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25" t="s">
        <v>518</v>
      </c>
      <c r="AT94" s="25" t="s">
        <v>166</v>
      </c>
      <c r="AU94" s="25" t="s">
        <v>80</v>
      </c>
      <c r="AY94" s="25" t="s">
        <v>162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25" t="s">
        <v>76</v>
      </c>
      <c r="BK94" s="216">
        <f>ROUND(I94*H94,2)</f>
        <v>0</v>
      </c>
      <c r="BL94" s="25" t="s">
        <v>518</v>
      </c>
      <c r="BM94" s="25" t="s">
        <v>1039</v>
      </c>
    </row>
    <row r="95" spans="2:65" s="12" customFormat="1">
      <c r="B95" s="217"/>
      <c r="C95" s="218"/>
      <c r="D95" s="229" t="s">
        <v>174</v>
      </c>
      <c r="E95" s="230" t="s">
        <v>21</v>
      </c>
      <c r="F95" s="231" t="s">
        <v>741</v>
      </c>
      <c r="G95" s="218"/>
      <c r="H95" s="232">
        <v>1</v>
      </c>
      <c r="I95" s="223"/>
      <c r="J95" s="218"/>
      <c r="K95" s="218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174</v>
      </c>
      <c r="AU95" s="228" t="s">
        <v>80</v>
      </c>
      <c r="AV95" s="12" t="s">
        <v>80</v>
      </c>
      <c r="AW95" s="12" t="s">
        <v>33</v>
      </c>
      <c r="AX95" s="12" t="s">
        <v>76</v>
      </c>
      <c r="AY95" s="228" t="s">
        <v>162</v>
      </c>
    </row>
    <row r="96" spans="2:65" s="11" customFormat="1" ht="29.85" customHeight="1">
      <c r="B96" s="186"/>
      <c r="C96" s="187"/>
      <c r="D96" s="202" t="s">
        <v>68</v>
      </c>
      <c r="E96" s="203" t="s">
        <v>526</v>
      </c>
      <c r="F96" s="203" t="s">
        <v>527</v>
      </c>
      <c r="G96" s="187"/>
      <c r="H96" s="187"/>
      <c r="I96" s="190"/>
      <c r="J96" s="204">
        <f>BK96</f>
        <v>0</v>
      </c>
      <c r="K96" s="187"/>
      <c r="L96" s="192"/>
      <c r="M96" s="193"/>
      <c r="N96" s="194"/>
      <c r="O96" s="194"/>
      <c r="P96" s="195">
        <f>SUM(P97:P98)</f>
        <v>0</v>
      </c>
      <c r="Q96" s="194"/>
      <c r="R96" s="195">
        <f>SUM(R97:R98)</f>
        <v>0</v>
      </c>
      <c r="S96" s="194"/>
      <c r="T96" s="196">
        <f>SUM(T97:T98)</f>
        <v>0</v>
      </c>
      <c r="AR96" s="197" t="s">
        <v>188</v>
      </c>
      <c r="AT96" s="198" t="s">
        <v>68</v>
      </c>
      <c r="AU96" s="198" t="s">
        <v>76</v>
      </c>
      <c r="AY96" s="197" t="s">
        <v>162</v>
      </c>
      <c r="BK96" s="199">
        <f>SUM(BK97:BK98)</f>
        <v>0</v>
      </c>
    </row>
    <row r="97" spans="2:65" s="1" customFormat="1" ht="22.5" customHeight="1">
      <c r="B97" s="42"/>
      <c r="C97" s="205" t="s">
        <v>172</v>
      </c>
      <c r="D97" s="205" t="s">
        <v>166</v>
      </c>
      <c r="E97" s="206" t="s">
        <v>528</v>
      </c>
      <c r="F97" s="207" t="s">
        <v>529</v>
      </c>
      <c r="G97" s="208" t="s">
        <v>489</v>
      </c>
      <c r="H97" s="209">
        <v>0.4</v>
      </c>
      <c r="I97" s="210"/>
      <c r="J97" s="211">
        <f>ROUND(I97*H97,2)</f>
        <v>0</v>
      </c>
      <c r="K97" s="207" t="s">
        <v>21</v>
      </c>
      <c r="L97" s="62"/>
      <c r="M97" s="212" t="s">
        <v>21</v>
      </c>
      <c r="N97" s="213" t="s">
        <v>40</v>
      </c>
      <c r="O97" s="4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AR97" s="25" t="s">
        <v>518</v>
      </c>
      <c r="AT97" s="25" t="s">
        <v>166</v>
      </c>
      <c r="AU97" s="25" t="s">
        <v>80</v>
      </c>
      <c r="AY97" s="25" t="s">
        <v>162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25" t="s">
        <v>76</v>
      </c>
      <c r="BK97" s="216">
        <f>ROUND(I97*H97,2)</f>
        <v>0</v>
      </c>
      <c r="BL97" s="25" t="s">
        <v>518</v>
      </c>
      <c r="BM97" s="25" t="s">
        <v>1040</v>
      </c>
    </row>
    <row r="98" spans="2:65" s="12" customFormat="1">
      <c r="B98" s="217"/>
      <c r="C98" s="218"/>
      <c r="D98" s="229" t="s">
        <v>174</v>
      </c>
      <c r="E98" s="230" t="s">
        <v>21</v>
      </c>
      <c r="F98" s="231" t="s">
        <v>531</v>
      </c>
      <c r="G98" s="218"/>
      <c r="H98" s="232">
        <v>0.4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174</v>
      </c>
      <c r="AU98" s="228" t="s">
        <v>80</v>
      </c>
      <c r="AV98" s="12" t="s">
        <v>80</v>
      </c>
      <c r="AW98" s="12" t="s">
        <v>33</v>
      </c>
      <c r="AX98" s="12" t="s">
        <v>76</v>
      </c>
      <c r="AY98" s="228" t="s">
        <v>162</v>
      </c>
    </row>
    <row r="99" spans="2:65" s="11" customFormat="1" ht="29.85" customHeight="1">
      <c r="B99" s="186"/>
      <c r="C99" s="187"/>
      <c r="D99" s="202" t="s">
        <v>68</v>
      </c>
      <c r="E99" s="203" t="s">
        <v>532</v>
      </c>
      <c r="F99" s="203" t="s">
        <v>533</v>
      </c>
      <c r="G99" s="187"/>
      <c r="H99" s="187"/>
      <c r="I99" s="190"/>
      <c r="J99" s="204">
        <f>BK99</f>
        <v>0</v>
      </c>
      <c r="K99" s="187"/>
      <c r="L99" s="192"/>
      <c r="M99" s="193"/>
      <c r="N99" s="194"/>
      <c r="O99" s="194"/>
      <c r="P99" s="195">
        <f>SUM(P100:P101)</f>
        <v>0</v>
      </c>
      <c r="Q99" s="194"/>
      <c r="R99" s="195">
        <f>SUM(R100:R101)</f>
        <v>0</v>
      </c>
      <c r="S99" s="194"/>
      <c r="T99" s="196">
        <f>SUM(T100:T101)</f>
        <v>0</v>
      </c>
      <c r="AR99" s="197" t="s">
        <v>188</v>
      </c>
      <c r="AT99" s="198" t="s">
        <v>68</v>
      </c>
      <c r="AU99" s="198" t="s">
        <v>76</v>
      </c>
      <c r="AY99" s="197" t="s">
        <v>162</v>
      </c>
      <c r="BK99" s="199">
        <f>SUM(BK100:BK101)</f>
        <v>0</v>
      </c>
    </row>
    <row r="100" spans="2:65" s="1" customFormat="1" ht="22.5" customHeight="1">
      <c r="B100" s="42"/>
      <c r="C100" s="205" t="s">
        <v>171</v>
      </c>
      <c r="D100" s="205" t="s">
        <v>166</v>
      </c>
      <c r="E100" s="206" t="s">
        <v>534</v>
      </c>
      <c r="F100" s="207" t="s">
        <v>535</v>
      </c>
      <c r="G100" s="208" t="s">
        <v>376</v>
      </c>
      <c r="H100" s="209">
        <v>2</v>
      </c>
      <c r="I100" s="210"/>
      <c r="J100" s="211">
        <f>ROUND(I100*H100,2)</f>
        <v>0</v>
      </c>
      <c r="K100" s="207" t="s">
        <v>21</v>
      </c>
      <c r="L100" s="62"/>
      <c r="M100" s="212" t="s">
        <v>21</v>
      </c>
      <c r="N100" s="213" t="s">
        <v>40</v>
      </c>
      <c r="O100" s="4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25" t="s">
        <v>518</v>
      </c>
      <c r="AT100" s="25" t="s">
        <v>166</v>
      </c>
      <c r="AU100" s="25" t="s">
        <v>80</v>
      </c>
      <c r="AY100" s="25" t="s">
        <v>162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5" t="s">
        <v>76</v>
      </c>
      <c r="BK100" s="216">
        <f>ROUND(I100*H100,2)</f>
        <v>0</v>
      </c>
      <c r="BL100" s="25" t="s">
        <v>518</v>
      </c>
      <c r="BM100" s="25" t="s">
        <v>1041</v>
      </c>
    </row>
    <row r="101" spans="2:65" s="12" customFormat="1">
      <c r="B101" s="217"/>
      <c r="C101" s="218"/>
      <c r="D101" s="229" t="s">
        <v>174</v>
      </c>
      <c r="E101" s="230" t="s">
        <v>21</v>
      </c>
      <c r="F101" s="231" t="s">
        <v>537</v>
      </c>
      <c r="G101" s="218"/>
      <c r="H101" s="232">
        <v>2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174</v>
      </c>
      <c r="AU101" s="228" t="s">
        <v>80</v>
      </c>
      <c r="AV101" s="12" t="s">
        <v>80</v>
      </c>
      <c r="AW101" s="12" t="s">
        <v>33</v>
      </c>
      <c r="AX101" s="12" t="s">
        <v>76</v>
      </c>
      <c r="AY101" s="228" t="s">
        <v>162</v>
      </c>
    </row>
    <row r="102" spans="2:65" s="11" customFormat="1" ht="29.85" customHeight="1">
      <c r="B102" s="186"/>
      <c r="C102" s="187"/>
      <c r="D102" s="202" t="s">
        <v>68</v>
      </c>
      <c r="E102" s="203" t="s">
        <v>538</v>
      </c>
      <c r="F102" s="203" t="s">
        <v>539</v>
      </c>
      <c r="G102" s="187"/>
      <c r="H102" s="187"/>
      <c r="I102" s="190"/>
      <c r="J102" s="204">
        <f>BK102</f>
        <v>0</v>
      </c>
      <c r="K102" s="187"/>
      <c r="L102" s="192"/>
      <c r="M102" s="193"/>
      <c r="N102" s="194"/>
      <c r="O102" s="194"/>
      <c r="P102" s="195">
        <f>SUM(P103:P104)</f>
        <v>0</v>
      </c>
      <c r="Q102" s="194"/>
      <c r="R102" s="195">
        <f>SUM(R103:R104)</f>
        <v>0</v>
      </c>
      <c r="S102" s="194"/>
      <c r="T102" s="196">
        <f>SUM(T103:T104)</f>
        <v>0</v>
      </c>
      <c r="AR102" s="197" t="s">
        <v>188</v>
      </c>
      <c r="AT102" s="198" t="s">
        <v>68</v>
      </c>
      <c r="AU102" s="198" t="s">
        <v>76</v>
      </c>
      <c r="AY102" s="197" t="s">
        <v>162</v>
      </c>
      <c r="BK102" s="199">
        <f>SUM(BK103:BK104)</f>
        <v>0</v>
      </c>
    </row>
    <row r="103" spans="2:65" s="1" customFormat="1" ht="22.5" customHeight="1">
      <c r="B103" s="42"/>
      <c r="C103" s="205" t="s">
        <v>188</v>
      </c>
      <c r="D103" s="205" t="s">
        <v>166</v>
      </c>
      <c r="E103" s="206" t="s">
        <v>540</v>
      </c>
      <c r="F103" s="207" t="s">
        <v>541</v>
      </c>
      <c r="G103" s="208" t="s">
        <v>489</v>
      </c>
      <c r="H103" s="209">
        <v>0.4</v>
      </c>
      <c r="I103" s="210"/>
      <c r="J103" s="211">
        <f>ROUND(I103*H103,2)</f>
        <v>0</v>
      </c>
      <c r="K103" s="207" t="s">
        <v>21</v>
      </c>
      <c r="L103" s="62"/>
      <c r="M103" s="212" t="s">
        <v>21</v>
      </c>
      <c r="N103" s="213" t="s">
        <v>40</v>
      </c>
      <c r="O103" s="4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25" t="s">
        <v>518</v>
      </c>
      <c r="AT103" s="25" t="s">
        <v>166</v>
      </c>
      <c r="AU103" s="25" t="s">
        <v>80</v>
      </c>
      <c r="AY103" s="25" t="s">
        <v>162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5" t="s">
        <v>76</v>
      </c>
      <c r="BK103" s="216">
        <f>ROUND(I103*H103,2)</f>
        <v>0</v>
      </c>
      <c r="BL103" s="25" t="s">
        <v>518</v>
      </c>
      <c r="BM103" s="25" t="s">
        <v>1042</v>
      </c>
    </row>
    <row r="104" spans="2:65" s="12" customFormat="1">
      <c r="B104" s="217"/>
      <c r="C104" s="218"/>
      <c r="D104" s="229" t="s">
        <v>174</v>
      </c>
      <c r="E104" s="230" t="s">
        <v>21</v>
      </c>
      <c r="F104" s="231" t="s">
        <v>543</v>
      </c>
      <c r="G104" s="218"/>
      <c r="H104" s="232">
        <v>0.4</v>
      </c>
      <c r="I104" s="223"/>
      <c r="J104" s="218"/>
      <c r="K104" s="218"/>
      <c r="L104" s="224"/>
      <c r="M104" s="289"/>
      <c r="N104" s="290"/>
      <c r="O104" s="290"/>
      <c r="P104" s="290"/>
      <c r="Q104" s="290"/>
      <c r="R104" s="290"/>
      <c r="S104" s="290"/>
      <c r="T104" s="291"/>
      <c r="AT104" s="228" t="s">
        <v>174</v>
      </c>
      <c r="AU104" s="228" t="s">
        <v>80</v>
      </c>
      <c r="AV104" s="12" t="s">
        <v>80</v>
      </c>
      <c r="AW104" s="12" t="s">
        <v>33</v>
      </c>
      <c r="AX104" s="12" t="s">
        <v>76</v>
      </c>
      <c r="AY104" s="228" t="s">
        <v>162</v>
      </c>
    </row>
    <row r="105" spans="2:65" s="1" customFormat="1" ht="6.95" customHeight="1">
      <c r="B105" s="57"/>
      <c r="C105" s="58"/>
      <c r="D105" s="58"/>
      <c r="E105" s="58"/>
      <c r="F105" s="58"/>
      <c r="G105" s="58"/>
      <c r="H105" s="58"/>
      <c r="I105" s="149"/>
      <c r="J105" s="58"/>
      <c r="K105" s="58"/>
      <c r="L105" s="62"/>
    </row>
  </sheetData>
  <sheetProtection password="CC35" sheet="1" objects="1" scenarios="1" formatCells="0" formatColumns="0" formatRows="0" sort="0" autoFilter="0"/>
  <autoFilter ref="C87:K104"/>
  <mergeCells count="12">
    <mergeCell ref="E78:H78"/>
    <mergeCell ref="E80:H80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6:H76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9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5" t="s">
        <v>113</v>
      </c>
      <c r="H1" s="415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5" t="s">
        <v>110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6" t="str">
        <f>'Rekapitulace stavby'!K6</f>
        <v>Podzemní kontejnery v Ostravě-Porubě III</v>
      </c>
      <c r="F7" s="417"/>
      <c r="G7" s="417"/>
      <c r="H7" s="417"/>
      <c r="I7" s="127"/>
      <c r="J7" s="30"/>
      <c r="K7" s="32"/>
    </row>
    <row r="8" spans="1:70" s="1" customFormat="1" ht="15">
      <c r="B8" s="42"/>
      <c r="C8" s="43"/>
      <c r="D8" s="38" t="s">
        <v>118</v>
      </c>
      <c r="E8" s="43"/>
      <c r="F8" s="43"/>
      <c r="G8" s="43"/>
      <c r="H8" s="43"/>
      <c r="I8" s="128"/>
      <c r="J8" s="43"/>
      <c r="K8" s="46"/>
    </row>
    <row r="9" spans="1:70" s="1" customFormat="1" ht="36.950000000000003" customHeight="1">
      <c r="B9" s="42"/>
      <c r="C9" s="43"/>
      <c r="D9" s="43"/>
      <c r="E9" s="418" t="s">
        <v>1043</v>
      </c>
      <c r="F9" s="419"/>
      <c r="G9" s="419"/>
      <c r="H9" s="419"/>
      <c r="I9" s="128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28"/>
      <c r="J10" s="43"/>
      <c r="K10" s="46"/>
    </row>
    <row r="11" spans="1:70" s="1" customFormat="1" ht="14.45" customHeight="1">
      <c r="B11" s="42"/>
      <c r="C11" s="43"/>
      <c r="D11" s="38" t="s">
        <v>20</v>
      </c>
      <c r="E11" s="43"/>
      <c r="F11" s="36" t="s">
        <v>21</v>
      </c>
      <c r="G11" s="43"/>
      <c r="H11" s="43"/>
      <c r="I11" s="129" t="s">
        <v>22</v>
      </c>
      <c r="J11" s="36" t="s">
        <v>21</v>
      </c>
      <c r="K11" s="46"/>
    </row>
    <row r="12" spans="1:70" s="1" customFormat="1" ht="14.45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29" t="s">
        <v>25</v>
      </c>
      <c r="J12" s="130" t="str">
        <f>'Rekapitulace stavby'!AN8</f>
        <v>5. 11. 2017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28"/>
      <c r="J13" s="43"/>
      <c r="K13" s="46"/>
    </row>
    <row r="14" spans="1:70" s="1" customFormat="1" ht="14.45" customHeight="1">
      <c r="B14" s="42"/>
      <c r="C14" s="43"/>
      <c r="D14" s="38" t="s">
        <v>27</v>
      </c>
      <c r="E14" s="43"/>
      <c r="F14" s="43"/>
      <c r="G14" s="43"/>
      <c r="H14" s="43"/>
      <c r="I14" s="129" t="s">
        <v>28</v>
      </c>
      <c r="J14" s="36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6" t="str">
        <f>IF('Rekapitulace stavby'!E11="","",'Rekapitulace stavby'!E11)</f>
        <v xml:space="preserve"> </v>
      </c>
      <c r="F15" s="43"/>
      <c r="G15" s="43"/>
      <c r="H15" s="43"/>
      <c r="I15" s="129" t="s">
        <v>29</v>
      </c>
      <c r="J15" s="36" t="str">
        <f>IF('Rekapitulace stavby'!AN11="","",'Rekapitulace stavby'!AN11)</f>
        <v/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28"/>
      <c r="J16" s="43"/>
      <c r="K16" s="46"/>
    </row>
    <row r="17" spans="2:11" s="1" customFormat="1" ht="14.45" customHeight="1">
      <c r="B17" s="42"/>
      <c r="C17" s="43"/>
      <c r="D17" s="38" t="s">
        <v>30</v>
      </c>
      <c r="E17" s="43"/>
      <c r="F17" s="43"/>
      <c r="G17" s="43"/>
      <c r="H17" s="43"/>
      <c r="I17" s="129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29" t="s">
        <v>29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28"/>
      <c r="J19" s="43"/>
      <c r="K19" s="46"/>
    </row>
    <row r="20" spans="2:11" s="1" customFormat="1" ht="14.45" customHeight="1">
      <c r="B20" s="42"/>
      <c r="C20" s="43"/>
      <c r="D20" s="38" t="s">
        <v>32</v>
      </c>
      <c r="E20" s="43"/>
      <c r="F20" s="43"/>
      <c r="G20" s="43"/>
      <c r="H20" s="43"/>
      <c r="I20" s="129" t="s">
        <v>28</v>
      </c>
      <c r="J20" s="36" t="str">
        <f>IF('Rekapitulace stavby'!AN16="","",'Rekapitulace stavby'!AN16)</f>
        <v/>
      </c>
      <c r="K20" s="46"/>
    </row>
    <row r="21" spans="2:11" s="1" customFormat="1" ht="18" customHeight="1">
      <c r="B21" s="42"/>
      <c r="C21" s="43"/>
      <c r="D21" s="43"/>
      <c r="E21" s="36" t="str">
        <f>IF('Rekapitulace stavby'!E17="","",'Rekapitulace stavby'!E17)</f>
        <v xml:space="preserve"> </v>
      </c>
      <c r="F21" s="43"/>
      <c r="G21" s="43"/>
      <c r="H21" s="43"/>
      <c r="I21" s="129" t="s">
        <v>29</v>
      </c>
      <c r="J21" s="36" t="str">
        <f>IF('Rekapitulace stavby'!AN17="","",'Rekapitulace stavby'!AN17)</f>
        <v/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28"/>
      <c r="J22" s="43"/>
      <c r="K22" s="46"/>
    </row>
    <row r="23" spans="2:11" s="1" customFormat="1" ht="14.45" customHeight="1">
      <c r="B23" s="42"/>
      <c r="C23" s="43"/>
      <c r="D23" s="38" t="s">
        <v>34</v>
      </c>
      <c r="E23" s="43"/>
      <c r="F23" s="43"/>
      <c r="G23" s="43"/>
      <c r="H23" s="43"/>
      <c r="I23" s="128"/>
      <c r="J23" s="43"/>
      <c r="K23" s="46"/>
    </row>
    <row r="24" spans="2:11" s="7" customFormat="1" ht="22.5" customHeight="1">
      <c r="B24" s="131"/>
      <c r="C24" s="132"/>
      <c r="D24" s="132"/>
      <c r="E24" s="405" t="s">
        <v>21</v>
      </c>
      <c r="F24" s="405"/>
      <c r="G24" s="405"/>
      <c r="H24" s="405"/>
      <c r="I24" s="133"/>
      <c r="J24" s="132"/>
      <c r="K24" s="134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28"/>
      <c r="J25" s="43"/>
      <c r="K25" s="46"/>
    </row>
    <row r="26" spans="2:11" s="1" customFormat="1" ht="6.95" customHeight="1">
      <c r="B26" s="42"/>
      <c r="C26" s="43"/>
      <c r="D26" s="86"/>
      <c r="E26" s="86"/>
      <c r="F26" s="86"/>
      <c r="G26" s="86"/>
      <c r="H26" s="86"/>
      <c r="I26" s="135"/>
      <c r="J26" s="86"/>
      <c r="K26" s="136"/>
    </row>
    <row r="27" spans="2:11" s="1" customFormat="1" ht="25.35" customHeight="1">
      <c r="B27" s="42"/>
      <c r="C27" s="43"/>
      <c r="D27" s="137" t="s">
        <v>35</v>
      </c>
      <c r="E27" s="43"/>
      <c r="F27" s="43"/>
      <c r="G27" s="43"/>
      <c r="H27" s="43"/>
      <c r="I27" s="128"/>
      <c r="J27" s="138">
        <f>ROUND(J98,2)</f>
        <v>0</v>
      </c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14.45" customHeight="1">
      <c r="B29" s="42"/>
      <c r="C29" s="43"/>
      <c r="D29" s="43"/>
      <c r="E29" s="43"/>
      <c r="F29" s="47" t="s">
        <v>37</v>
      </c>
      <c r="G29" s="43"/>
      <c r="H29" s="43"/>
      <c r="I29" s="139" t="s">
        <v>36</v>
      </c>
      <c r="J29" s="47" t="s">
        <v>38</v>
      </c>
      <c r="K29" s="46"/>
    </row>
    <row r="30" spans="2:11" s="1" customFormat="1" ht="14.45" customHeight="1">
      <c r="B30" s="42"/>
      <c r="C30" s="43"/>
      <c r="D30" s="50" t="s">
        <v>39</v>
      </c>
      <c r="E30" s="50" t="s">
        <v>40</v>
      </c>
      <c r="F30" s="140">
        <f>ROUND(SUM(BE98:BE297), 2)</f>
        <v>0</v>
      </c>
      <c r="G30" s="43"/>
      <c r="H30" s="43"/>
      <c r="I30" s="141">
        <v>0.21</v>
      </c>
      <c r="J30" s="140">
        <f>ROUND(ROUND((SUM(BE98:BE297)), 2)*I30, 2)</f>
        <v>0</v>
      </c>
      <c r="K30" s="46"/>
    </row>
    <row r="31" spans="2:11" s="1" customFormat="1" ht="14.45" customHeight="1">
      <c r="B31" s="42"/>
      <c r="C31" s="43"/>
      <c r="D31" s="43"/>
      <c r="E31" s="50" t="s">
        <v>41</v>
      </c>
      <c r="F31" s="140">
        <f>ROUND(SUM(BF98:BF297), 2)</f>
        <v>0</v>
      </c>
      <c r="G31" s="43"/>
      <c r="H31" s="43"/>
      <c r="I31" s="141">
        <v>0.15</v>
      </c>
      <c r="J31" s="140">
        <f>ROUND(ROUND((SUM(BF98:BF297)),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42</v>
      </c>
      <c r="F32" s="140">
        <f>ROUND(SUM(BG98:BG297), 2)</f>
        <v>0</v>
      </c>
      <c r="G32" s="43"/>
      <c r="H32" s="43"/>
      <c r="I32" s="141">
        <v>0.21</v>
      </c>
      <c r="J32" s="140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43</v>
      </c>
      <c r="F33" s="140">
        <f>ROUND(SUM(BH98:BH297), 2)</f>
        <v>0</v>
      </c>
      <c r="G33" s="43"/>
      <c r="H33" s="43"/>
      <c r="I33" s="141">
        <v>0.15</v>
      </c>
      <c r="J33" s="140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ROUND(SUM(BI98:BI297), 2)</f>
        <v>0</v>
      </c>
      <c r="G34" s="43"/>
      <c r="H34" s="43"/>
      <c r="I34" s="141">
        <v>0</v>
      </c>
      <c r="J34" s="140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28"/>
      <c r="J35" s="43"/>
      <c r="K35" s="46"/>
    </row>
    <row r="36" spans="2:11" s="1" customFormat="1" ht="25.35" customHeight="1">
      <c r="B36" s="42"/>
      <c r="C36" s="142"/>
      <c r="D36" s="143" t="s">
        <v>45</v>
      </c>
      <c r="E36" s="80"/>
      <c r="F36" s="80"/>
      <c r="G36" s="144" t="s">
        <v>46</v>
      </c>
      <c r="H36" s="145" t="s">
        <v>47</v>
      </c>
      <c r="I36" s="146"/>
      <c r="J36" s="147">
        <f>SUM(J27:J34)</f>
        <v>0</v>
      </c>
      <c r="K36" s="148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49"/>
      <c r="J37" s="58"/>
      <c r="K37" s="59"/>
    </row>
    <row r="41" spans="2:11" s="1" customFormat="1" ht="6.95" customHeight="1">
      <c r="B41" s="150"/>
      <c r="C41" s="151"/>
      <c r="D41" s="151"/>
      <c r="E41" s="151"/>
      <c r="F41" s="151"/>
      <c r="G41" s="151"/>
      <c r="H41" s="151"/>
      <c r="I41" s="152"/>
      <c r="J41" s="151"/>
      <c r="K41" s="153"/>
    </row>
    <row r="42" spans="2:11" s="1" customFormat="1" ht="36.950000000000003" customHeight="1">
      <c r="B42" s="42"/>
      <c r="C42" s="31" t="s">
        <v>120</v>
      </c>
      <c r="D42" s="43"/>
      <c r="E42" s="43"/>
      <c r="F42" s="43"/>
      <c r="G42" s="43"/>
      <c r="H42" s="43"/>
      <c r="I42" s="128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28"/>
      <c r="J43" s="43"/>
      <c r="K43" s="46"/>
    </row>
    <row r="44" spans="2:11" s="1" customFormat="1" ht="14.45" customHeight="1">
      <c r="B44" s="42"/>
      <c r="C44" s="38" t="s">
        <v>18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22.5" customHeight="1">
      <c r="B45" s="42"/>
      <c r="C45" s="43"/>
      <c r="D45" s="43"/>
      <c r="E45" s="416" t="str">
        <f>E7</f>
        <v>Podzemní kontejnery v Ostravě-Porubě III</v>
      </c>
      <c r="F45" s="417"/>
      <c r="G45" s="417"/>
      <c r="H45" s="417"/>
      <c r="I45" s="128"/>
      <c r="J45" s="43"/>
      <c r="K45" s="46"/>
    </row>
    <row r="46" spans="2:11" s="1" customFormat="1" ht="14.45" customHeight="1">
      <c r="B46" s="42"/>
      <c r="C46" s="38" t="s">
        <v>118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3.25" customHeight="1">
      <c r="B47" s="42"/>
      <c r="C47" s="43"/>
      <c r="D47" s="43"/>
      <c r="E47" s="418" t="str">
        <f>E9</f>
        <v>SO 04_S - Lokalita Bulharská 3 (separ.)</v>
      </c>
      <c r="F47" s="419"/>
      <c r="G47" s="419"/>
      <c r="H47" s="419"/>
      <c r="I47" s="128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28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 xml:space="preserve"> </v>
      </c>
      <c r="G49" s="43"/>
      <c r="H49" s="43"/>
      <c r="I49" s="129" t="s">
        <v>25</v>
      </c>
      <c r="J49" s="130" t="str">
        <f>IF(J12="","",J12)</f>
        <v>5. 11. 2017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28"/>
      <c r="J50" s="43"/>
      <c r="K50" s="46"/>
    </row>
    <row r="51" spans="2:47" s="1" customFormat="1" ht="15">
      <c r="B51" s="42"/>
      <c r="C51" s="38" t="s">
        <v>27</v>
      </c>
      <c r="D51" s="43"/>
      <c r="E51" s="43"/>
      <c r="F51" s="36" t="str">
        <f>E15</f>
        <v xml:space="preserve"> </v>
      </c>
      <c r="G51" s="43"/>
      <c r="H51" s="43"/>
      <c r="I51" s="129" t="s">
        <v>32</v>
      </c>
      <c r="J51" s="36" t="str">
        <f>E21</f>
        <v xml:space="preserve"> </v>
      </c>
      <c r="K51" s="46"/>
    </row>
    <row r="52" spans="2:47" s="1" customFormat="1" ht="14.45" customHeight="1">
      <c r="B52" s="42"/>
      <c r="C52" s="38" t="s">
        <v>30</v>
      </c>
      <c r="D52" s="43"/>
      <c r="E52" s="43"/>
      <c r="F52" s="36" t="str">
        <f>IF(E18="","",E18)</f>
        <v/>
      </c>
      <c r="G52" s="43"/>
      <c r="H52" s="43"/>
      <c r="I52" s="128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28"/>
      <c r="J53" s="43"/>
      <c r="K53" s="46"/>
    </row>
    <row r="54" spans="2:47" s="1" customFormat="1" ht="29.25" customHeight="1">
      <c r="B54" s="42"/>
      <c r="C54" s="154" t="s">
        <v>121</v>
      </c>
      <c r="D54" s="142"/>
      <c r="E54" s="142"/>
      <c r="F54" s="142"/>
      <c r="G54" s="142"/>
      <c r="H54" s="142"/>
      <c r="I54" s="155"/>
      <c r="J54" s="156" t="s">
        <v>122</v>
      </c>
      <c r="K54" s="157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28"/>
      <c r="J55" s="43"/>
      <c r="K55" s="46"/>
    </row>
    <row r="56" spans="2:47" s="1" customFormat="1" ht="29.25" customHeight="1">
      <c r="B56" s="42"/>
      <c r="C56" s="158" t="s">
        <v>123</v>
      </c>
      <c r="D56" s="43"/>
      <c r="E56" s="43"/>
      <c r="F56" s="43"/>
      <c r="G56" s="43"/>
      <c r="H56" s="43"/>
      <c r="I56" s="128"/>
      <c r="J56" s="138">
        <f>J98</f>
        <v>0</v>
      </c>
      <c r="K56" s="46"/>
      <c r="AU56" s="25" t="s">
        <v>124</v>
      </c>
    </row>
    <row r="57" spans="2:47" s="8" customFormat="1" ht="24.95" customHeight="1">
      <c r="B57" s="159"/>
      <c r="C57" s="160"/>
      <c r="D57" s="161" t="s">
        <v>125</v>
      </c>
      <c r="E57" s="162"/>
      <c r="F57" s="162"/>
      <c r="G57" s="162"/>
      <c r="H57" s="162"/>
      <c r="I57" s="163"/>
      <c r="J57" s="164">
        <f>J99</f>
        <v>0</v>
      </c>
      <c r="K57" s="165"/>
    </row>
    <row r="58" spans="2:47" s="9" customFormat="1" ht="19.899999999999999" customHeight="1">
      <c r="B58" s="166"/>
      <c r="C58" s="167"/>
      <c r="D58" s="168" t="s">
        <v>126</v>
      </c>
      <c r="E58" s="169"/>
      <c r="F58" s="169"/>
      <c r="G58" s="169"/>
      <c r="H58" s="169"/>
      <c r="I58" s="170"/>
      <c r="J58" s="171">
        <f>J100</f>
        <v>0</v>
      </c>
      <c r="K58" s="172"/>
    </row>
    <row r="59" spans="2:47" s="9" customFormat="1" ht="14.85" customHeight="1">
      <c r="B59" s="166"/>
      <c r="C59" s="167"/>
      <c r="D59" s="168" t="s">
        <v>127</v>
      </c>
      <c r="E59" s="169"/>
      <c r="F59" s="169"/>
      <c r="G59" s="169"/>
      <c r="H59" s="169"/>
      <c r="I59" s="170"/>
      <c r="J59" s="171">
        <f>J101</f>
        <v>0</v>
      </c>
      <c r="K59" s="172"/>
    </row>
    <row r="60" spans="2:47" s="9" customFormat="1" ht="14.85" customHeight="1">
      <c r="B60" s="166"/>
      <c r="C60" s="167"/>
      <c r="D60" s="168" t="s">
        <v>128</v>
      </c>
      <c r="E60" s="169"/>
      <c r="F60" s="169"/>
      <c r="G60" s="169"/>
      <c r="H60" s="169"/>
      <c r="I60" s="170"/>
      <c r="J60" s="171">
        <f>J124</f>
        <v>0</v>
      </c>
      <c r="K60" s="172"/>
    </row>
    <row r="61" spans="2:47" s="9" customFormat="1" ht="14.85" customHeight="1">
      <c r="B61" s="166"/>
      <c r="C61" s="167"/>
      <c r="D61" s="168" t="s">
        <v>129</v>
      </c>
      <c r="E61" s="169"/>
      <c r="F61" s="169"/>
      <c r="G61" s="169"/>
      <c r="H61" s="169"/>
      <c r="I61" s="170"/>
      <c r="J61" s="171">
        <f>J127</f>
        <v>0</v>
      </c>
      <c r="K61" s="172"/>
    </row>
    <row r="62" spans="2:47" s="9" customFormat="1" ht="14.85" customHeight="1">
      <c r="B62" s="166"/>
      <c r="C62" s="167"/>
      <c r="D62" s="168" t="s">
        <v>130</v>
      </c>
      <c r="E62" s="169"/>
      <c r="F62" s="169"/>
      <c r="G62" s="169"/>
      <c r="H62" s="169"/>
      <c r="I62" s="170"/>
      <c r="J62" s="171">
        <f>J134</f>
        <v>0</v>
      </c>
      <c r="K62" s="172"/>
    </row>
    <row r="63" spans="2:47" s="9" customFormat="1" ht="14.85" customHeight="1">
      <c r="B63" s="166"/>
      <c r="C63" s="167"/>
      <c r="D63" s="168" t="s">
        <v>131</v>
      </c>
      <c r="E63" s="169"/>
      <c r="F63" s="169"/>
      <c r="G63" s="169"/>
      <c r="H63" s="169"/>
      <c r="I63" s="170"/>
      <c r="J63" s="171">
        <f>J147</f>
        <v>0</v>
      </c>
      <c r="K63" s="172"/>
    </row>
    <row r="64" spans="2:47" s="9" customFormat="1" ht="14.85" customHeight="1">
      <c r="B64" s="166"/>
      <c r="C64" s="167"/>
      <c r="D64" s="168" t="s">
        <v>132</v>
      </c>
      <c r="E64" s="169"/>
      <c r="F64" s="169"/>
      <c r="G64" s="169"/>
      <c r="H64" s="169"/>
      <c r="I64" s="170"/>
      <c r="J64" s="171">
        <f>J155</f>
        <v>0</v>
      </c>
      <c r="K64" s="172"/>
    </row>
    <row r="65" spans="2:11" s="9" customFormat="1" ht="14.85" customHeight="1">
      <c r="B65" s="166"/>
      <c r="C65" s="167"/>
      <c r="D65" s="168" t="s">
        <v>133</v>
      </c>
      <c r="E65" s="169"/>
      <c r="F65" s="169"/>
      <c r="G65" s="169"/>
      <c r="H65" s="169"/>
      <c r="I65" s="170"/>
      <c r="J65" s="171">
        <f>J175</f>
        <v>0</v>
      </c>
      <c r="K65" s="172"/>
    </row>
    <row r="66" spans="2:11" s="9" customFormat="1" ht="19.899999999999999" customHeight="1">
      <c r="B66" s="166"/>
      <c r="C66" s="167"/>
      <c r="D66" s="168" t="s">
        <v>134</v>
      </c>
      <c r="E66" s="169"/>
      <c r="F66" s="169"/>
      <c r="G66" s="169"/>
      <c r="H66" s="169"/>
      <c r="I66" s="170"/>
      <c r="J66" s="171">
        <f>J190</f>
        <v>0</v>
      </c>
      <c r="K66" s="172"/>
    </row>
    <row r="67" spans="2:11" s="9" customFormat="1" ht="14.85" customHeight="1">
      <c r="B67" s="166"/>
      <c r="C67" s="167"/>
      <c r="D67" s="168" t="s">
        <v>606</v>
      </c>
      <c r="E67" s="169"/>
      <c r="F67" s="169"/>
      <c r="G67" s="169"/>
      <c r="H67" s="169"/>
      <c r="I67" s="170"/>
      <c r="J67" s="171">
        <f>J196</f>
        <v>0</v>
      </c>
      <c r="K67" s="172"/>
    </row>
    <row r="68" spans="2:11" s="9" customFormat="1" ht="14.85" customHeight="1">
      <c r="B68" s="166"/>
      <c r="C68" s="167"/>
      <c r="D68" s="168" t="s">
        <v>135</v>
      </c>
      <c r="E68" s="169"/>
      <c r="F68" s="169"/>
      <c r="G68" s="169"/>
      <c r="H68" s="169"/>
      <c r="I68" s="170"/>
      <c r="J68" s="171">
        <f>J210</f>
        <v>0</v>
      </c>
      <c r="K68" s="172"/>
    </row>
    <row r="69" spans="2:11" s="9" customFormat="1" ht="19.899999999999999" customHeight="1">
      <c r="B69" s="166"/>
      <c r="C69" s="167"/>
      <c r="D69" s="168" t="s">
        <v>136</v>
      </c>
      <c r="E69" s="169"/>
      <c r="F69" s="169"/>
      <c r="G69" s="169"/>
      <c r="H69" s="169"/>
      <c r="I69" s="170"/>
      <c r="J69" s="171">
        <f>J215</f>
        <v>0</v>
      </c>
      <c r="K69" s="172"/>
    </row>
    <row r="70" spans="2:11" s="9" customFormat="1" ht="19.899999999999999" customHeight="1">
      <c r="B70" s="166"/>
      <c r="C70" s="167"/>
      <c r="D70" s="168" t="s">
        <v>137</v>
      </c>
      <c r="E70" s="169"/>
      <c r="F70" s="169"/>
      <c r="G70" s="169"/>
      <c r="H70" s="169"/>
      <c r="I70" s="170"/>
      <c r="J70" s="171">
        <f>J234</f>
        <v>0</v>
      </c>
      <c r="K70" s="172"/>
    </row>
    <row r="71" spans="2:11" s="9" customFormat="1" ht="19.899999999999999" customHeight="1">
      <c r="B71" s="166"/>
      <c r="C71" s="167"/>
      <c r="D71" s="168" t="s">
        <v>138</v>
      </c>
      <c r="E71" s="169"/>
      <c r="F71" s="169"/>
      <c r="G71" s="169"/>
      <c r="H71" s="169"/>
      <c r="I71" s="170"/>
      <c r="J71" s="171">
        <f>J244</f>
        <v>0</v>
      </c>
      <c r="K71" s="172"/>
    </row>
    <row r="72" spans="2:11" s="9" customFormat="1" ht="19.899999999999999" customHeight="1">
      <c r="B72" s="166"/>
      <c r="C72" s="167"/>
      <c r="D72" s="168" t="s">
        <v>139</v>
      </c>
      <c r="E72" s="169"/>
      <c r="F72" s="169"/>
      <c r="G72" s="169"/>
      <c r="H72" s="169"/>
      <c r="I72" s="170"/>
      <c r="J72" s="171">
        <f>J252</f>
        <v>0</v>
      </c>
      <c r="K72" s="172"/>
    </row>
    <row r="73" spans="2:11" s="8" customFormat="1" ht="24.95" customHeight="1">
      <c r="B73" s="159"/>
      <c r="C73" s="160"/>
      <c r="D73" s="161" t="s">
        <v>140</v>
      </c>
      <c r="E73" s="162"/>
      <c r="F73" s="162"/>
      <c r="G73" s="162"/>
      <c r="H73" s="162"/>
      <c r="I73" s="163"/>
      <c r="J73" s="164">
        <f>J254</f>
        <v>0</v>
      </c>
      <c r="K73" s="165"/>
    </row>
    <row r="74" spans="2:11" s="9" customFormat="1" ht="19.899999999999999" customHeight="1">
      <c r="B74" s="166"/>
      <c r="C74" s="167"/>
      <c r="D74" s="168" t="s">
        <v>141</v>
      </c>
      <c r="E74" s="169"/>
      <c r="F74" s="169"/>
      <c r="G74" s="169"/>
      <c r="H74" s="169"/>
      <c r="I74" s="170"/>
      <c r="J74" s="171">
        <f>J255</f>
        <v>0</v>
      </c>
      <c r="K74" s="172"/>
    </row>
    <row r="75" spans="2:11" s="9" customFormat="1" ht="19.899999999999999" customHeight="1">
      <c r="B75" s="166"/>
      <c r="C75" s="167"/>
      <c r="D75" s="168" t="s">
        <v>142</v>
      </c>
      <c r="E75" s="169"/>
      <c r="F75" s="169"/>
      <c r="G75" s="169"/>
      <c r="H75" s="169"/>
      <c r="I75" s="170"/>
      <c r="J75" s="171">
        <f>J258</f>
        <v>0</v>
      </c>
      <c r="K75" s="172"/>
    </row>
    <row r="76" spans="2:11" s="9" customFormat="1" ht="19.899999999999999" customHeight="1">
      <c r="B76" s="166"/>
      <c r="C76" s="167"/>
      <c r="D76" s="168" t="s">
        <v>143</v>
      </c>
      <c r="E76" s="169"/>
      <c r="F76" s="169"/>
      <c r="G76" s="169"/>
      <c r="H76" s="169"/>
      <c r="I76" s="170"/>
      <c r="J76" s="171">
        <f>J267</f>
        <v>0</v>
      </c>
      <c r="K76" s="172"/>
    </row>
    <row r="77" spans="2:11" s="9" customFormat="1" ht="19.899999999999999" customHeight="1">
      <c r="B77" s="166"/>
      <c r="C77" s="167"/>
      <c r="D77" s="168" t="s">
        <v>144</v>
      </c>
      <c r="E77" s="169"/>
      <c r="F77" s="169"/>
      <c r="G77" s="169"/>
      <c r="H77" s="169"/>
      <c r="I77" s="170"/>
      <c r="J77" s="171">
        <f>J280</f>
        <v>0</v>
      </c>
      <c r="K77" s="172"/>
    </row>
    <row r="78" spans="2:11" s="8" customFormat="1" ht="24.95" customHeight="1">
      <c r="B78" s="159"/>
      <c r="C78" s="160"/>
      <c r="D78" s="161" t="s">
        <v>145</v>
      </c>
      <c r="E78" s="162"/>
      <c r="F78" s="162"/>
      <c r="G78" s="162"/>
      <c r="H78" s="162"/>
      <c r="I78" s="163"/>
      <c r="J78" s="164">
        <f>J294</f>
        <v>0</v>
      </c>
      <c r="K78" s="165"/>
    </row>
    <row r="79" spans="2:11" s="1" customFormat="1" ht="21.75" customHeight="1">
      <c r="B79" s="42"/>
      <c r="C79" s="43"/>
      <c r="D79" s="43"/>
      <c r="E79" s="43"/>
      <c r="F79" s="43"/>
      <c r="G79" s="43"/>
      <c r="H79" s="43"/>
      <c r="I79" s="128"/>
      <c r="J79" s="43"/>
      <c r="K79" s="46"/>
    </row>
    <row r="80" spans="2:11" s="1" customFormat="1" ht="6.95" customHeight="1">
      <c r="B80" s="57"/>
      <c r="C80" s="58"/>
      <c r="D80" s="58"/>
      <c r="E80" s="58"/>
      <c r="F80" s="58"/>
      <c r="G80" s="58"/>
      <c r="H80" s="58"/>
      <c r="I80" s="149"/>
      <c r="J80" s="58"/>
      <c r="K80" s="59"/>
    </row>
    <row r="84" spans="2:12" s="1" customFormat="1" ht="6.95" customHeight="1">
      <c r="B84" s="60"/>
      <c r="C84" s="61"/>
      <c r="D84" s="61"/>
      <c r="E84" s="61"/>
      <c r="F84" s="61"/>
      <c r="G84" s="61"/>
      <c r="H84" s="61"/>
      <c r="I84" s="152"/>
      <c r="J84" s="61"/>
      <c r="K84" s="61"/>
      <c r="L84" s="62"/>
    </row>
    <row r="85" spans="2:12" s="1" customFormat="1" ht="36.950000000000003" customHeight="1">
      <c r="B85" s="42"/>
      <c r="C85" s="63" t="s">
        <v>146</v>
      </c>
      <c r="D85" s="64"/>
      <c r="E85" s="64"/>
      <c r="F85" s="64"/>
      <c r="G85" s="64"/>
      <c r="H85" s="64"/>
      <c r="I85" s="173"/>
      <c r="J85" s="64"/>
      <c r="K85" s="64"/>
      <c r="L85" s="62"/>
    </row>
    <row r="86" spans="2:12" s="1" customFormat="1" ht="6.95" customHeight="1">
      <c r="B86" s="42"/>
      <c r="C86" s="64"/>
      <c r="D86" s="64"/>
      <c r="E86" s="64"/>
      <c r="F86" s="64"/>
      <c r="G86" s="64"/>
      <c r="H86" s="64"/>
      <c r="I86" s="173"/>
      <c r="J86" s="64"/>
      <c r="K86" s="64"/>
      <c r="L86" s="62"/>
    </row>
    <row r="87" spans="2:12" s="1" customFormat="1" ht="14.45" customHeight="1">
      <c r="B87" s="42"/>
      <c r="C87" s="66" t="s">
        <v>18</v>
      </c>
      <c r="D87" s="64"/>
      <c r="E87" s="64"/>
      <c r="F87" s="64"/>
      <c r="G87" s="64"/>
      <c r="H87" s="64"/>
      <c r="I87" s="173"/>
      <c r="J87" s="64"/>
      <c r="K87" s="64"/>
      <c r="L87" s="62"/>
    </row>
    <row r="88" spans="2:12" s="1" customFormat="1" ht="22.5" customHeight="1">
      <c r="B88" s="42"/>
      <c r="C88" s="64"/>
      <c r="D88" s="64"/>
      <c r="E88" s="412" t="str">
        <f>E7</f>
        <v>Podzemní kontejnery v Ostravě-Porubě III</v>
      </c>
      <c r="F88" s="413"/>
      <c r="G88" s="413"/>
      <c r="H88" s="413"/>
      <c r="I88" s="173"/>
      <c r="J88" s="64"/>
      <c r="K88" s="64"/>
      <c r="L88" s="62"/>
    </row>
    <row r="89" spans="2:12" s="1" customFormat="1" ht="14.45" customHeight="1">
      <c r="B89" s="42"/>
      <c r="C89" s="66" t="s">
        <v>118</v>
      </c>
      <c r="D89" s="64"/>
      <c r="E89" s="64"/>
      <c r="F89" s="64"/>
      <c r="G89" s="64"/>
      <c r="H89" s="64"/>
      <c r="I89" s="173"/>
      <c r="J89" s="64"/>
      <c r="K89" s="64"/>
      <c r="L89" s="62"/>
    </row>
    <row r="90" spans="2:12" s="1" customFormat="1" ht="23.25" customHeight="1">
      <c r="B90" s="42"/>
      <c r="C90" s="64"/>
      <c r="D90" s="64"/>
      <c r="E90" s="384" t="str">
        <f>E9</f>
        <v>SO 04_S - Lokalita Bulharská 3 (separ.)</v>
      </c>
      <c r="F90" s="414"/>
      <c r="G90" s="414"/>
      <c r="H90" s="414"/>
      <c r="I90" s="173"/>
      <c r="J90" s="64"/>
      <c r="K90" s="64"/>
      <c r="L90" s="62"/>
    </row>
    <row r="91" spans="2:12" s="1" customFormat="1" ht="6.95" customHeight="1">
      <c r="B91" s="42"/>
      <c r="C91" s="64"/>
      <c r="D91" s="64"/>
      <c r="E91" s="64"/>
      <c r="F91" s="64"/>
      <c r="G91" s="64"/>
      <c r="H91" s="64"/>
      <c r="I91" s="173"/>
      <c r="J91" s="64"/>
      <c r="K91" s="64"/>
      <c r="L91" s="62"/>
    </row>
    <row r="92" spans="2:12" s="1" customFormat="1" ht="18" customHeight="1">
      <c r="B92" s="42"/>
      <c r="C92" s="66" t="s">
        <v>23</v>
      </c>
      <c r="D92" s="64"/>
      <c r="E92" s="64"/>
      <c r="F92" s="174" t="str">
        <f>F12</f>
        <v xml:space="preserve"> </v>
      </c>
      <c r="G92" s="64"/>
      <c r="H92" s="64"/>
      <c r="I92" s="175" t="s">
        <v>25</v>
      </c>
      <c r="J92" s="74" t="str">
        <f>IF(J12="","",J12)</f>
        <v>5. 11. 2017</v>
      </c>
      <c r="K92" s="64"/>
      <c r="L92" s="62"/>
    </row>
    <row r="93" spans="2:12" s="1" customFormat="1" ht="6.95" customHeight="1">
      <c r="B93" s="42"/>
      <c r="C93" s="64"/>
      <c r="D93" s="64"/>
      <c r="E93" s="64"/>
      <c r="F93" s="64"/>
      <c r="G93" s="64"/>
      <c r="H93" s="64"/>
      <c r="I93" s="173"/>
      <c r="J93" s="64"/>
      <c r="K93" s="64"/>
      <c r="L93" s="62"/>
    </row>
    <row r="94" spans="2:12" s="1" customFormat="1" ht="15">
      <c r="B94" s="42"/>
      <c r="C94" s="66" t="s">
        <v>27</v>
      </c>
      <c r="D94" s="64"/>
      <c r="E94" s="64"/>
      <c r="F94" s="174" t="str">
        <f>E15</f>
        <v xml:space="preserve"> </v>
      </c>
      <c r="G94" s="64"/>
      <c r="H94" s="64"/>
      <c r="I94" s="175" t="s">
        <v>32</v>
      </c>
      <c r="J94" s="174" t="str">
        <f>E21</f>
        <v xml:space="preserve"> </v>
      </c>
      <c r="K94" s="64"/>
      <c r="L94" s="62"/>
    </row>
    <row r="95" spans="2:12" s="1" customFormat="1" ht="14.45" customHeight="1">
      <c r="B95" s="42"/>
      <c r="C95" s="66" t="s">
        <v>30</v>
      </c>
      <c r="D95" s="64"/>
      <c r="E95" s="64"/>
      <c r="F95" s="174" t="str">
        <f>IF(E18="","",E18)</f>
        <v/>
      </c>
      <c r="G95" s="64"/>
      <c r="H95" s="64"/>
      <c r="I95" s="173"/>
      <c r="J95" s="64"/>
      <c r="K95" s="64"/>
      <c r="L95" s="62"/>
    </row>
    <row r="96" spans="2:12" s="1" customFormat="1" ht="10.35" customHeight="1">
      <c r="B96" s="42"/>
      <c r="C96" s="64"/>
      <c r="D96" s="64"/>
      <c r="E96" s="64"/>
      <c r="F96" s="64"/>
      <c r="G96" s="64"/>
      <c r="H96" s="64"/>
      <c r="I96" s="173"/>
      <c r="J96" s="64"/>
      <c r="K96" s="64"/>
      <c r="L96" s="62"/>
    </row>
    <row r="97" spans="2:65" s="10" customFormat="1" ht="29.25" customHeight="1">
      <c r="B97" s="176"/>
      <c r="C97" s="177" t="s">
        <v>147</v>
      </c>
      <c r="D97" s="178" t="s">
        <v>54</v>
      </c>
      <c r="E97" s="178" t="s">
        <v>50</v>
      </c>
      <c r="F97" s="178" t="s">
        <v>148</v>
      </c>
      <c r="G97" s="178" t="s">
        <v>149</v>
      </c>
      <c r="H97" s="178" t="s">
        <v>150</v>
      </c>
      <c r="I97" s="179" t="s">
        <v>151</v>
      </c>
      <c r="J97" s="178" t="s">
        <v>122</v>
      </c>
      <c r="K97" s="180" t="s">
        <v>152</v>
      </c>
      <c r="L97" s="181"/>
      <c r="M97" s="82" t="s">
        <v>153</v>
      </c>
      <c r="N97" s="83" t="s">
        <v>39</v>
      </c>
      <c r="O97" s="83" t="s">
        <v>154</v>
      </c>
      <c r="P97" s="83" t="s">
        <v>155</v>
      </c>
      <c r="Q97" s="83" t="s">
        <v>156</v>
      </c>
      <c r="R97" s="83" t="s">
        <v>157</v>
      </c>
      <c r="S97" s="83" t="s">
        <v>158</v>
      </c>
      <c r="T97" s="84" t="s">
        <v>159</v>
      </c>
    </row>
    <row r="98" spans="2:65" s="1" customFormat="1" ht="29.25" customHeight="1">
      <c r="B98" s="42"/>
      <c r="C98" s="88" t="s">
        <v>123</v>
      </c>
      <c r="D98" s="64"/>
      <c r="E98" s="64"/>
      <c r="F98" s="64"/>
      <c r="G98" s="64"/>
      <c r="H98" s="64"/>
      <c r="I98" s="173"/>
      <c r="J98" s="182">
        <f>BK98</f>
        <v>0</v>
      </c>
      <c r="K98" s="64"/>
      <c r="L98" s="62"/>
      <c r="M98" s="85"/>
      <c r="N98" s="86"/>
      <c r="O98" s="86"/>
      <c r="P98" s="183">
        <f>P99+P254+P294</f>
        <v>0</v>
      </c>
      <c r="Q98" s="86"/>
      <c r="R98" s="183">
        <f>R99+R254+R294</f>
        <v>101.55187706999999</v>
      </c>
      <c r="S98" s="86"/>
      <c r="T98" s="184">
        <f>T99+T254+T294</f>
        <v>13.283999999999999</v>
      </c>
      <c r="AT98" s="25" t="s">
        <v>68</v>
      </c>
      <c r="AU98" s="25" t="s">
        <v>124</v>
      </c>
      <c r="BK98" s="185">
        <f>BK99+BK254+BK294</f>
        <v>0</v>
      </c>
    </row>
    <row r="99" spans="2:65" s="11" customFormat="1" ht="37.35" customHeight="1">
      <c r="B99" s="186"/>
      <c r="C99" s="187"/>
      <c r="D99" s="188" t="s">
        <v>68</v>
      </c>
      <c r="E99" s="189" t="s">
        <v>160</v>
      </c>
      <c r="F99" s="189" t="s">
        <v>161</v>
      </c>
      <c r="G99" s="187"/>
      <c r="H99" s="187"/>
      <c r="I99" s="190"/>
      <c r="J99" s="191">
        <f>BK99</f>
        <v>0</v>
      </c>
      <c r="K99" s="187"/>
      <c r="L99" s="192"/>
      <c r="M99" s="193"/>
      <c r="N99" s="194"/>
      <c r="O99" s="194"/>
      <c r="P99" s="195">
        <f>P100+P190+P215+P234+P244+P252</f>
        <v>0</v>
      </c>
      <c r="Q99" s="194"/>
      <c r="R99" s="195">
        <f>R100+R190+R215+R234+R244+R252</f>
        <v>99.114797069999995</v>
      </c>
      <c r="S99" s="194"/>
      <c r="T99" s="196">
        <f>T100+T190+T215+T234+T244+T252</f>
        <v>13.283999999999999</v>
      </c>
      <c r="AR99" s="197" t="s">
        <v>76</v>
      </c>
      <c r="AT99" s="198" t="s">
        <v>68</v>
      </c>
      <c r="AU99" s="198" t="s">
        <v>69</v>
      </c>
      <c r="AY99" s="197" t="s">
        <v>162</v>
      </c>
      <c r="BK99" s="199">
        <f>BK100+BK190+BK215+BK234+BK244+BK252</f>
        <v>0</v>
      </c>
    </row>
    <row r="100" spans="2:65" s="11" customFormat="1" ht="19.899999999999999" customHeight="1">
      <c r="B100" s="186"/>
      <c r="C100" s="187"/>
      <c r="D100" s="188" t="s">
        <v>68</v>
      </c>
      <c r="E100" s="200" t="s">
        <v>76</v>
      </c>
      <c r="F100" s="200" t="s">
        <v>163</v>
      </c>
      <c r="G100" s="187"/>
      <c r="H100" s="187"/>
      <c r="I100" s="190"/>
      <c r="J100" s="201">
        <f>BK100</f>
        <v>0</v>
      </c>
      <c r="K100" s="187"/>
      <c r="L100" s="192"/>
      <c r="M100" s="193"/>
      <c r="N100" s="194"/>
      <c r="O100" s="194"/>
      <c r="P100" s="195">
        <f>P101+P124+P127+P134+P147+P155+P175</f>
        <v>0</v>
      </c>
      <c r="Q100" s="194"/>
      <c r="R100" s="195">
        <f>R101+R124+R127+R134+R147+R155+R175</f>
        <v>73.302219899999997</v>
      </c>
      <c r="S100" s="194"/>
      <c r="T100" s="196">
        <f>T101+T124+T127+T134+T147+T155+T175</f>
        <v>13.283999999999999</v>
      </c>
      <c r="AR100" s="197" t="s">
        <v>76</v>
      </c>
      <c r="AT100" s="198" t="s">
        <v>68</v>
      </c>
      <c r="AU100" s="198" t="s">
        <v>76</v>
      </c>
      <c r="AY100" s="197" t="s">
        <v>162</v>
      </c>
      <c r="BK100" s="199">
        <f>BK101+BK124+BK127+BK134+BK147+BK155+BK175</f>
        <v>0</v>
      </c>
    </row>
    <row r="101" spans="2:65" s="11" customFormat="1" ht="14.85" customHeight="1">
      <c r="B101" s="186"/>
      <c r="C101" s="187"/>
      <c r="D101" s="202" t="s">
        <v>68</v>
      </c>
      <c r="E101" s="203" t="s">
        <v>164</v>
      </c>
      <c r="F101" s="203" t="s">
        <v>165</v>
      </c>
      <c r="G101" s="187"/>
      <c r="H101" s="187"/>
      <c r="I101" s="190"/>
      <c r="J101" s="204">
        <f>BK101</f>
        <v>0</v>
      </c>
      <c r="K101" s="187"/>
      <c r="L101" s="192"/>
      <c r="M101" s="193"/>
      <c r="N101" s="194"/>
      <c r="O101" s="194"/>
      <c r="P101" s="195">
        <f>SUM(P102:P123)</f>
        <v>0</v>
      </c>
      <c r="Q101" s="194"/>
      <c r="R101" s="195">
        <f>SUM(R102:R123)</f>
        <v>2.4900000000000002E-2</v>
      </c>
      <c r="S101" s="194"/>
      <c r="T101" s="196">
        <f>SUM(T102:T123)</f>
        <v>13.283999999999999</v>
      </c>
      <c r="AR101" s="197" t="s">
        <v>76</v>
      </c>
      <c r="AT101" s="198" t="s">
        <v>68</v>
      </c>
      <c r="AU101" s="198" t="s">
        <v>80</v>
      </c>
      <c r="AY101" s="197" t="s">
        <v>162</v>
      </c>
      <c r="BK101" s="199">
        <f>SUM(BK102:BK123)</f>
        <v>0</v>
      </c>
    </row>
    <row r="102" spans="2:65" s="1" customFormat="1" ht="31.5" customHeight="1">
      <c r="B102" s="42"/>
      <c r="C102" s="205" t="s">
        <v>76</v>
      </c>
      <c r="D102" s="205" t="s">
        <v>166</v>
      </c>
      <c r="E102" s="206" t="s">
        <v>926</v>
      </c>
      <c r="F102" s="207" t="s">
        <v>927</v>
      </c>
      <c r="G102" s="208" t="s">
        <v>169</v>
      </c>
      <c r="H102" s="209">
        <v>21.6</v>
      </c>
      <c r="I102" s="210"/>
      <c r="J102" s="211">
        <f>ROUND(I102*H102,2)</f>
        <v>0</v>
      </c>
      <c r="K102" s="207" t="s">
        <v>21</v>
      </c>
      <c r="L102" s="62"/>
      <c r="M102" s="212" t="s">
        <v>21</v>
      </c>
      <c r="N102" s="213" t="s">
        <v>40</v>
      </c>
      <c r="O102" s="43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25" t="s">
        <v>171</v>
      </c>
      <c r="AT102" s="25" t="s">
        <v>166</v>
      </c>
      <c r="AU102" s="25" t="s">
        <v>172</v>
      </c>
      <c r="AY102" s="25" t="s">
        <v>162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25" t="s">
        <v>76</v>
      </c>
      <c r="BK102" s="216">
        <f>ROUND(I102*H102,2)</f>
        <v>0</v>
      </c>
      <c r="BL102" s="25" t="s">
        <v>171</v>
      </c>
      <c r="BM102" s="25" t="s">
        <v>928</v>
      </c>
    </row>
    <row r="103" spans="2:65" s="12" customFormat="1">
      <c r="B103" s="217"/>
      <c r="C103" s="218"/>
      <c r="D103" s="219" t="s">
        <v>174</v>
      </c>
      <c r="E103" s="220" t="s">
        <v>21</v>
      </c>
      <c r="F103" s="221" t="s">
        <v>1044</v>
      </c>
      <c r="G103" s="218"/>
      <c r="H103" s="222">
        <v>21.6</v>
      </c>
      <c r="I103" s="223"/>
      <c r="J103" s="218"/>
      <c r="K103" s="218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174</v>
      </c>
      <c r="AU103" s="228" t="s">
        <v>172</v>
      </c>
      <c r="AV103" s="12" t="s">
        <v>80</v>
      </c>
      <c r="AW103" s="12" t="s">
        <v>33</v>
      </c>
      <c r="AX103" s="12" t="s">
        <v>76</v>
      </c>
      <c r="AY103" s="228" t="s">
        <v>162</v>
      </c>
    </row>
    <row r="104" spans="2:65" s="1" customFormat="1" ht="22.5" customHeight="1">
      <c r="B104" s="42"/>
      <c r="C104" s="205" t="s">
        <v>80</v>
      </c>
      <c r="D104" s="205" t="s">
        <v>166</v>
      </c>
      <c r="E104" s="206" t="s">
        <v>607</v>
      </c>
      <c r="F104" s="207" t="s">
        <v>608</v>
      </c>
      <c r="G104" s="208" t="s">
        <v>169</v>
      </c>
      <c r="H104" s="209">
        <v>12</v>
      </c>
      <c r="I104" s="210"/>
      <c r="J104" s="211">
        <f>ROUND(I104*H104,2)</f>
        <v>0</v>
      </c>
      <c r="K104" s="207" t="s">
        <v>170</v>
      </c>
      <c r="L104" s="62"/>
      <c r="M104" s="212" t="s">
        <v>21</v>
      </c>
      <c r="N104" s="213" t="s">
        <v>40</v>
      </c>
      <c r="O104" s="43"/>
      <c r="P104" s="214">
        <f>O104*H104</f>
        <v>0</v>
      </c>
      <c r="Q104" s="214">
        <v>0</v>
      </c>
      <c r="R104" s="214">
        <f>Q104*H104</f>
        <v>0</v>
      </c>
      <c r="S104" s="214">
        <v>0.29499999999999998</v>
      </c>
      <c r="T104" s="215">
        <f>S104*H104</f>
        <v>3.54</v>
      </c>
      <c r="AR104" s="25" t="s">
        <v>171</v>
      </c>
      <c r="AT104" s="25" t="s">
        <v>166</v>
      </c>
      <c r="AU104" s="25" t="s">
        <v>172</v>
      </c>
      <c r="AY104" s="25" t="s">
        <v>162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25" t="s">
        <v>76</v>
      </c>
      <c r="BK104" s="216">
        <f>ROUND(I104*H104,2)</f>
        <v>0</v>
      </c>
      <c r="BL104" s="25" t="s">
        <v>171</v>
      </c>
      <c r="BM104" s="25" t="s">
        <v>930</v>
      </c>
    </row>
    <row r="105" spans="2:65" s="12" customFormat="1">
      <c r="B105" s="217"/>
      <c r="C105" s="218"/>
      <c r="D105" s="219" t="s">
        <v>174</v>
      </c>
      <c r="E105" s="220" t="s">
        <v>21</v>
      </c>
      <c r="F105" s="221" t="s">
        <v>581</v>
      </c>
      <c r="G105" s="218"/>
      <c r="H105" s="222">
        <v>12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174</v>
      </c>
      <c r="AU105" s="228" t="s">
        <v>172</v>
      </c>
      <c r="AV105" s="12" t="s">
        <v>80</v>
      </c>
      <c r="AW105" s="12" t="s">
        <v>33</v>
      </c>
      <c r="AX105" s="12" t="s">
        <v>76</v>
      </c>
      <c r="AY105" s="228" t="s">
        <v>162</v>
      </c>
    </row>
    <row r="106" spans="2:65" s="1" customFormat="1" ht="22.5" customHeight="1">
      <c r="B106" s="42"/>
      <c r="C106" s="205" t="s">
        <v>172</v>
      </c>
      <c r="D106" s="205" t="s">
        <v>166</v>
      </c>
      <c r="E106" s="206" t="s">
        <v>167</v>
      </c>
      <c r="F106" s="207" t="s">
        <v>168</v>
      </c>
      <c r="G106" s="208" t="s">
        <v>169</v>
      </c>
      <c r="H106" s="209">
        <v>12</v>
      </c>
      <c r="I106" s="210"/>
      <c r="J106" s="211">
        <f>ROUND(I106*H106,2)</f>
        <v>0</v>
      </c>
      <c r="K106" s="207" t="s">
        <v>21</v>
      </c>
      <c r="L106" s="62"/>
      <c r="M106" s="212" t="s">
        <v>21</v>
      </c>
      <c r="N106" s="213" t="s">
        <v>40</v>
      </c>
      <c r="O106" s="43"/>
      <c r="P106" s="214">
        <f>O106*H106</f>
        <v>0</v>
      </c>
      <c r="Q106" s="214">
        <v>0</v>
      </c>
      <c r="R106" s="214">
        <f>Q106*H106</f>
        <v>0</v>
      </c>
      <c r="S106" s="214">
        <v>0.57999999999999996</v>
      </c>
      <c r="T106" s="215">
        <f>S106*H106</f>
        <v>6.9599999999999991</v>
      </c>
      <c r="AR106" s="25" t="s">
        <v>171</v>
      </c>
      <c r="AT106" s="25" t="s">
        <v>166</v>
      </c>
      <c r="AU106" s="25" t="s">
        <v>172</v>
      </c>
      <c r="AY106" s="25" t="s">
        <v>162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5" t="s">
        <v>76</v>
      </c>
      <c r="BK106" s="216">
        <f>ROUND(I106*H106,2)</f>
        <v>0</v>
      </c>
      <c r="BL106" s="25" t="s">
        <v>171</v>
      </c>
      <c r="BM106" s="25" t="s">
        <v>931</v>
      </c>
    </row>
    <row r="107" spans="2:65" s="12" customFormat="1">
      <c r="B107" s="217"/>
      <c r="C107" s="218"/>
      <c r="D107" s="219" t="s">
        <v>174</v>
      </c>
      <c r="E107" s="220" t="s">
        <v>21</v>
      </c>
      <c r="F107" s="221" t="s">
        <v>581</v>
      </c>
      <c r="G107" s="218"/>
      <c r="H107" s="222">
        <v>12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174</v>
      </c>
      <c r="AU107" s="228" t="s">
        <v>172</v>
      </c>
      <c r="AV107" s="12" t="s">
        <v>80</v>
      </c>
      <c r="AW107" s="12" t="s">
        <v>33</v>
      </c>
      <c r="AX107" s="12" t="s">
        <v>76</v>
      </c>
      <c r="AY107" s="228" t="s">
        <v>162</v>
      </c>
    </row>
    <row r="108" spans="2:65" s="1" customFormat="1" ht="22.5" customHeight="1">
      <c r="B108" s="42"/>
      <c r="C108" s="205" t="s">
        <v>171</v>
      </c>
      <c r="D108" s="205" t="s">
        <v>166</v>
      </c>
      <c r="E108" s="206" t="s">
        <v>184</v>
      </c>
      <c r="F108" s="207" t="s">
        <v>185</v>
      </c>
      <c r="G108" s="208" t="s">
        <v>181</v>
      </c>
      <c r="H108" s="209">
        <v>9.6</v>
      </c>
      <c r="I108" s="210"/>
      <c r="J108" s="211">
        <f>ROUND(I108*H108,2)</f>
        <v>0</v>
      </c>
      <c r="K108" s="207" t="s">
        <v>170</v>
      </c>
      <c r="L108" s="62"/>
      <c r="M108" s="212" t="s">
        <v>21</v>
      </c>
      <c r="N108" s="213" t="s">
        <v>40</v>
      </c>
      <c r="O108" s="43"/>
      <c r="P108" s="214">
        <f>O108*H108</f>
        <v>0</v>
      </c>
      <c r="Q108" s="214">
        <v>0</v>
      </c>
      <c r="R108" s="214">
        <f>Q108*H108</f>
        <v>0</v>
      </c>
      <c r="S108" s="214">
        <v>0.28999999999999998</v>
      </c>
      <c r="T108" s="215">
        <f>S108*H108</f>
        <v>2.7839999999999998</v>
      </c>
      <c r="AR108" s="25" t="s">
        <v>171</v>
      </c>
      <c r="AT108" s="25" t="s">
        <v>166</v>
      </c>
      <c r="AU108" s="25" t="s">
        <v>172</v>
      </c>
      <c r="AY108" s="25" t="s">
        <v>162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25" t="s">
        <v>76</v>
      </c>
      <c r="BK108" s="216">
        <f>ROUND(I108*H108,2)</f>
        <v>0</v>
      </c>
      <c r="BL108" s="25" t="s">
        <v>171</v>
      </c>
      <c r="BM108" s="25" t="s">
        <v>932</v>
      </c>
    </row>
    <row r="109" spans="2:65" s="12" customFormat="1">
      <c r="B109" s="217"/>
      <c r="C109" s="218"/>
      <c r="D109" s="219" t="s">
        <v>174</v>
      </c>
      <c r="E109" s="220" t="s">
        <v>21</v>
      </c>
      <c r="F109" s="221" t="s">
        <v>724</v>
      </c>
      <c r="G109" s="218"/>
      <c r="H109" s="222">
        <v>9.6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174</v>
      </c>
      <c r="AU109" s="228" t="s">
        <v>172</v>
      </c>
      <c r="AV109" s="12" t="s">
        <v>80</v>
      </c>
      <c r="AW109" s="12" t="s">
        <v>33</v>
      </c>
      <c r="AX109" s="12" t="s">
        <v>76</v>
      </c>
      <c r="AY109" s="228" t="s">
        <v>162</v>
      </c>
    </row>
    <row r="110" spans="2:65" s="1" customFormat="1" ht="22.5" customHeight="1">
      <c r="B110" s="42"/>
      <c r="C110" s="205" t="s">
        <v>188</v>
      </c>
      <c r="D110" s="205" t="s">
        <v>166</v>
      </c>
      <c r="E110" s="206" t="s">
        <v>189</v>
      </c>
      <c r="F110" s="207" t="s">
        <v>190</v>
      </c>
      <c r="G110" s="208" t="s">
        <v>191</v>
      </c>
      <c r="H110" s="209">
        <v>14.4</v>
      </c>
      <c r="I110" s="210"/>
      <c r="J110" s="211">
        <f>ROUND(I110*H110,2)</f>
        <v>0</v>
      </c>
      <c r="K110" s="207" t="s">
        <v>21</v>
      </c>
      <c r="L110" s="62"/>
      <c r="M110" s="212" t="s">
        <v>21</v>
      </c>
      <c r="N110" s="213" t="s">
        <v>40</v>
      </c>
      <c r="O110" s="43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25" t="s">
        <v>171</v>
      </c>
      <c r="AT110" s="25" t="s">
        <v>166</v>
      </c>
      <c r="AU110" s="25" t="s">
        <v>172</v>
      </c>
      <c r="AY110" s="25" t="s">
        <v>162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25" t="s">
        <v>76</v>
      </c>
      <c r="BK110" s="216">
        <f>ROUND(I110*H110,2)</f>
        <v>0</v>
      </c>
      <c r="BL110" s="25" t="s">
        <v>171</v>
      </c>
      <c r="BM110" s="25" t="s">
        <v>933</v>
      </c>
    </row>
    <row r="111" spans="2:65" s="12" customFormat="1">
      <c r="B111" s="217"/>
      <c r="C111" s="218"/>
      <c r="D111" s="229" t="s">
        <v>174</v>
      </c>
      <c r="E111" s="230" t="s">
        <v>21</v>
      </c>
      <c r="F111" s="231" t="s">
        <v>548</v>
      </c>
      <c r="G111" s="218"/>
      <c r="H111" s="232">
        <v>14.4</v>
      </c>
      <c r="I111" s="223"/>
      <c r="J111" s="218"/>
      <c r="K111" s="218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174</v>
      </c>
      <c r="AU111" s="228" t="s">
        <v>172</v>
      </c>
      <c r="AV111" s="12" t="s">
        <v>80</v>
      </c>
      <c r="AW111" s="12" t="s">
        <v>33</v>
      </c>
      <c r="AX111" s="12" t="s">
        <v>69</v>
      </c>
      <c r="AY111" s="228" t="s">
        <v>162</v>
      </c>
    </row>
    <row r="112" spans="2:65" s="13" customFormat="1">
      <c r="B112" s="233"/>
      <c r="C112" s="234"/>
      <c r="D112" s="219" t="s">
        <v>174</v>
      </c>
      <c r="E112" s="235" t="s">
        <v>21</v>
      </c>
      <c r="F112" s="236" t="s">
        <v>194</v>
      </c>
      <c r="G112" s="234"/>
      <c r="H112" s="237">
        <v>14.4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174</v>
      </c>
      <c r="AU112" s="243" t="s">
        <v>172</v>
      </c>
      <c r="AV112" s="13" t="s">
        <v>171</v>
      </c>
      <c r="AW112" s="13" t="s">
        <v>33</v>
      </c>
      <c r="AX112" s="13" t="s">
        <v>76</v>
      </c>
      <c r="AY112" s="243" t="s">
        <v>162</v>
      </c>
    </row>
    <row r="113" spans="2:65" s="1" customFormat="1" ht="22.5" customHeight="1">
      <c r="B113" s="42"/>
      <c r="C113" s="205" t="s">
        <v>195</v>
      </c>
      <c r="D113" s="205" t="s">
        <v>166</v>
      </c>
      <c r="E113" s="206" t="s">
        <v>196</v>
      </c>
      <c r="F113" s="207" t="s">
        <v>197</v>
      </c>
      <c r="G113" s="208" t="s">
        <v>198</v>
      </c>
      <c r="H113" s="209">
        <v>0.6</v>
      </c>
      <c r="I113" s="210"/>
      <c r="J113" s="211">
        <f>ROUND(I113*H113,2)</f>
        <v>0</v>
      </c>
      <c r="K113" s="207" t="s">
        <v>21</v>
      </c>
      <c r="L113" s="62"/>
      <c r="M113" s="212" t="s">
        <v>21</v>
      </c>
      <c r="N113" s="213" t="s">
        <v>40</v>
      </c>
      <c r="O113" s="4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25" t="s">
        <v>171</v>
      </c>
      <c r="AT113" s="25" t="s">
        <v>166</v>
      </c>
      <c r="AU113" s="25" t="s">
        <v>172</v>
      </c>
      <c r="AY113" s="25" t="s">
        <v>162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25" t="s">
        <v>76</v>
      </c>
      <c r="BK113" s="216">
        <f>ROUND(I113*H113,2)</f>
        <v>0</v>
      </c>
      <c r="BL113" s="25" t="s">
        <v>171</v>
      </c>
      <c r="BM113" s="25" t="s">
        <v>934</v>
      </c>
    </row>
    <row r="114" spans="2:65" s="12" customFormat="1">
      <c r="B114" s="217"/>
      <c r="C114" s="218"/>
      <c r="D114" s="229" t="s">
        <v>174</v>
      </c>
      <c r="E114" s="230" t="s">
        <v>21</v>
      </c>
      <c r="F114" s="231" t="s">
        <v>549</v>
      </c>
      <c r="G114" s="218"/>
      <c r="H114" s="232">
        <v>0.6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174</v>
      </c>
      <c r="AU114" s="228" t="s">
        <v>172</v>
      </c>
      <c r="AV114" s="12" t="s">
        <v>80</v>
      </c>
      <c r="AW114" s="12" t="s">
        <v>33</v>
      </c>
      <c r="AX114" s="12" t="s">
        <v>69</v>
      </c>
      <c r="AY114" s="228" t="s">
        <v>162</v>
      </c>
    </row>
    <row r="115" spans="2:65" s="13" customFormat="1">
      <c r="B115" s="233"/>
      <c r="C115" s="234"/>
      <c r="D115" s="219" t="s">
        <v>174</v>
      </c>
      <c r="E115" s="235" t="s">
        <v>21</v>
      </c>
      <c r="F115" s="236" t="s">
        <v>194</v>
      </c>
      <c r="G115" s="234"/>
      <c r="H115" s="237">
        <v>0.6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174</v>
      </c>
      <c r="AU115" s="243" t="s">
        <v>172</v>
      </c>
      <c r="AV115" s="13" t="s">
        <v>171</v>
      </c>
      <c r="AW115" s="13" t="s">
        <v>33</v>
      </c>
      <c r="AX115" s="13" t="s">
        <v>76</v>
      </c>
      <c r="AY115" s="243" t="s">
        <v>162</v>
      </c>
    </row>
    <row r="116" spans="2:65" s="1" customFormat="1" ht="31.5" customHeight="1">
      <c r="B116" s="42"/>
      <c r="C116" s="205" t="s">
        <v>201</v>
      </c>
      <c r="D116" s="205" t="s">
        <v>166</v>
      </c>
      <c r="E116" s="206" t="s">
        <v>202</v>
      </c>
      <c r="F116" s="207" t="s">
        <v>203</v>
      </c>
      <c r="G116" s="208" t="s">
        <v>181</v>
      </c>
      <c r="H116" s="209">
        <v>36</v>
      </c>
      <c r="I116" s="210"/>
      <c r="J116" s="211">
        <f>ROUND(I116*H116,2)</f>
        <v>0</v>
      </c>
      <c r="K116" s="207" t="s">
        <v>21</v>
      </c>
      <c r="L116" s="62"/>
      <c r="M116" s="212" t="s">
        <v>21</v>
      </c>
      <c r="N116" s="213" t="s">
        <v>40</v>
      </c>
      <c r="O116" s="43"/>
      <c r="P116" s="214">
        <f>O116*H116</f>
        <v>0</v>
      </c>
      <c r="Q116" s="214">
        <v>5.5000000000000003E-4</v>
      </c>
      <c r="R116" s="214">
        <f>Q116*H116</f>
        <v>1.9800000000000002E-2</v>
      </c>
      <c r="S116" s="214">
        <v>0</v>
      </c>
      <c r="T116" s="215">
        <f>S116*H116</f>
        <v>0</v>
      </c>
      <c r="AR116" s="25" t="s">
        <v>171</v>
      </c>
      <c r="AT116" s="25" t="s">
        <v>166</v>
      </c>
      <c r="AU116" s="25" t="s">
        <v>172</v>
      </c>
      <c r="AY116" s="25" t="s">
        <v>162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25" t="s">
        <v>76</v>
      </c>
      <c r="BK116" s="216">
        <f>ROUND(I116*H116,2)</f>
        <v>0</v>
      </c>
      <c r="BL116" s="25" t="s">
        <v>171</v>
      </c>
      <c r="BM116" s="25" t="s">
        <v>935</v>
      </c>
    </row>
    <row r="117" spans="2:65" s="12" customFormat="1">
      <c r="B117" s="217"/>
      <c r="C117" s="218"/>
      <c r="D117" s="219" t="s">
        <v>174</v>
      </c>
      <c r="E117" s="220" t="s">
        <v>21</v>
      </c>
      <c r="F117" s="221" t="s">
        <v>1045</v>
      </c>
      <c r="G117" s="218"/>
      <c r="H117" s="222">
        <v>36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174</v>
      </c>
      <c r="AU117" s="228" t="s">
        <v>172</v>
      </c>
      <c r="AV117" s="12" t="s">
        <v>80</v>
      </c>
      <c r="AW117" s="12" t="s">
        <v>33</v>
      </c>
      <c r="AX117" s="12" t="s">
        <v>76</v>
      </c>
      <c r="AY117" s="228" t="s">
        <v>162</v>
      </c>
    </row>
    <row r="118" spans="2:65" s="1" customFormat="1" ht="22.5" customHeight="1">
      <c r="B118" s="42"/>
      <c r="C118" s="205" t="s">
        <v>206</v>
      </c>
      <c r="D118" s="205" t="s">
        <v>166</v>
      </c>
      <c r="E118" s="206" t="s">
        <v>207</v>
      </c>
      <c r="F118" s="207" t="s">
        <v>208</v>
      </c>
      <c r="G118" s="208" t="s">
        <v>181</v>
      </c>
      <c r="H118" s="209">
        <v>36</v>
      </c>
      <c r="I118" s="210"/>
      <c r="J118" s="211">
        <f>ROUND(I118*H118,2)</f>
        <v>0</v>
      </c>
      <c r="K118" s="207" t="s">
        <v>21</v>
      </c>
      <c r="L118" s="62"/>
      <c r="M118" s="212" t="s">
        <v>21</v>
      </c>
      <c r="N118" s="213" t="s">
        <v>40</v>
      </c>
      <c r="O118" s="43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AR118" s="25" t="s">
        <v>171</v>
      </c>
      <c r="AT118" s="25" t="s">
        <v>166</v>
      </c>
      <c r="AU118" s="25" t="s">
        <v>172</v>
      </c>
      <c r="AY118" s="25" t="s">
        <v>162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25" t="s">
        <v>76</v>
      </c>
      <c r="BK118" s="216">
        <f>ROUND(I118*H118,2)</f>
        <v>0</v>
      </c>
      <c r="BL118" s="25" t="s">
        <v>171</v>
      </c>
      <c r="BM118" s="25" t="s">
        <v>937</v>
      </c>
    </row>
    <row r="119" spans="2:65" s="12" customFormat="1">
      <c r="B119" s="217"/>
      <c r="C119" s="218"/>
      <c r="D119" s="219" t="s">
        <v>174</v>
      </c>
      <c r="E119" s="220" t="s">
        <v>21</v>
      </c>
      <c r="F119" s="221" t="s">
        <v>1046</v>
      </c>
      <c r="G119" s="218"/>
      <c r="H119" s="222">
        <v>36</v>
      </c>
      <c r="I119" s="223"/>
      <c r="J119" s="218"/>
      <c r="K119" s="218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174</v>
      </c>
      <c r="AU119" s="228" t="s">
        <v>172</v>
      </c>
      <c r="AV119" s="12" t="s">
        <v>80</v>
      </c>
      <c r="AW119" s="12" t="s">
        <v>33</v>
      </c>
      <c r="AX119" s="12" t="s">
        <v>76</v>
      </c>
      <c r="AY119" s="228" t="s">
        <v>162</v>
      </c>
    </row>
    <row r="120" spans="2:65" s="1" customFormat="1" ht="22.5" customHeight="1">
      <c r="B120" s="42"/>
      <c r="C120" s="205" t="s">
        <v>211</v>
      </c>
      <c r="D120" s="205" t="s">
        <v>166</v>
      </c>
      <c r="E120" s="206" t="s">
        <v>212</v>
      </c>
      <c r="F120" s="207" t="s">
        <v>213</v>
      </c>
      <c r="G120" s="208" t="s">
        <v>181</v>
      </c>
      <c r="H120" s="209">
        <v>20.399999999999999</v>
      </c>
      <c r="I120" s="210"/>
      <c r="J120" s="211">
        <f>ROUND(I120*H120,2)</f>
        <v>0</v>
      </c>
      <c r="K120" s="207" t="s">
        <v>170</v>
      </c>
      <c r="L120" s="62"/>
      <c r="M120" s="212" t="s">
        <v>21</v>
      </c>
      <c r="N120" s="213" t="s">
        <v>40</v>
      </c>
      <c r="O120" s="43"/>
      <c r="P120" s="214">
        <f>O120*H120</f>
        <v>0</v>
      </c>
      <c r="Q120" s="214">
        <v>2.5000000000000001E-4</v>
      </c>
      <c r="R120" s="214">
        <f>Q120*H120</f>
        <v>5.0999999999999995E-3</v>
      </c>
      <c r="S120" s="214">
        <v>0</v>
      </c>
      <c r="T120" s="215">
        <f>S120*H120</f>
        <v>0</v>
      </c>
      <c r="AR120" s="25" t="s">
        <v>171</v>
      </c>
      <c r="AT120" s="25" t="s">
        <v>166</v>
      </c>
      <c r="AU120" s="25" t="s">
        <v>172</v>
      </c>
      <c r="AY120" s="25" t="s">
        <v>162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25" t="s">
        <v>76</v>
      </c>
      <c r="BK120" s="216">
        <f>ROUND(I120*H120,2)</f>
        <v>0</v>
      </c>
      <c r="BL120" s="25" t="s">
        <v>171</v>
      </c>
      <c r="BM120" s="25" t="s">
        <v>939</v>
      </c>
    </row>
    <row r="121" spans="2:65" s="12" customFormat="1">
      <c r="B121" s="217"/>
      <c r="C121" s="218"/>
      <c r="D121" s="219" t="s">
        <v>174</v>
      </c>
      <c r="E121" s="220" t="s">
        <v>21</v>
      </c>
      <c r="F121" s="221" t="s">
        <v>1047</v>
      </c>
      <c r="G121" s="218"/>
      <c r="H121" s="222">
        <v>20.399999999999999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174</v>
      </c>
      <c r="AU121" s="228" t="s">
        <v>172</v>
      </c>
      <c r="AV121" s="12" t="s">
        <v>80</v>
      </c>
      <c r="AW121" s="12" t="s">
        <v>33</v>
      </c>
      <c r="AX121" s="12" t="s">
        <v>76</v>
      </c>
      <c r="AY121" s="228" t="s">
        <v>162</v>
      </c>
    </row>
    <row r="122" spans="2:65" s="1" customFormat="1" ht="22.5" customHeight="1">
      <c r="B122" s="42"/>
      <c r="C122" s="205" t="s">
        <v>216</v>
      </c>
      <c r="D122" s="205" t="s">
        <v>166</v>
      </c>
      <c r="E122" s="206" t="s">
        <v>217</v>
      </c>
      <c r="F122" s="207" t="s">
        <v>218</v>
      </c>
      <c r="G122" s="208" t="s">
        <v>181</v>
      </c>
      <c r="H122" s="209">
        <v>20.399999999999999</v>
      </c>
      <c r="I122" s="210"/>
      <c r="J122" s="211">
        <f>ROUND(I122*H122,2)</f>
        <v>0</v>
      </c>
      <c r="K122" s="207" t="s">
        <v>170</v>
      </c>
      <c r="L122" s="62"/>
      <c r="M122" s="212" t="s">
        <v>21</v>
      </c>
      <c r="N122" s="213" t="s">
        <v>40</v>
      </c>
      <c r="O122" s="43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AR122" s="25" t="s">
        <v>171</v>
      </c>
      <c r="AT122" s="25" t="s">
        <v>166</v>
      </c>
      <c r="AU122" s="25" t="s">
        <v>172</v>
      </c>
      <c r="AY122" s="25" t="s">
        <v>162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25" t="s">
        <v>76</v>
      </c>
      <c r="BK122" s="216">
        <f>ROUND(I122*H122,2)</f>
        <v>0</v>
      </c>
      <c r="BL122" s="25" t="s">
        <v>171</v>
      </c>
      <c r="BM122" s="25" t="s">
        <v>941</v>
      </c>
    </row>
    <row r="123" spans="2:65" s="12" customFormat="1">
      <c r="B123" s="217"/>
      <c r="C123" s="218"/>
      <c r="D123" s="229" t="s">
        <v>174</v>
      </c>
      <c r="E123" s="230" t="s">
        <v>21</v>
      </c>
      <c r="F123" s="231" t="s">
        <v>579</v>
      </c>
      <c r="G123" s="218"/>
      <c r="H123" s="232">
        <v>20.399999999999999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174</v>
      </c>
      <c r="AU123" s="228" t="s">
        <v>172</v>
      </c>
      <c r="AV123" s="12" t="s">
        <v>80</v>
      </c>
      <c r="AW123" s="12" t="s">
        <v>33</v>
      </c>
      <c r="AX123" s="12" t="s">
        <v>76</v>
      </c>
      <c r="AY123" s="228" t="s">
        <v>162</v>
      </c>
    </row>
    <row r="124" spans="2:65" s="11" customFormat="1" ht="22.35" customHeight="1">
      <c r="B124" s="186"/>
      <c r="C124" s="187"/>
      <c r="D124" s="202" t="s">
        <v>68</v>
      </c>
      <c r="E124" s="203" t="s">
        <v>221</v>
      </c>
      <c r="F124" s="203" t="s">
        <v>222</v>
      </c>
      <c r="G124" s="187"/>
      <c r="H124" s="187"/>
      <c r="I124" s="190"/>
      <c r="J124" s="204">
        <f>BK124</f>
        <v>0</v>
      </c>
      <c r="K124" s="187"/>
      <c r="L124" s="192"/>
      <c r="M124" s="193"/>
      <c r="N124" s="194"/>
      <c r="O124" s="194"/>
      <c r="P124" s="195">
        <f>SUM(P125:P126)</f>
        <v>0</v>
      </c>
      <c r="Q124" s="194"/>
      <c r="R124" s="195">
        <f>SUM(R125:R126)</f>
        <v>0</v>
      </c>
      <c r="S124" s="194"/>
      <c r="T124" s="196">
        <f>SUM(T125:T126)</f>
        <v>0</v>
      </c>
      <c r="AR124" s="197" t="s">
        <v>76</v>
      </c>
      <c r="AT124" s="198" t="s">
        <v>68</v>
      </c>
      <c r="AU124" s="198" t="s">
        <v>80</v>
      </c>
      <c r="AY124" s="197" t="s">
        <v>162</v>
      </c>
      <c r="BK124" s="199">
        <f>SUM(BK125:BK126)</f>
        <v>0</v>
      </c>
    </row>
    <row r="125" spans="2:65" s="1" customFormat="1" ht="22.5" customHeight="1">
      <c r="B125" s="42"/>
      <c r="C125" s="205" t="s">
        <v>164</v>
      </c>
      <c r="D125" s="205" t="s">
        <v>166</v>
      </c>
      <c r="E125" s="206" t="s">
        <v>228</v>
      </c>
      <c r="F125" s="207" t="s">
        <v>229</v>
      </c>
      <c r="G125" s="208" t="s">
        <v>225</v>
      </c>
      <c r="H125" s="209">
        <v>20.64</v>
      </c>
      <c r="I125" s="210"/>
      <c r="J125" s="211">
        <f>ROUND(I125*H125,2)</f>
        <v>0</v>
      </c>
      <c r="K125" s="207" t="s">
        <v>21</v>
      </c>
      <c r="L125" s="62"/>
      <c r="M125" s="212" t="s">
        <v>21</v>
      </c>
      <c r="N125" s="213" t="s">
        <v>40</v>
      </c>
      <c r="O125" s="4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AR125" s="25" t="s">
        <v>171</v>
      </c>
      <c r="AT125" s="25" t="s">
        <v>166</v>
      </c>
      <c r="AU125" s="25" t="s">
        <v>172</v>
      </c>
      <c r="AY125" s="25" t="s">
        <v>162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25" t="s">
        <v>76</v>
      </c>
      <c r="BK125" s="216">
        <f>ROUND(I125*H125,2)</f>
        <v>0</v>
      </c>
      <c r="BL125" s="25" t="s">
        <v>171</v>
      </c>
      <c r="BM125" s="25" t="s">
        <v>942</v>
      </c>
    </row>
    <row r="126" spans="2:65" s="12" customFormat="1">
      <c r="B126" s="217"/>
      <c r="C126" s="218"/>
      <c r="D126" s="229" t="s">
        <v>174</v>
      </c>
      <c r="E126" s="230" t="s">
        <v>21</v>
      </c>
      <c r="F126" s="231" t="s">
        <v>1048</v>
      </c>
      <c r="G126" s="218"/>
      <c r="H126" s="232">
        <v>20.64</v>
      </c>
      <c r="I126" s="223"/>
      <c r="J126" s="218"/>
      <c r="K126" s="218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174</v>
      </c>
      <c r="AU126" s="228" t="s">
        <v>172</v>
      </c>
      <c r="AV126" s="12" t="s">
        <v>80</v>
      </c>
      <c r="AW126" s="12" t="s">
        <v>33</v>
      </c>
      <c r="AX126" s="12" t="s">
        <v>76</v>
      </c>
      <c r="AY126" s="228" t="s">
        <v>162</v>
      </c>
    </row>
    <row r="127" spans="2:65" s="11" customFormat="1" ht="22.35" customHeight="1">
      <c r="B127" s="186"/>
      <c r="C127" s="187"/>
      <c r="D127" s="202" t="s">
        <v>68</v>
      </c>
      <c r="E127" s="203" t="s">
        <v>232</v>
      </c>
      <c r="F127" s="203" t="s">
        <v>233</v>
      </c>
      <c r="G127" s="187"/>
      <c r="H127" s="187"/>
      <c r="I127" s="190"/>
      <c r="J127" s="204">
        <f>BK127</f>
        <v>0</v>
      </c>
      <c r="K127" s="187"/>
      <c r="L127" s="192"/>
      <c r="M127" s="193"/>
      <c r="N127" s="194"/>
      <c r="O127" s="194"/>
      <c r="P127" s="195">
        <f>SUM(P128:P133)</f>
        <v>0</v>
      </c>
      <c r="Q127" s="194"/>
      <c r="R127" s="195">
        <f>SUM(R128:R133)</f>
        <v>0</v>
      </c>
      <c r="S127" s="194"/>
      <c r="T127" s="196">
        <f>SUM(T128:T133)</f>
        <v>0</v>
      </c>
      <c r="AR127" s="197" t="s">
        <v>76</v>
      </c>
      <c r="AT127" s="198" t="s">
        <v>68</v>
      </c>
      <c r="AU127" s="198" t="s">
        <v>80</v>
      </c>
      <c r="AY127" s="197" t="s">
        <v>162</v>
      </c>
      <c r="BK127" s="199">
        <f>SUM(BK128:BK133)</f>
        <v>0</v>
      </c>
    </row>
    <row r="128" spans="2:65" s="1" customFormat="1" ht="22.5" customHeight="1">
      <c r="B128" s="42"/>
      <c r="C128" s="205" t="s">
        <v>221</v>
      </c>
      <c r="D128" s="205" t="s">
        <v>166</v>
      </c>
      <c r="E128" s="206" t="s">
        <v>234</v>
      </c>
      <c r="F128" s="207" t="s">
        <v>235</v>
      </c>
      <c r="G128" s="208" t="s">
        <v>225</v>
      </c>
      <c r="H128" s="209">
        <v>48.825000000000003</v>
      </c>
      <c r="I128" s="210"/>
      <c r="J128" s="211">
        <f>ROUND(I128*H128,2)</f>
        <v>0</v>
      </c>
      <c r="K128" s="207" t="s">
        <v>21</v>
      </c>
      <c r="L128" s="62"/>
      <c r="M128" s="212" t="s">
        <v>21</v>
      </c>
      <c r="N128" s="213" t="s">
        <v>40</v>
      </c>
      <c r="O128" s="43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25" t="s">
        <v>171</v>
      </c>
      <c r="AT128" s="25" t="s">
        <v>166</v>
      </c>
      <c r="AU128" s="25" t="s">
        <v>172</v>
      </c>
      <c r="AY128" s="25" t="s">
        <v>162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25" t="s">
        <v>76</v>
      </c>
      <c r="BK128" s="216">
        <f>ROUND(I128*H128,2)</f>
        <v>0</v>
      </c>
      <c r="BL128" s="25" t="s">
        <v>171</v>
      </c>
      <c r="BM128" s="25" t="s">
        <v>944</v>
      </c>
    </row>
    <row r="129" spans="2:65" s="12" customFormat="1">
      <c r="B129" s="217"/>
      <c r="C129" s="218"/>
      <c r="D129" s="229" t="s">
        <v>174</v>
      </c>
      <c r="E129" s="230" t="s">
        <v>21</v>
      </c>
      <c r="F129" s="231" t="s">
        <v>1049</v>
      </c>
      <c r="G129" s="218"/>
      <c r="H129" s="232">
        <v>48.825000000000003</v>
      </c>
      <c r="I129" s="223"/>
      <c r="J129" s="218"/>
      <c r="K129" s="218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174</v>
      </c>
      <c r="AU129" s="228" t="s">
        <v>172</v>
      </c>
      <c r="AV129" s="12" t="s">
        <v>80</v>
      </c>
      <c r="AW129" s="12" t="s">
        <v>33</v>
      </c>
      <c r="AX129" s="12" t="s">
        <v>69</v>
      </c>
      <c r="AY129" s="228" t="s">
        <v>162</v>
      </c>
    </row>
    <row r="130" spans="2:65" s="13" customFormat="1">
      <c r="B130" s="233"/>
      <c r="C130" s="234"/>
      <c r="D130" s="219" t="s">
        <v>174</v>
      </c>
      <c r="E130" s="235" t="s">
        <v>21</v>
      </c>
      <c r="F130" s="236" t="s">
        <v>194</v>
      </c>
      <c r="G130" s="234"/>
      <c r="H130" s="237">
        <v>48.825000000000003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174</v>
      </c>
      <c r="AU130" s="243" t="s">
        <v>172</v>
      </c>
      <c r="AV130" s="13" t="s">
        <v>171</v>
      </c>
      <c r="AW130" s="13" t="s">
        <v>33</v>
      </c>
      <c r="AX130" s="13" t="s">
        <v>76</v>
      </c>
      <c r="AY130" s="243" t="s">
        <v>162</v>
      </c>
    </row>
    <row r="131" spans="2:65" s="1" customFormat="1" ht="22.5" customHeight="1">
      <c r="B131" s="42"/>
      <c r="C131" s="205" t="s">
        <v>232</v>
      </c>
      <c r="D131" s="205" t="s">
        <v>166</v>
      </c>
      <c r="E131" s="206" t="s">
        <v>239</v>
      </c>
      <c r="F131" s="207" t="s">
        <v>240</v>
      </c>
      <c r="G131" s="208" t="s">
        <v>225</v>
      </c>
      <c r="H131" s="209">
        <v>14.648</v>
      </c>
      <c r="I131" s="210"/>
      <c r="J131" s="211">
        <f>ROUND(I131*H131,2)</f>
        <v>0</v>
      </c>
      <c r="K131" s="207" t="s">
        <v>21</v>
      </c>
      <c r="L131" s="62"/>
      <c r="M131" s="212" t="s">
        <v>21</v>
      </c>
      <c r="N131" s="213" t="s">
        <v>40</v>
      </c>
      <c r="O131" s="43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AR131" s="25" t="s">
        <v>171</v>
      </c>
      <c r="AT131" s="25" t="s">
        <v>166</v>
      </c>
      <c r="AU131" s="25" t="s">
        <v>172</v>
      </c>
      <c r="AY131" s="25" t="s">
        <v>162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25" t="s">
        <v>76</v>
      </c>
      <c r="BK131" s="216">
        <f>ROUND(I131*H131,2)</f>
        <v>0</v>
      </c>
      <c r="BL131" s="25" t="s">
        <v>171</v>
      </c>
      <c r="BM131" s="25" t="s">
        <v>946</v>
      </c>
    </row>
    <row r="132" spans="2:65" s="12" customFormat="1">
      <c r="B132" s="217"/>
      <c r="C132" s="218"/>
      <c r="D132" s="229" t="s">
        <v>174</v>
      </c>
      <c r="E132" s="230" t="s">
        <v>21</v>
      </c>
      <c r="F132" s="231" t="s">
        <v>628</v>
      </c>
      <c r="G132" s="218"/>
      <c r="H132" s="232">
        <v>14.648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174</v>
      </c>
      <c r="AU132" s="228" t="s">
        <v>172</v>
      </c>
      <c r="AV132" s="12" t="s">
        <v>80</v>
      </c>
      <c r="AW132" s="12" t="s">
        <v>33</v>
      </c>
      <c r="AX132" s="12" t="s">
        <v>69</v>
      </c>
      <c r="AY132" s="228" t="s">
        <v>162</v>
      </c>
    </row>
    <row r="133" spans="2:65" s="13" customFormat="1">
      <c r="B133" s="233"/>
      <c r="C133" s="234"/>
      <c r="D133" s="229" t="s">
        <v>174</v>
      </c>
      <c r="E133" s="244" t="s">
        <v>21</v>
      </c>
      <c r="F133" s="245" t="s">
        <v>194</v>
      </c>
      <c r="G133" s="234"/>
      <c r="H133" s="246">
        <v>14.648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174</v>
      </c>
      <c r="AU133" s="243" t="s">
        <v>172</v>
      </c>
      <c r="AV133" s="13" t="s">
        <v>171</v>
      </c>
      <c r="AW133" s="13" t="s">
        <v>33</v>
      </c>
      <c r="AX133" s="13" t="s">
        <v>76</v>
      </c>
      <c r="AY133" s="243" t="s">
        <v>162</v>
      </c>
    </row>
    <row r="134" spans="2:65" s="11" customFormat="1" ht="22.35" customHeight="1">
      <c r="B134" s="186"/>
      <c r="C134" s="187"/>
      <c r="D134" s="202" t="s">
        <v>68</v>
      </c>
      <c r="E134" s="203" t="s">
        <v>10</v>
      </c>
      <c r="F134" s="203" t="s">
        <v>252</v>
      </c>
      <c r="G134" s="187"/>
      <c r="H134" s="187"/>
      <c r="I134" s="190"/>
      <c r="J134" s="204">
        <f>BK134</f>
        <v>0</v>
      </c>
      <c r="K134" s="187"/>
      <c r="L134" s="192"/>
      <c r="M134" s="193"/>
      <c r="N134" s="194"/>
      <c r="O134" s="194"/>
      <c r="P134" s="195">
        <f>SUM(P135:P146)</f>
        <v>0</v>
      </c>
      <c r="Q134" s="194"/>
      <c r="R134" s="195">
        <f>SUM(R135:R146)</f>
        <v>4.9977899999999999E-2</v>
      </c>
      <c r="S134" s="194"/>
      <c r="T134" s="196">
        <f>SUM(T135:T146)</f>
        <v>0</v>
      </c>
      <c r="AR134" s="197" t="s">
        <v>76</v>
      </c>
      <c r="AT134" s="198" t="s">
        <v>68</v>
      </c>
      <c r="AU134" s="198" t="s">
        <v>80</v>
      </c>
      <c r="AY134" s="197" t="s">
        <v>162</v>
      </c>
      <c r="BK134" s="199">
        <f>SUM(BK135:BK146)</f>
        <v>0</v>
      </c>
    </row>
    <row r="135" spans="2:65" s="1" customFormat="1" ht="22.5" customHeight="1">
      <c r="B135" s="42"/>
      <c r="C135" s="205" t="s">
        <v>238</v>
      </c>
      <c r="D135" s="205" t="s">
        <v>166</v>
      </c>
      <c r="E135" s="206" t="s">
        <v>254</v>
      </c>
      <c r="F135" s="207" t="s">
        <v>255</v>
      </c>
      <c r="G135" s="208" t="s">
        <v>169</v>
      </c>
      <c r="H135" s="209">
        <v>39.311999999999998</v>
      </c>
      <c r="I135" s="210"/>
      <c r="J135" s="211">
        <f>ROUND(I135*H135,2)</f>
        <v>0</v>
      </c>
      <c r="K135" s="207" t="s">
        <v>21</v>
      </c>
      <c r="L135" s="62"/>
      <c r="M135" s="212" t="s">
        <v>21</v>
      </c>
      <c r="N135" s="213" t="s">
        <v>40</v>
      </c>
      <c r="O135" s="43"/>
      <c r="P135" s="214">
        <f>O135*H135</f>
        <v>0</v>
      </c>
      <c r="Q135" s="214">
        <v>6.9999999999999999E-4</v>
      </c>
      <c r="R135" s="214">
        <f>Q135*H135</f>
        <v>2.7518399999999998E-2</v>
      </c>
      <c r="S135" s="214">
        <v>0</v>
      </c>
      <c r="T135" s="215">
        <f>S135*H135</f>
        <v>0</v>
      </c>
      <c r="AR135" s="25" t="s">
        <v>171</v>
      </c>
      <c r="AT135" s="25" t="s">
        <v>166</v>
      </c>
      <c r="AU135" s="25" t="s">
        <v>172</v>
      </c>
      <c r="AY135" s="25" t="s">
        <v>162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25" t="s">
        <v>76</v>
      </c>
      <c r="BK135" s="216">
        <f>ROUND(I135*H135,2)</f>
        <v>0</v>
      </c>
      <c r="BL135" s="25" t="s">
        <v>171</v>
      </c>
      <c r="BM135" s="25" t="s">
        <v>947</v>
      </c>
    </row>
    <row r="136" spans="2:65" s="12" customFormat="1">
      <c r="B136" s="217"/>
      <c r="C136" s="218"/>
      <c r="D136" s="229" t="s">
        <v>174</v>
      </c>
      <c r="E136" s="230" t="s">
        <v>21</v>
      </c>
      <c r="F136" s="231" t="s">
        <v>1050</v>
      </c>
      <c r="G136" s="218"/>
      <c r="H136" s="232">
        <v>39.311999999999998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174</v>
      </c>
      <c r="AU136" s="228" t="s">
        <v>172</v>
      </c>
      <c r="AV136" s="12" t="s">
        <v>80</v>
      </c>
      <c r="AW136" s="12" t="s">
        <v>33</v>
      </c>
      <c r="AX136" s="12" t="s">
        <v>69</v>
      </c>
      <c r="AY136" s="228" t="s">
        <v>162</v>
      </c>
    </row>
    <row r="137" spans="2:65" s="13" customFormat="1">
      <c r="B137" s="233"/>
      <c r="C137" s="234"/>
      <c r="D137" s="219" t="s">
        <v>174</v>
      </c>
      <c r="E137" s="235" t="s">
        <v>21</v>
      </c>
      <c r="F137" s="236" t="s">
        <v>194</v>
      </c>
      <c r="G137" s="234"/>
      <c r="H137" s="237">
        <v>39.311999999999998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174</v>
      </c>
      <c r="AU137" s="243" t="s">
        <v>172</v>
      </c>
      <c r="AV137" s="13" t="s">
        <v>171</v>
      </c>
      <c r="AW137" s="13" t="s">
        <v>33</v>
      </c>
      <c r="AX137" s="13" t="s">
        <v>76</v>
      </c>
      <c r="AY137" s="243" t="s">
        <v>162</v>
      </c>
    </row>
    <row r="138" spans="2:65" s="1" customFormat="1" ht="22.5" customHeight="1">
      <c r="B138" s="42"/>
      <c r="C138" s="205" t="s">
        <v>10</v>
      </c>
      <c r="D138" s="205" t="s">
        <v>166</v>
      </c>
      <c r="E138" s="206" t="s">
        <v>259</v>
      </c>
      <c r="F138" s="207" t="s">
        <v>260</v>
      </c>
      <c r="G138" s="208" t="s">
        <v>169</v>
      </c>
      <c r="H138" s="209">
        <v>39.311999999999998</v>
      </c>
      <c r="I138" s="210"/>
      <c r="J138" s="211">
        <f>ROUND(I138*H138,2)</f>
        <v>0</v>
      </c>
      <c r="K138" s="207" t="s">
        <v>21</v>
      </c>
      <c r="L138" s="62"/>
      <c r="M138" s="212" t="s">
        <v>21</v>
      </c>
      <c r="N138" s="213" t="s">
        <v>40</v>
      </c>
      <c r="O138" s="43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25" t="s">
        <v>171</v>
      </c>
      <c r="AT138" s="25" t="s">
        <v>166</v>
      </c>
      <c r="AU138" s="25" t="s">
        <v>172</v>
      </c>
      <c r="AY138" s="25" t="s">
        <v>162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25" t="s">
        <v>76</v>
      </c>
      <c r="BK138" s="216">
        <f>ROUND(I138*H138,2)</f>
        <v>0</v>
      </c>
      <c r="BL138" s="25" t="s">
        <v>171</v>
      </c>
      <c r="BM138" s="25" t="s">
        <v>949</v>
      </c>
    </row>
    <row r="139" spans="2:65" s="12" customFormat="1">
      <c r="B139" s="217"/>
      <c r="C139" s="218"/>
      <c r="D139" s="229" t="s">
        <v>174</v>
      </c>
      <c r="E139" s="230" t="s">
        <v>21</v>
      </c>
      <c r="F139" s="231" t="s">
        <v>1051</v>
      </c>
      <c r="G139" s="218"/>
      <c r="H139" s="232">
        <v>39.311999999999998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174</v>
      </c>
      <c r="AU139" s="228" t="s">
        <v>172</v>
      </c>
      <c r="AV139" s="12" t="s">
        <v>80</v>
      </c>
      <c r="AW139" s="12" t="s">
        <v>33</v>
      </c>
      <c r="AX139" s="12" t="s">
        <v>69</v>
      </c>
      <c r="AY139" s="228" t="s">
        <v>162</v>
      </c>
    </row>
    <row r="140" spans="2:65" s="13" customFormat="1">
      <c r="B140" s="233"/>
      <c r="C140" s="234"/>
      <c r="D140" s="219" t="s">
        <v>174</v>
      </c>
      <c r="E140" s="235" t="s">
        <v>21</v>
      </c>
      <c r="F140" s="236" t="s">
        <v>194</v>
      </c>
      <c r="G140" s="234"/>
      <c r="H140" s="237">
        <v>39.311999999999998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174</v>
      </c>
      <c r="AU140" s="243" t="s">
        <v>172</v>
      </c>
      <c r="AV140" s="13" t="s">
        <v>171</v>
      </c>
      <c r="AW140" s="13" t="s">
        <v>33</v>
      </c>
      <c r="AX140" s="13" t="s">
        <v>76</v>
      </c>
      <c r="AY140" s="243" t="s">
        <v>162</v>
      </c>
    </row>
    <row r="141" spans="2:65" s="1" customFormat="1" ht="22.5" customHeight="1">
      <c r="B141" s="42"/>
      <c r="C141" s="205" t="s">
        <v>247</v>
      </c>
      <c r="D141" s="205" t="s">
        <v>166</v>
      </c>
      <c r="E141" s="206" t="s">
        <v>264</v>
      </c>
      <c r="F141" s="207" t="s">
        <v>265</v>
      </c>
      <c r="G141" s="208" t="s">
        <v>225</v>
      </c>
      <c r="H141" s="209">
        <v>48.825000000000003</v>
      </c>
      <c r="I141" s="210"/>
      <c r="J141" s="211">
        <f>ROUND(I141*H141,2)</f>
        <v>0</v>
      </c>
      <c r="K141" s="207" t="s">
        <v>21</v>
      </c>
      <c r="L141" s="62"/>
      <c r="M141" s="212" t="s">
        <v>21</v>
      </c>
      <c r="N141" s="213" t="s">
        <v>40</v>
      </c>
      <c r="O141" s="43"/>
      <c r="P141" s="214">
        <f>O141*H141</f>
        <v>0</v>
      </c>
      <c r="Q141" s="214">
        <v>4.6000000000000001E-4</v>
      </c>
      <c r="R141" s="214">
        <f>Q141*H141</f>
        <v>2.24595E-2</v>
      </c>
      <c r="S141" s="214">
        <v>0</v>
      </c>
      <c r="T141" s="215">
        <f>S141*H141</f>
        <v>0</v>
      </c>
      <c r="AR141" s="25" t="s">
        <v>171</v>
      </c>
      <c r="AT141" s="25" t="s">
        <v>166</v>
      </c>
      <c r="AU141" s="25" t="s">
        <v>172</v>
      </c>
      <c r="AY141" s="25" t="s">
        <v>162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25" t="s">
        <v>76</v>
      </c>
      <c r="BK141" s="216">
        <f>ROUND(I141*H141,2)</f>
        <v>0</v>
      </c>
      <c r="BL141" s="25" t="s">
        <v>171</v>
      </c>
      <c r="BM141" s="25" t="s">
        <v>951</v>
      </c>
    </row>
    <row r="142" spans="2:65" s="12" customFormat="1">
      <c r="B142" s="217"/>
      <c r="C142" s="218"/>
      <c r="D142" s="229" t="s">
        <v>174</v>
      </c>
      <c r="E142" s="230" t="s">
        <v>21</v>
      </c>
      <c r="F142" s="231" t="s">
        <v>634</v>
      </c>
      <c r="G142" s="218"/>
      <c r="H142" s="232">
        <v>48.825000000000003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174</v>
      </c>
      <c r="AU142" s="228" t="s">
        <v>172</v>
      </c>
      <c r="AV142" s="12" t="s">
        <v>80</v>
      </c>
      <c r="AW142" s="12" t="s">
        <v>33</v>
      </c>
      <c r="AX142" s="12" t="s">
        <v>69</v>
      </c>
      <c r="AY142" s="228" t="s">
        <v>162</v>
      </c>
    </row>
    <row r="143" spans="2:65" s="13" customFormat="1">
      <c r="B143" s="233"/>
      <c r="C143" s="234"/>
      <c r="D143" s="219" t="s">
        <v>174</v>
      </c>
      <c r="E143" s="235" t="s">
        <v>21</v>
      </c>
      <c r="F143" s="236" t="s">
        <v>194</v>
      </c>
      <c r="G143" s="234"/>
      <c r="H143" s="237">
        <v>48.825000000000003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174</v>
      </c>
      <c r="AU143" s="243" t="s">
        <v>172</v>
      </c>
      <c r="AV143" s="13" t="s">
        <v>171</v>
      </c>
      <c r="AW143" s="13" t="s">
        <v>33</v>
      </c>
      <c r="AX143" s="13" t="s">
        <v>76</v>
      </c>
      <c r="AY143" s="243" t="s">
        <v>162</v>
      </c>
    </row>
    <row r="144" spans="2:65" s="1" customFormat="1" ht="22.5" customHeight="1">
      <c r="B144" s="42"/>
      <c r="C144" s="205" t="s">
        <v>253</v>
      </c>
      <c r="D144" s="205" t="s">
        <v>166</v>
      </c>
      <c r="E144" s="206" t="s">
        <v>269</v>
      </c>
      <c r="F144" s="207" t="s">
        <v>270</v>
      </c>
      <c r="G144" s="208" t="s">
        <v>225</v>
      </c>
      <c r="H144" s="209">
        <v>48.825000000000003</v>
      </c>
      <c r="I144" s="210"/>
      <c r="J144" s="211">
        <f>ROUND(I144*H144,2)</f>
        <v>0</v>
      </c>
      <c r="K144" s="207" t="s">
        <v>21</v>
      </c>
      <c r="L144" s="62"/>
      <c r="M144" s="212" t="s">
        <v>21</v>
      </c>
      <c r="N144" s="213" t="s">
        <v>40</v>
      </c>
      <c r="O144" s="43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AR144" s="25" t="s">
        <v>171</v>
      </c>
      <c r="AT144" s="25" t="s">
        <v>166</v>
      </c>
      <c r="AU144" s="25" t="s">
        <v>172</v>
      </c>
      <c r="AY144" s="25" t="s">
        <v>162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25" t="s">
        <v>76</v>
      </c>
      <c r="BK144" s="216">
        <f>ROUND(I144*H144,2)</f>
        <v>0</v>
      </c>
      <c r="BL144" s="25" t="s">
        <v>171</v>
      </c>
      <c r="BM144" s="25" t="s">
        <v>952</v>
      </c>
    </row>
    <row r="145" spans="2:65" s="12" customFormat="1">
      <c r="B145" s="217"/>
      <c r="C145" s="218"/>
      <c r="D145" s="229" t="s">
        <v>174</v>
      </c>
      <c r="E145" s="230" t="s">
        <v>21</v>
      </c>
      <c r="F145" s="231" t="s">
        <v>634</v>
      </c>
      <c r="G145" s="218"/>
      <c r="H145" s="232">
        <v>48.825000000000003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174</v>
      </c>
      <c r="AU145" s="228" t="s">
        <v>172</v>
      </c>
      <c r="AV145" s="12" t="s">
        <v>80</v>
      </c>
      <c r="AW145" s="12" t="s">
        <v>33</v>
      </c>
      <c r="AX145" s="12" t="s">
        <v>69</v>
      </c>
      <c r="AY145" s="228" t="s">
        <v>162</v>
      </c>
    </row>
    <row r="146" spans="2:65" s="13" customFormat="1">
      <c r="B146" s="233"/>
      <c r="C146" s="234"/>
      <c r="D146" s="229" t="s">
        <v>174</v>
      </c>
      <c r="E146" s="244" t="s">
        <v>21</v>
      </c>
      <c r="F146" s="245" t="s">
        <v>194</v>
      </c>
      <c r="G146" s="234"/>
      <c r="H146" s="246">
        <v>48.825000000000003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174</v>
      </c>
      <c r="AU146" s="243" t="s">
        <v>172</v>
      </c>
      <c r="AV146" s="13" t="s">
        <v>171</v>
      </c>
      <c r="AW146" s="13" t="s">
        <v>33</v>
      </c>
      <c r="AX146" s="13" t="s">
        <v>76</v>
      </c>
      <c r="AY146" s="243" t="s">
        <v>162</v>
      </c>
    </row>
    <row r="147" spans="2:65" s="11" customFormat="1" ht="22.35" customHeight="1">
      <c r="B147" s="186"/>
      <c r="C147" s="187"/>
      <c r="D147" s="202" t="s">
        <v>68</v>
      </c>
      <c r="E147" s="203" t="s">
        <v>247</v>
      </c>
      <c r="F147" s="203" t="s">
        <v>272</v>
      </c>
      <c r="G147" s="187"/>
      <c r="H147" s="187"/>
      <c r="I147" s="190"/>
      <c r="J147" s="204">
        <f>BK147</f>
        <v>0</v>
      </c>
      <c r="K147" s="187"/>
      <c r="L147" s="192"/>
      <c r="M147" s="193"/>
      <c r="N147" s="194"/>
      <c r="O147" s="194"/>
      <c r="P147" s="195">
        <f>SUM(P148:P154)</f>
        <v>0</v>
      </c>
      <c r="Q147" s="194"/>
      <c r="R147" s="195">
        <f>SUM(R148:R154)</f>
        <v>0</v>
      </c>
      <c r="S147" s="194"/>
      <c r="T147" s="196">
        <f>SUM(T148:T154)</f>
        <v>0</v>
      </c>
      <c r="AR147" s="197" t="s">
        <v>76</v>
      </c>
      <c r="AT147" s="198" t="s">
        <v>68</v>
      </c>
      <c r="AU147" s="198" t="s">
        <v>80</v>
      </c>
      <c r="AY147" s="197" t="s">
        <v>162</v>
      </c>
      <c r="BK147" s="199">
        <f>SUM(BK148:BK154)</f>
        <v>0</v>
      </c>
    </row>
    <row r="148" spans="2:65" s="1" customFormat="1" ht="22.5" customHeight="1">
      <c r="B148" s="42"/>
      <c r="C148" s="205" t="s">
        <v>258</v>
      </c>
      <c r="D148" s="205" t="s">
        <v>166</v>
      </c>
      <c r="E148" s="206" t="s">
        <v>953</v>
      </c>
      <c r="F148" s="207" t="s">
        <v>954</v>
      </c>
      <c r="G148" s="208" t="s">
        <v>169</v>
      </c>
      <c r="H148" s="209">
        <v>21.6</v>
      </c>
      <c r="I148" s="210"/>
      <c r="J148" s="211">
        <f>ROUND(I148*H148,2)</f>
        <v>0</v>
      </c>
      <c r="K148" s="207" t="s">
        <v>21</v>
      </c>
      <c r="L148" s="62"/>
      <c r="M148" s="212" t="s">
        <v>21</v>
      </c>
      <c r="N148" s="213" t="s">
        <v>40</v>
      </c>
      <c r="O148" s="43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AR148" s="25" t="s">
        <v>171</v>
      </c>
      <c r="AT148" s="25" t="s">
        <v>166</v>
      </c>
      <c r="AU148" s="25" t="s">
        <v>172</v>
      </c>
      <c r="AY148" s="25" t="s">
        <v>162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25" t="s">
        <v>76</v>
      </c>
      <c r="BK148" s="216">
        <f>ROUND(I148*H148,2)</f>
        <v>0</v>
      </c>
      <c r="BL148" s="25" t="s">
        <v>171</v>
      </c>
      <c r="BM148" s="25" t="s">
        <v>955</v>
      </c>
    </row>
    <row r="149" spans="2:65" s="12" customFormat="1">
      <c r="B149" s="217"/>
      <c r="C149" s="218"/>
      <c r="D149" s="219" t="s">
        <v>174</v>
      </c>
      <c r="E149" s="220" t="s">
        <v>21</v>
      </c>
      <c r="F149" s="221" t="s">
        <v>1044</v>
      </c>
      <c r="G149" s="218"/>
      <c r="H149" s="222">
        <v>21.6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174</v>
      </c>
      <c r="AU149" s="228" t="s">
        <v>172</v>
      </c>
      <c r="AV149" s="12" t="s">
        <v>80</v>
      </c>
      <c r="AW149" s="12" t="s">
        <v>33</v>
      </c>
      <c r="AX149" s="12" t="s">
        <v>76</v>
      </c>
      <c r="AY149" s="228" t="s">
        <v>162</v>
      </c>
    </row>
    <row r="150" spans="2:65" s="1" customFormat="1" ht="22.5" customHeight="1">
      <c r="B150" s="42"/>
      <c r="C150" s="205" t="s">
        <v>263</v>
      </c>
      <c r="D150" s="205" t="s">
        <v>166</v>
      </c>
      <c r="E150" s="206" t="s">
        <v>273</v>
      </c>
      <c r="F150" s="207" t="s">
        <v>274</v>
      </c>
      <c r="G150" s="208" t="s">
        <v>225</v>
      </c>
      <c r="H150" s="209">
        <v>70.185000000000002</v>
      </c>
      <c r="I150" s="210"/>
      <c r="J150" s="211">
        <f>ROUND(I150*H150,2)</f>
        <v>0</v>
      </c>
      <c r="K150" s="207" t="s">
        <v>21</v>
      </c>
      <c r="L150" s="62"/>
      <c r="M150" s="212" t="s">
        <v>21</v>
      </c>
      <c r="N150" s="213" t="s">
        <v>40</v>
      </c>
      <c r="O150" s="43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AR150" s="25" t="s">
        <v>171</v>
      </c>
      <c r="AT150" s="25" t="s">
        <v>166</v>
      </c>
      <c r="AU150" s="25" t="s">
        <v>172</v>
      </c>
      <c r="AY150" s="25" t="s">
        <v>162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25" t="s">
        <v>76</v>
      </c>
      <c r="BK150" s="216">
        <f>ROUND(I150*H150,2)</f>
        <v>0</v>
      </c>
      <c r="BL150" s="25" t="s">
        <v>171</v>
      </c>
      <c r="BM150" s="25" t="s">
        <v>956</v>
      </c>
    </row>
    <row r="151" spans="2:65" s="12" customFormat="1">
      <c r="B151" s="217"/>
      <c r="C151" s="218"/>
      <c r="D151" s="229" t="s">
        <v>174</v>
      </c>
      <c r="E151" s="230" t="s">
        <v>21</v>
      </c>
      <c r="F151" s="231" t="s">
        <v>1052</v>
      </c>
      <c r="G151" s="218"/>
      <c r="H151" s="232">
        <v>20.64</v>
      </c>
      <c r="I151" s="223"/>
      <c r="J151" s="218"/>
      <c r="K151" s="218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174</v>
      </c>
      <c r="AU151" s="228" t="s">
        <v>172</v>
      </c>
      <c r="AV151" s="12" t="s">
        <v>80</v>
      </c>
      <c r="AW151" s="12" t="s">
        <v>33</v>
      </c>
      <c r="AX151" s="12" t="s">
        <v>69</v>
      </c>
      <c r="AY151" s="228" t="s">
        <v>162</v>
      </c>
    </row>
    <row r="152" spans="2:65" s="12" customFormat="1">
      <c r="B152" s="217"/>
      <c r="C152" s="218"/>
      <c r="D152" s="229" t="s">
        <v>174</v>
      </c>
      <c r="E152" s="230" t="s">
        <v>21</v>
      </c>
      <c r="F152" s="231" t="s">
        <v>638</v>
      </c>
      <c r="G152" s="218"/>
      <c r="H152" s="232">
        <v>48.825000000000003</v>
      </c>
      <c r="I152" s="223"/>
      <c r="J152" s="218"/>
      <c r="K152" s="218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174</v>
      </c>
      <c r="AU152" s="228" t="s">
        <v>172</v>
      </c>
      <c r="AV152" s="12" t="s">
        <v>80</v>
      </c>
      <c r="AW152" s="12" t="s">
        <v>33</v>
      </c>
      <c r="AX152" s="12" t="s">
        <v>69</v>
      </c>
      <c r="AY152" s="228" t="s">
        <v>162</v>
      </c>
    </row>
    <row r="153" spans="2:65" s="12" customFormat="1">
      <c r="B153" s="217"/>
      <c r="C153" s="218"/>
      <c r="D153" s="229" t="s">
        <v>174</v>
      </c>
      <c r="E153" s="230" t="s">
        <v>21</v>
      </c>
      <c r="F153" s="231" t="s">
        <v>1053</v>
      </c>
      <c r="G153" s="218"/>
      <c r="H153" s="232">
        <v>0.72</v>
      </c>
      <c r="I153" s="223"/>
      <c r="J153" s="218"/>
      <c r="K153" s="218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174</v>
      </c>
      <c r="AU153" s="228" t="s">
        <v>172</v>
      </c>
      <c r="AV153" s="12" t="s">
        <v>80</v>
      </c>
      <c r="AW153" s="12" t="s">
        <v>33</v>
      </c>
      <c r="AX153" s="12" t="s">
        <v>69</v>
      </c>
      <c r="AY153" s="228" t="s">
        <v>162</v>
      </c>
    </row>
    <row r="154" spans="2:65" s="14" customFormat="1">
      <c r="B154" s="247"/>
      <c r="C154" s="248"/>
      <c r="D154" s="229" t="s">
        <v>174</v>
      </c>
      <c r="E154" s="249" t="s">
        <v>21</v>
      </c>
      <c r="F154" s="250" t="s">
        <v>279</v>
      </c>
      <c r="G154" s="248"/>
      <c r="H154" s="251">
        <v>70.185000000000002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174</v>
      </c>
      <c r="AU154" s="257" t="s">
        <v>172</v>
      </c>
      <c r="AV154" s="14" t="s">
        <v>172</v>
      </c>
      <c r="AW154" s="14" t="s">
        <v>33</v>
      </c>
      <c r="AX154" s="14" t="s">
        <v>76</v>
      </c>
      <c r="AY154" s="257" t="s">
        <v>162</v>
      </c>
    </row>
    <row r="155" spans="2:65" s="11" customFormat="1" ht="22.35" customHeight="1">
      <c r="B155" s="186"/>
      <c r="C155" s="187"/>
      <c r="D155" s="202" t="s">
        <v>68</v>
      </c>
      <c r="E155" s="203" t="s">
        <v>253</v>
      </c>
      <c r="F155" s="203" t="s">
        <v>280</v>
      </c>
      <c r="G155" s="187"/>
      <c r="H155" s="187"/>
      <c r="I155" s="190"/>
      <c r="J155" s="204">
        <f>BK155</f>
        <v>0</v>
      </c>
      <c r="K155" s="187"/>
      <c r="L155" s="192"/>
      <c r="M155" s="193"/>
      <c r="N155" s="194"/>
      <c r="O155" s="194"/>
      <c r="P155" s="195">
        <f>SUM(P156:P174)</f>
        <v>0</v>
      </c>
      <c r="Q155" s="194"/>
      <c r="R155" s="195">
        <f>SUM(R156:R174)</f>
        <v>71.563999999999993</v>
      </c>
      <c r="S155" s="194"/>
      <c r="T155" s="196">
        <f>SUM(T156:T174)</f>
        <v>0</v>
      </c>
      <c r="AR155" s="197" t="s">
        <v>76</v>
      </c>
      <c r="AT155" s="198" t="s">
        <v>68</v>
      </c>
      <c r="AU155" s="198" t="s">
        <v>80</v>
      </c>
      <c r="AY155" s="197" t="s">
        <v>162</v>
      </c>
      <c r="BK155" s="199">
        <f>SUM(BK156:BK174)</f>
        <v>0</v>
      </c>
    </row>
    <row r="156" spans="2:65" s="1" customFormat="1" ht="22.5" customHeight="1">
      <c r="B156" s="42"/>
      <c r="C156" s="205" t="s">
        <v>268</v>
      </c>
      <c r="D156" s="205" t="s">
        <v>166</v>
      </c>
      <c r="E156" s="206" t="s">
        <v>282</v>
      </c>
      <c r="F156" s="207" t="s">
        <v>283</v>
      </c>
      <c r="G156" s="208" t="s">
        <v>225</v>
      </c>
      <c r="H156" s="209">
        <v>70.185000000000002</v>
      </c>
      <c r="I156" s="210"/>
      <c r="J156" s="211">
        <f>ROUND(I156*H156,2)</f>
        <v>0</v>
      </c>
      <c r="K156" s="207" t="s">
        <v>21</v>
      </c>
      <c r="L156" s="62"/>
      <c r="M156" s="212" t="s">
        <v>21</v>
      </c>
      <c r="N156" s="213" t="s">
        <v>40</v>
      </c>
      <c r="O156" s="43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AR156" s="25" t="s">
        <v>171</v>
      </c>
      <c r="AT156" s="25" t="s">
        <v>166</v>
      </c>
      <c r="AU156" s="25" t="s">
        <v>172</v>
      </c>
      <c r="AY156" s="25" t="s">
        <v>162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25" t="s">
        <v>76</v>
      </c>
      <c r="BK156" s="216">
        <f>ROUND(I156*H156,2)</f>
        <v>0</v>
      </c>
      <c r="BL156" s="25" t="s">
        <v>171</v>
      </c>
      <c r="BM156" s="25" t="s">
        <v>959</v>
      </c>
    </row>
    <row r="157" spans="2:65" s="12" customFormat="1">
      <c r="B157" s="217"/>
      <c r="C157" s="218"/>
      <c r="D157" s="229" t="s">
        <v>174</v>
      </c>
      <c r="E157" s="230" t="s">
        <v>21</v>
      </c>
      <c r="F157" s="231" t="s">
        <v>1054</v>
      </c>
      <c r="G157" s="218"/>
      <c r="H157" s="232">
        <v>70.185000000000002</v>
      </c>
      <c r="I157" s="223"/>
      <c r="J157" s="218"/>
      <c r="K157" s="218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174</v>
      </c>
      <c r="AU157" s="228" t="s">
        <v>172</v>
      </c>
      <c r="AV157" s="12" t="s">
        <v>80</v>
      </c>
      <c r="AW157" s="12" t="s">
        <v>33</v>
      </c>
      <c r="AX157" s="12" t="s">
        <v>69</v>
      </c>
      <c r="AY157" s="228" t="s">
        <v>162</v>
      </c>
    </row>
    <row r="158" spans="2:65" s="13" customFormat="1">
      <c r="B158" s="233"/>
      <c r="C158" s="234"/>
      <c r="D158" s="219" t="s">
        <v>174</v>
      </c>
      <c r="E158" s="235" t="s">
        <v>21</v>
      </c>
      <c r="F158" s="236" t="s">
        <v>194</v>
      </c>
      <c r="G158" s="234"/>
      <c r="H158" s="237">
        <v>70.185000000000002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174</v>
      </c>
      <c r="AU158" s="243" t="s">
        <v>172</v>
      </c>
      <c r="AV158" s="13" t="s">
        <v>171</v>
      </c>
      <c r="AW158" s="13" t="s">
        <v>33</v>
      </c>
      <c r="AX158" s="13" t="s">
        <v>76</v>
      </c>
      <c r="AY158" s="243" t="s">
        <v>162</v>
      </c>
    </row>
    <row r="159" spans="2:65" s="1" customFormat="1" ht="22.5" customHeight="1">
      <c r="B159" s="42"/>
      <c r="C159" s="205" t="s">
        <v>9</v>
      </c>
      <c r="D159" s="205" t="s">
        <v>166</v>
      </c>
      <c r="E159" s="206" t="s">
        <v>287</v>
      </c>
      <c r="F159" s="207" t="s">
        <v>288</v>
      </c>
      <c r="G159" s="208" t="s">
        <v>289</v>
      </c>
      <c r="H159" s="209">
        <v>115.80500000000001</v>
      </c>
      <c r="I159" s="210"/>
      <c r="J159" s="211">
        <f>ROUND(I159*H159,2)</f>
        <v>0</v>
      </c>
      <c r="K159" s="207" t="s">
        <v>21</v>
      </c>
      <c r="L159" s="62"/>
      <c r="M159" s="212" t="s">
        <v>21</v>
      </c>
      <c r="N159" s="213" t="s">
        <v>40</v>
      </c>
      <c r="O159" s="43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AR159" s="25" t="s">
        <v>171</v>
      </c>
      <c r="AT159" s="25" t="s">
        <v>166</v>
      </c>
      <c r="AU159" s="25" t="s">
        <v>172</v>
      </c>
      <c r="AY159" s="25" t="s">
        <v>162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25" t="s">
        <v>76</v>
      </c>
      <c r="BK159" s="216">
        <f>ROUND(I159*H159,2)</f>
        <v>0</v>
      </c>
      <c r="BL159" s="25" t="s">
        <v>171</v>
      </c>
      <c r="BM159" s="25" t="s">
        <v>961</v>
      </c>
    </row>
    <row r="160" spans="2:65" s="12" customFormat="1">
      <c r="B160" s="217"/>
      <c r="C160" s="218"/>
      <c r="D160" s="229" t="s">
        <v>174</v>
      </c>
      <c r="E160" s="230" t="s">
        <v>21</v>
      </c>
      <c r="F160" s="231" t="s">
        <v>1055</v>
      </c>
      <c r="G160" s="218"/>
      <c r="H160" s="232">
        <v>115.80500000000001</v>
      </c>
      <c r="I160" s="223"/>
      <c r="J160" s="218"/>
      <c r="K160" s="218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174</v>
      </c>
      <c r="AU160" s="228" t="s">
        <v>172</v>
      </c>
      <c r="AV160" s="12" t="s">
        <v>80</v>
      </c>
      <c r="AW160" s="12" t="s">
        <v>33</v>
      </c>
      <c r="AX160" s="12" t="s">
        <v>69</v>
      </c>
      <c r="AY160" s="228" t="s">
        <v>162</v>
      </c>
    </row>
    <row r="161" spans="2:65" s="13" customFormat="1">
      <c r="B161" s="233"/>
      <c r="C161" s="234"/>
      <c r="D161" s="219" t="s">
        <v>174</v>
      </c>
      <c r="E161" s="235" t="s">
        <v>21</v>
      </c>
      <c r="F161" s="236" t="s">
        <v>194</v>
      </c>
      <c r="G161" s="234"/>
      <c r="H161" s="237">
        <v>115.80500000000001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174</v>
      </c>
      <c r="AU161" s="243" t="s">
        <v>172</v>
      </c>
      <c r="AV161" s="13" t="s">
        <v>171</v>
      </c>
      <c r="AW161" s="13" t="s">
        <v>33</v>
      </c>
      <c r="AX161" s="13" t="s">
        <v>76</v>
      </c>
      <c r="AY161" s="243" t="s">
        <v>162</v>
      </c>
    </row>
    <row r="162" spans="2:65" s="1" customFormat="1" ht="22.5" customHeight="1">
      <c r="B162" s="42"/>
      <c r="C162" s="205" t="s">
        <v>281</v>
      </c>
      <c r="D162" s="205" t="s">
        <v>166</v>
      </c>
      <c r="E162" s="206" t="s">
        <v>293</v>
      </c>
      <c r="F162" s="207" t="s">
        <v>294</v>
      </c>
      <c r="G162" s="208" t="s">
        <v>225</v>
      </c>
      <c r="H162" s="209">
        <v>42.704999999999998</v>
      </c>
      <c r="I162" s="210"/>
      <c r="J162" s="211">
        <f>ROUND(I162*H162,2)</f>
        <v>0</v>
      </c>
      <c r="K162" s="207" t="s">
        <v>21</v>
      </c>
      <c r="L162" s="62"/>
      <c r="M162" s="212" t="s">
        <v>21</v>
      </c>
      <c r="N162" s="213" t="s">
        <v>40</v>
      </c>
      <c r="O162" s="43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AR162" s="25" t="s">
        <v>171</v>
      </c>
      <c r="AT162" s="25" t="s">
        <v>166</v>
      </c>
      <c r="AU162" s="25" t="s">
        <v>172</v>
      </c>
      <c r="AY162" s="25" t="s">
        <v>162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25" t="s">
        <v>76</v>
      </c>
      <c r="BK162" s="216">
        <f>ROUND(I162*H162,2)</f>
        <v>0</v>
      </c>
      <c r="BL162" s="25" t="s">
        <v>171</v>
      </c>
      <c r="BM162" s="25" t="s">
        <v>963</v>
      </c>
    </row>
    <row r="163" spans="2:65" s="15" customFormat="1">
      <c r="B163" s="258"/>
      <c r="C163" s="259"/>
      <c r="D163" s="229" t="s">
        <v>174</v>
      </c>
      <c r="E163" s="260" t="s">
        <v>21</v>
      </c>
      <c r="F163" s="261" t="s">
        <v>296</v>
      </c>
      <c r="G163" s="259"/>
      <c r="H163" s="262" t="s">
        <v>21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AT163" s="268" t="s">
        <v>174</v>
      </c>
      <c r="AU163" s="268" t="s">
        <v>172</v>
      </c>
      <c r="AV163" s="15" t="s">
        <v>76</v>
      </c>
      <c r="AW163" s="15" t="s">
        <v>33</v>
      </c>
      <c r="AX163" s="15" t="s">
        <v>69</v>
      </c>
      <c r="AY163" s="268" t="s">
        <v>162</v>
      </c>
    </row>
    <row r="164" spans="2:65" s="12" customFormat="1">
      <c r="B164" s="217"/>
      <c r="C164" s="218"/>
      <c r="D164" s="229" t="s">
        <v>174</v>
      </c>
      <c r="E164" s="230" t="s">
        <v>21</v>
      </c>
      <c r="F164" s="231" t="s">
        <v>634</v>
      </c>
      <c r="G164" s="218"/>
      <c r="H164" s="232">
        <v>48.825000000000003</v>
      </c>
      <c r="I164" s="223"/>
      <c r="J164" s="218"/>
      <c r="K164" s="218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174</v>
      </c>
      <c r="AU164" s="228" t="s">
        <v>172</v>
      </c>
      <c r="AV164" s="12" t="s">
        <v>80</v>
      </c>
      <c r="AW164" s="12" t="s">
        <v>33</v>
      </c>
      <c r="AX164" s="12" t="s">
        <v>69</v>
      </c>
      <c r="AY164" s="228" t="s">
        <v>162</v>
      </c>
    </row>
    <row r="165" spans="2:65" s="12" customFormat="1">
      <c r="B165" s="217"/>
      <c r="C165" s="218"/>
      <c r="D165" s="229" t="s">
        <v>174</v>
      </c>
      <c r="E165" s="230" t="s">
        <v>21</v>
      </c>
      <c r="F165" s="231" t="s">
        <v>568</v>
      </c>
      <c r="G165" s="218"/>
      <c r="H165" s="232">
        <v>-1.44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174</v>
      </c>
      <c r="AU165" s="228" t="s">
        <v>172</v>
      </c>
      <c r="AV165" s="12" t="s">
        <v>80</v>
      </c>
      <c r="AW165" s="12" t="s">
        <v>33</v>
      </c>
      <c r="AX165" s="12" t="s">
        <v>69</v>
      </c>
      <c r="AY165" s="228" t="s">
        <v>162</v>
      </c>
    </row>
    <row r="166" spans="2:65" s="12" customFormat="1">
      <c r="B166" s="217"/>
      <c r="C166" s="218"/>
      <c r="D166" s="229" t="s">
        <v>174</v>
      </c>
      <c r="E166" s="230" t="s">
        <v>21</v>
      </c>
      <c r="F166" s="231" t="s">
        <v>644</v>
      </c>
      <c r="G166" s="218"/>
      <c r="H166" s="232">
        <v>-0.72</v>
      </c>
      <c r="I166" s="223"/>
      <c r="J166" s="218"/>
      <c r="K166" s="218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174</v>
      </c>
      <c r="AU166" s="228" t="s">
        <v>172</v>
      </c>
      <c r="AV166" s="12" t="s">
        <v>80</v>
      </c>
      <c r="AW166" s="12" t="s">
        <v>33</v>
      </c>
      <c r="AX166" s="12" t="s">
        <v>69</v>
      </c>
      <c r="AY166" s="228" t="s">
        <v>162</v>
      </c>
    </row>
    <row r="167" spans="2:65" s="12" customFormat="1">
      <c r="B167" s="217"/>
      <c r="C167" s="218"/>
      <c r="D167" s="229" t="s">
        <v>174</v>
      </c>
      <c r="E167" s="230" t="s">
        <v>21</v>
      </c>
      <c r="F167" s="231" t="s">
        <v>570</v>
      </c>
      <c r="G167" s="218"/>
      <c r="H167" s="232">
        <v>-9</v>
      </c>
      <c r="I167" s="223"/>
      <c r="J167" s="218"/>
      <c r="K167" s="218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174</v>
      </c>
      <c r="AU167" s="228" t="s">
        <v>172</v>
      </c>
      <c r="AV167" s="12" t="s">
        <v>80</v>
      </c>
      <c r="AW167" s="12" t="s">
        <v>33</v>
      </c>
      <c r="AX167" s="12" t="s">
        <v>69</v>
      </c>
      <c r="AY167" s="228" t="s">
        <v>162</v>
      </c>
    </row>
    <row r="168" spans="2:65" s="14" customFormat="1">
      <c r="B168" s="247"/>
      <c r="C168" s="248"/>
      <c r="D168" s="229" t="s">
        <v>174</v>
      </c>
      <c r="E168" s="249" t="s">
        <v>21</v>
      </c>
      <c r="F168" s="250" t="s">
        <v>279</v>
      </c>
      <c r="G168" s="248"/>
      <c r="H168" s="251">
        <v>37.664999999999999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AT168" s="257" t="s">
        <v>174</v>
      </c>
      <c r="AU168" s="257" t="s">
        <v>172</v>
      </c>
      <c r="AV168" s="14" t="s">
        <v>172</v>
      </c>
      <c r="AW168" s="14" t="s">
        <v>33</v>
      </c>
      <c r="AX168" s="14" t="s">
        <v>69</v>
      </c>
      <c r="AY168" s="257" t="s">
        <v>162</v>
      </c>
    </row>
    <row r="169" spans="2:65" s="12" customFormat="1">
      <c r="B169" s="217"/>
      <c r="C169" s="218"/>
      <c r="D169" s="229" t="s">
        <v>174</v>
      </c>
      <c r="E169" s="230" t="s">
        <v>21</v>
      </c>
      <c r="F169" s="231" t="s">
        <v>1056</v>
      </c>
      <c r="G169" s="218"/>
      <c r="H169" s="232">
        <v>5.04</v>
      </c>
      <c r="I169" s="223"/>
      <c r="J169" s="218"/>
      <c r="K169" s="218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174</v>
      </c>
      <c r="AU169" s="228" t="s">
        <v>172</v>
      </c>
      <c r="AV169" s="12" t="s">
        <v>80</v>
      </c>
      <c r="AW169" s="12" t="s">
        <v>33</v>
      </c>
      <c r="AX169" s="12" t="s">
        <v>69</v>
      </c>
      <c r="AY169" s="228" t="s">
        <v>162</v>
      </c>
    </row>
    <row r="170" spans="2:65" s="14" customFormat="1">
      <c r="B170" s="247"/>
      <c r="C170" s="248"/>
      <c r="D170" s="229" t="s">
        <v>174</v>
      </c>
      <c r="E170" s="249" t="s">
        <v>21</v>
      </c>
      <c r="F170" s="250" t="s">
        <v>279</v>
      </c>
      <c r="G170" s="248"/>
      <c r="H170" s="251">
        <v>5.04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AT170" s="257" t="s">
        <v>174</v>
      </c>
      <c r="AU170" s="257" t="s">
        <v>172</v>
      </c>
      <c r="AV170" s="14" t="s">
        <v>172</v>
      </c>
      <c r="AW170" s="14" t="s">
        <v>33</v>
      </c>
      <c r="AX170" s="14" t="s">
        <v>69</v>
      </c>
      <c r="AY170" s="257" t="s">
        <v>162</v>
      </c>
    </row>
    <row r="171" spans="2:65" s="13" customFormat="1">
      <c r="B171" s="233"/>
      <c r="C171" s="234"/>
      <c r="D171" s="219" t="s">
        <v>174</v>
      </c>
      <c r="E171" s="235" t="s">
        <v>21</v>
      </c>
      <c r="F171" s="236" t="s">
        <v>194</v>
      </c>
      <c r="G171" s="234"/>
      <c r="H171" s="237">
        <v>42.704999999999998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174</v>
      </c>
      <c r="AU171" s="243" t="s">
        <v>172</v>
      </c>
      <c r="AV171" s="13" t="s">
        <v>171</v>
      </c>
      <c r="AW171" s="13" t="s">
        <v>6</v>
      </c>
      <c r="AX171" s="13" t="s">
        <v>76</v>
      </c>
      <c r="AY171" s="243" t="s">
        <v>162</v>
      </c>
    </row>
    <row r="172" spans="2:65" s="1" customFormat="1" ht="22.5" customHeight="1">
      <c r="B172" s="42"/>
      <c r="C172" s="269" t="s">
        <v>286</v>
      </c>
      <c r="D172" s="269" t="s">
        <v>302</v>
      </c>
      <c r="E172" s="270" t="s">
        <v>303</v>
      </c>
      <c r="F172" s="271" t="s">
        <v>304</v>
      </c>
      <c r="G172" s="272" t="s">
        <v>289</v>
      </c>
      <c r="H172" s="273">
        <v>71.563999999999993</v>
      </c>
      <c r="I172" s="274"/>
      <c r="J172" s="275">
        <f>ROUND(I172*H172,2)</f>
        <v>0</v>
      </c>
      <c r="K172" s="271" t="s">
        <v>21</v>
      </c>
      <c r="L172" s="276"/>
      <c r="M172" s="277" t="s">
        <v>21</v>
      </c>
      <c r="N172" s="278" t="s">
        <v>40</v>
      </c>
      <c r="O172" s="43"/>
      <c r="P172" s="214">
        <f>O172*H172</f>
        <v>0</v>
      </c>
      <c r="Q172" s="214">
        <v>1</v>
      </c>
      <c r="R172" s="214">
        <f>Q172*H172</f>
        <v>71.563999999999993</v>
      </c>
      <c r="S172" s="214">
        <v>0</v>
      </c>
      <c r="T172" s="215">
        <f>S172*H172</f>
        <v>0</v>
      </c>
      <c r="AR172" s="25" t="s">
        <v>206</v>
      </c>
      <c r="AT172" s="25" t="s">
        <v>302</v>
      </c>
      <c r="AU172" s="25" t="s">
        <v>172</v>
      </c>
      <c r="AY172" s="25" t="s">
        <v>162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25" t="s">
        <v>76</v>
      </c>
      <c r="BK172" s="216">
        <f>ROUND(I172*H172,2)</f>
        <v>0</v>
      </c>
      <c r="BL172" s="25" t="s">
        <v>171</v>
      </c>
      <c r="BM172" s="25" t="s">
        <v>965</v>
      </c>
    </row>
    <row r="173" spans="2:65" s="12" customFormat="1">
      <c r="B173" s="217"/>
      <c r="C173" s="218"/>
      <c r="D173" s="229" t="s">
        <v>174</v>
      </c>
      <c r="E173" s="230" t="s">
        <v>21</v>
      </c>
      <c r="F173" s="231" t="s">
        <v>646</v>
      </c>
      <c r="G173" s="218"/>
      <c r="H173" s="232">
        <v>71.563999999999993</v>
      </c>
      <c r="I173" s="223"/>
      <c r="J173" s="218"/>
      <c r="K173" s="218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174</v>
      </c>
      <c r="AU173" s="228" t="s">
        <v>172</v>
      </c>
      <c r="AV173" s="12" t="s">
        <v>80</v>
      </c>
      <c r="AW173" s="12" t="s">
        <v>33</v>
      </c>
      <c r="AX173" s="12" t="s">
        <v>69</v>
      </c>
      <c r="AY173" s="228" t="s">
        <v>162</v>
      </c>
    </row>
    <row r="174" spans="2:65" s="13" customFormat="1">
      <c r="B174" s="233"/>
      <c r="C174" s="234"/>
      <c r="D174" s="229" t="s">
        <v>174</v>
      </c>
      <c r="E174" s="244" t="s">
        <v>21</v>
      </c>
      <c r="F174" s="245" t="s">
        <v>194</v>
      </c>
      <c r="G174" s="234"/>
      <c r="H174" s="246">
        <v>71.563999999999993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174</v>
      </c>
      <c r="AU174" s="243" t="s">
        <v>172</v>
      </c>
      <c r="AV174" s="13" t="s">
        <v>171</v>
      </c>
      <c r="AW174" s="13" t="s">
        <v>33</v>
      </c>
      <c r="AX174" s="13" t="s">
        <v>76</v>
      </c>
      <c r="AY174" s="243" t="s">
        <v>162</v>
      </c>
    </row>
    <row r="175" spans="2:65" s="11" customFormat="1" ht="22.35" customHeight="1">
      <c r="B175" s="186"/>
      <c r="C175" s="187"/>
      <c r="D175" s="202" t="s">
        <v>68</v>
      </c>
      <c r="E175" s="203" t="s">
        <v>258</v>
      </c>
      <c r="F175" s="203" t="s">
        <v>307</v>
      </c>
      <c r="G175" s="187"/>
      <c r="H175" s="187"/>
      <c r="I175" s="190"/>
      <c r="J175" s="204">
        <f>BK175</f>
        <v>0</v>
      </c>
      <c r="K175" s="187"/>
      <c r="L175" s="192"/>
      <c r="M175" s="193"/>
      <c r="N175" s="194"/>
      <c r="O175" s="194"/>
      <c r="P175" s="195">
        <f>SUM(P176:P189)</f>
        <v>0</v>
      </c>
      <c r="Q175" s="194"/>
      <c r="R175" s="195">
        <f>SUM(R176:R189)</f>
        <v>1.6633420000000001</v>
      </c>
      <c r="S175" s="194"/>
      <c r="T175" s="196">
        <f>SUM(T176:T189)</f>
        <v>0</v>
      </c>
      <c r="AR175" s="197" t="s">
        <v>76</v>
      </c>
      <c r="AT175" s="198" t="s">
        <v>68</v>
      </c>
      <c r="AU175" s="198" t="s">
        <v>80</v>
      </c>
      <c r="AY175" s="197" t="s">
        <v>162</v>
      </c>
      <c r="BK175" s="199">
        <f>SUM(BK176:BK189)</f>
        <v>0</v>
      </c>
    </row>
    <row r="176" spans="2:65" s="1" customFormat="1" ht="22.5" customHeight="1">
      <c r="B176" s="42"/>
      <c r="C176" s="205" t="s">
        <v>292</v>
      </c>
      <c r="D176" s="205" t="s">
        <v>166</v>
      </c>
      <c r="E176" s="206" t="s">
        <v>647</v>
      </c>
      <c r="F176" s="207" t="s">
        <v>648</v>
      </c>
      <c r="G176" s="208" t="s">
        <v>169</v>
      </c>
      <c r="H176" s="209">
        <v>4.5599999999999996</v>
      </c>
      <c r="I176" s="210"/>
      <c r="J176" s="211">
        <f>ROUND(I176*H176,2)</f>
        <v>0</v>
      </c>
      <c r="K176" s="207" t="s">
        <v>21</v>
      </c>
      <c r="L176" s="62"/>
      <c r="M176" s="212" t="s">
        <v>21</v>
      </c>
      <c r="N176" s="213" t="s">
        <v>40</v>
      </c>
      <c r="O176" s="43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AR176" s="25" t="s">
        <v>171</v>
      </c>
      <c r="AT176" s="25" t="s">
        <v>166</v>
      </c>
      <c r="AU176" s="25" t="s">
        <v>172</v>
      </c>
      <c r="AY176" s="25" t="s">
        <v>162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25" t="s">
        <v>76</v>
      </c>
      <c r="BK176" s="216">
        <f>ROUND(I176*H176,2)</f>
        <v>0</v>
      </c>
      <c r="BL176" s="25" t="s">
        <v>171</v>
      </c>
      <c r="BM176" s="25" t="s">
        <v>966</v>
      </c>
    </row>
    <row r="177" spans="2:65" s="12" customFormat="1">
      <c r="B177" s="217"/>
      <c r="C177" s="218"/>
      <c r="D177" s="219" t="s">
        <v>174</v>
      </c>
      <c r="E177" s="220" t="s">
        <v>21</v>
      </c>
      <c r="F177" s="221" t="s">
        <v>1057</v>
      </c>
      <c r="G177" s="218"/>
      <c r="H177" s="222">
        <v>4.5599999999999996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174</v>
      </c>
      <c r="AU177" s="228" t="s">
        <v>172</v>
      </c>
      <c r="AV177" s="12" t="s">
        <v>80</v>
      </c>
      <c r="AW177" s="12" t="s">
        <v>33</v>
      </c>
      <c r="AX177" s="12" t="s">
        <v>76</v>
      </c>
      <c r="AY177" s="228" t="s">
        <v>162</v>
      </c>
    </row>
    <row r="178" spans="2:65" s="1" customFormat="1" ht="22.5" customHeight="1">
      <c r="B178" s="42"/>
      <c r="C178" s="269" t="s">
        <v>301</v>
      </c>
      <c r="D178" s="269" t="s">
        <v>302</v>
      </c>
      <c r="E178" s="270" t="s">
        <v>651</v>
      </c>
      <c r="F178" s="271" t="s">
        <v>652</v>
      </c>
      <c r="G178" s="272" t="s">
        <v>289</v>
      </c>
      <c r="H178" s="273">
        <v>1.663</v>
      </c>
      <c r="I178" s="274"/>
      <c r="J178" s="275">
        <f>ROUND(I178*H178,2)</f>
        <v>0</v>
      </c>
      <c r="K178" s="271" t="s">
        <v>170</v>
      </c>
      <c r="L178" s="276"/>
      <c r="M178" s="277" t="s">
        <v>21</v>
      </c>
      <c r="N178" s="278" t="s">
        <v>40</v>
      </c>
      <c r="O178" s="43"/>
      <c r="P178" s="214">
        <f>O178*H178</f>
        <v>0</v>
      </c>
      <c r="Q178" s="214">
        <v>1</v>
      </c>
      <c r="R178" s="214">
        <f>Q178*H178</f>
        <v>1.663</v>
      </c>
      <c r="S178" s="214">
        <v>0</v>
      </c>
      <c r="T178" s="215">
        <f>S178*H178</f>
        <v>0</v>
      </c>
      <c r="AR178" s="25" t="s">
        <v>206</v>
      </c>
      <c r="AT178" s="25" t="s">
        <v>302</v>
      </c>
      <c r="AU178" s="25" t="s">
        <v>172</v>
      </c>
      <c r="AY178" s="25" t="s">
        <v>162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25" t="s">
        <v>76</v>
      </c>
      <c r="BK178" s="216">
        <f>ROUND(I178*H178,2)</f>
        <v>0</v>
      </c>
      <c r="BL178" s="25" t="s">
        <v>171</v>
      </c>
      <c r="BM178" s="25" t="s">
        <v>968</v>
      </c>
    </row>
    <row r="179" spans="2:65" s="12" customFormat="1">
      <c r="B179" s="217"/>
      <c r="C179" s="218"/>
      <c r="D179" s="219" t="s">
        <v>174</v>
      </c>
      <c r="E179" s="220" t="s">
        <v>21</v>
      </c>
      <c r="F179" s="221" t="s">
        <v>1058</v>
      </c>
      <c r="G179" s="218"/>
      <c r="H179" s="222">
        <v>1.663</v>
      </c>
      <c r="I179" s="223"/>
      <c r="J179" s="218"/>
      <c r="K179" s="218"/>
      <c r="L179" s="224"/>
      <c r="M179" s="225"/>
      <c r="N179" s="226"/>
      <c r="O179" s="226"/>
      <c r="P179" s="226"/>
      <c r="Q179" s="226"/>
      <c r="R179" s="226"/>
      <c r="S179" s="226"/>
      <c r="T179" s="227"/>
      <c r="AT179" s="228" t="s">
        <v>174</v>
      </c>
      <c r="AU179" s="228" t="s">
        <v>172</v>
      </c>
      <c r="AV179" s="12" t="s">
        <v>80</v>
      </c>
      <c r="AW179" s="12" t="s">
        <v>33</v>
      </c>
      <c r="AX179" s="12" t="s">
        <v>76</v>
      </c>
      <c r="AY179" s="228" t="s">
        <v>162</v>
      </c>
    </row>
    <row r="180" spans="2:65" s="1" customFormat="1" ht="22.5" customHeight="1">
      <c r="B180" s="42"/>
      <c r="C180" s="205" t="s">
        <v>308</v>
      </c>
      <c r="D180" s="205" t="s">
        <v>166</v>
      </c>
      <c r="E180" s="206" t="s">
        <v>655</v>
      </c>
      <c r="F180" s="207" t="s">
        <v>656</v>
      </c>
      <c r="G180" s="208" t="s">
        <v>169</v>
      </c>
      <c r="H180" s="209">
        <v>22.8</v>
      </c>
      <c r="I180" s="210"/>
      <c r="J180" s="211">
        <f>ROUND(I180*H180,2)</f>
        <v>0</v>
      </c>
      <c r="K180" s="207" t="s">
        <v>21</v>
      </c>
      <c r="L180" s="62"/>
      <c r="M180" s="212" t="s">
        <v>21</v>
      </c>
      <c r="N180" s="213" t="s">
        <v>40</v>
      </c>
      <c r="O180" s="43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AR180" s="25" t="s">
        <v>171</v>
      </c>
      <c r="AT180" s="25" t="s">
        <v>166</v>
      </c>
      <c r="AU180" s="25" t="s">
        <v>172</v>
      </c>
      <c r="AY180" s="25" t="s">
        <v>162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25" t="s">
        <v>76</v>
      </c>
      <c r="BK180" s="216">
        <f>ROUND(I180*H180,2)</f>
        <v>0</v>
      </c>
      <c r="BL180" s="25" t="s">
        <v>171</v>
      </c>
      <c r="BM180" s="25" t="s">
        <v>970</v>
      </c>
    </row>
    <row r="181" spans="2:65" s="12" customFormat="1">
      <c r="B181" s="217"/>
      <c r="C181" s="218"/>
      <c r="D181" s="219" t="s">
        <v>174</v>
      </c>
      <c r="E181" s="220" t="s">
        <v>21</v>
      </c>
      <c r="F181" s="221" t="s">
        <v>1059</v>
      </c>
      <c r="G181" s="218"/>
      <c r="H181" s="222">
        <v>22.8</v>
      </c>
      <c r="I181" s="223"/>
      <c r="J181" s="218"/>
      <c r="K181" s="218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174</v>
      </c>
      <c r="AU181" s="228" t="s">
        <v>172</v>
      </c>
      <c r="AV181" s="12" t="s">
        <v>80</v>
      </c>
      <c r="AW181" s="12" t="s">
        <v>33</v>
      </c>
      <c r="AX181" s="12" t="s">
        <v>76</v>
      </c>
      <c r="AY181" s="228" t="s">
        <v>162</v>
      </c>
    </row>
    <row r="182" spans="2:65" s="1" customFormat="1" ht="22.5" customHeight="1">
      <c r="B182" s="42"/>
      <c r="C182" s="269" t="s">
        <v>314</v>
      </c>
      <c r="D182" s="269" t="s">
        <v>302</v>
      </c>
      <c r="E182" s="270" t="s">
        <v>659</v>
      </c>
      <c r="F182" s="271" t="s">
        <v>660</v>
      </c>
      <c r="G182" s="272" t="s">
        <v>661</v>
      </c>
      <c r="H182" s="273">
        <v>0.34200000000000003</v>
      </c>
      <c r="I182" s="274"/>
      <c r="J182" s="275">
        <f>ROUND(I182*H182,2)</f>
        <v>0</v>
      </c>
      <c r="K182" s="271" t="s">
        <v>21</v>
      </c>
      <c r="L182" s="276"/>
      <c r="M182" s="277" t="s">
        <v>21</v>
      </c>
      <c r="N182" s="278" t="s">
        <v>40</v>
      </c>
      <c r="O182" s="43"/>
      <c r="P182" s="214">
        <f>O182*H182</f>
        <v>0</v>
      </c>
      <c r="Q182" s="214">
        <v>1E-3</v>
      </c>
      <c r="R182" s="214">
        <f>Q182*H182</f>
        <v>3.4200000000000002E-4</v>
      </c>
      <c r="S182" s="214">
        <v>0</v>
      </c>
      <c r="T182" s="215">
        <f>S182*H182</f>
        <v>0</v>
      </c>
      <c r="AR182" s="25" t="s">
        <v>206</v>
      </c>
      <c r="AT182" s="25" t="s">
        <v>302</v>
      </c>
      <c r="AU182" s="25" t="s">
        <v>172</v>
      </c>
      <c r="AY182" s="25" t="s">
        <v>162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25" t="s">
        <v>76</v>
      </c>
      <c r="BK182" s="216">
        <f>ROUND(I182*H182,2)</f>
        <v>0</v>
      </c>
      <c r="BL182" s="25" t="s">
        <v>171</v>
      </c>
      <c r="BM182" s="25" t="s">
        <v>972</v>
      </c>
    </row>
    <row r="183" spans="2:65" s="12" customFormat="1">
      <c r="B183" s="217"/>
      <c r="C183" s="218"/>
      <c r="D183" s="229" t="s">
        <v>174</v>
      </c>
      <c r="E183" s="230" t="s">
        <v>21</v>
      </c>
      <c r="F183" s="231" t="s">
        <v>1059</v>
      </c>
      <c r="G183" s="218"/>
      <c r="H183" s="232">
        <v>22.8</v>
      </c>
      <c r="I183" s="223"/>
      <c r="J183" s="218"/>
      <c r="K183" s="218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174</v>
      </c>
      <c r="AU183" s="228" t="s">
        <v>172</v>
      </c>
      <c r="AV183" s="12" t="s">
        <v>80</v>
      </c>
      <c r="AW183" s="12" t="s">
        <v>33</v>
      </c>
      <c r="AX183" s="12" t="s">
        <v>76</v>
      </c>
      <c r="AY183" s="228" t="s">
        <v>162</v>
      </c>
    </row>
    <row r="184" spans="2:65" s="12" customFormat="1">
      <c r="B184" s="217"/>
      <c r="C184" s="218"/>
      <c r="D184" s="219" t="s">
        <v>174</v>
      </c>
      <c r="E184" s="218"/>
      <c r="F184" s="221" t="s">
        <v>1060</v>
      </c>
      <c r="G184" s="218"/>
      <c r="H184" s="222">
        <v>0.34200000000000003</v>
      </c>
      <c r="I184" s="223"/>
      <c r="J184" s="218"/>
      <c r="K184" s="218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174</v>
      </c>
      <c r="AU184" s="228" t="s">
        <v>172</v>
      </c>
      <c r="AV184" s="12" t="s">
        <v>80</v>
      </c>
      <c r="AW184" s="12" t="s">
        <v>6</v>
      </c>
      <c r="AX184" s="12" t="s">
        <v>76</v>
      </c>
      <c r="AY184" s="228" t="s">
        <v>162</v>
      </c>
    </row>
    <row r="185" spans="2:65" s="1" customFormat="1" ht="22.5" customHeight="1">
      <c r="B185" s="42"/>
      <c r="C185" s="205" t="s">
        <v>319</v>
      </c>
      <c r="D185" s="205" t="s">
        <v>166</v>
      </c>
      <c r="E185" s="206" t="s">
        <v>309</v>
      </c>
      <c r="F185" s="207" t="s">
        <v>310</v>
      </c>
      <c r="G185" s="208" t="s">
        <v>169</v>
      </c>
      <c r="H185" s="209">
        <v>41.4</v>
      </c>
      <c r="I185" s="210"/>
      <c r="J185" s="211">
        <f>ROUND(I185*H185,2)</f>
        <v>0</v>
      </c>
      <c r="K185" s="207" t="s">
        <v>21</v>
      </c>
      <c r="L185" s="62"/>
      <c r="M185" s="212" t="s">
        <v>21</v>
      </c>
      <c r="N185" s="213" t="s">
        <v>40</v>
      </c>
      <c r="O185" s="43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AR185" s="25" t="s">
        <v>171</v>
      </c>
      <c r="AT185" s="25" t="s">
        <v>166</v>
      </c>
      <c r="AU185" s="25" t="s">
        <v>172</v>
      </c>
      <c r="AY185" s="25" t="s">
        <v>162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25" t="s">
        <v>76</v>
      </c>
      <c r="BK185" s="216">
        <f>ROUND(I185*H185,2)</f>
        <v>0</v>
      </c>
      <c r="BL185" s="25" t="s">
        <v>171</v>
      </c>
      <c r="BM185" s="25" t="s">
        <v>974</v>
      </c>
    </row>
    <row r="186" spans="2:65" s="12" customFormat="1">
      <c r="B186" s="217"/>
      <c r="C186" s="218"/>
      <c r="D186" s="229" t="s">
        <v>174</v>
      </c>
      <c r="E186" s="230" t="s">
        <v>21</v>
      </c>
      <c r="F186" s="231" t="s">
        <v>1061</v>
      </c>
      <c r="G186" s="218"/>
      <c r="H186" s="232">
        <v>22.8</v>
      </c>
      <c r="I186" s="223"/>
      <c r="J186" s="218"/>
      <c r="K186" s="218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174</v>
      </c>
      <c r="AU186" s="228" t="s">
        <v>172</v>
      </c>
      <c r="AV186" s="12" t="s">
        <v>80</v>
      </c>
      <c r="AW186" s="12" t="s">
        <v>33</v>
      </c>
      <c r="AX186" s="12" t="s">
        <v>69</v>
      </c>
      <c r="AY186" s="228" t="s">
        <v>162</v>
      </c>
    </row>
    <row r="187" spans="2:65" s="12" customFormat="1">
      <c r="B187" s="217"/>
      <c r="C187" s="218"/>
      <c r="D187" s="229" t="s">
        <v>174</v>
      </c>
      <c r="E187" s="230" t="s">
        <v>21</v>
      </c>
      <c r="F187" s="231" t="s">
        <v>1062</v>
      </c>
      <c r="G187" s="218"/>
      <c r="H187" s="232">
        <v>6.6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174</v>
      </c>
      <c r="AU187" s="228" t="s">
        <v>172</v>
      </c>
      <c r="AV187" s="12" t="s">
        <v>80</v>
      </c>
      <c r="AW187" s="12" t="s">
        <v>33</v>
      </c>
      <c r="AX187" s="12" t="s">
        <v>69</v>
      </c>
      <c r="AY187" s="228" t="s">
        <v>162</v>
      </c>
    </row>
    <row r="188" spans="2:65" s="12" customFormat="1">
      <c r="B188" s="217"/>
      <c r="C188" s="218"/>
      <c r="D188" s="229" t="s">
        <v>174</v>
      </c>
      <c r="E188" s="230" t="s">
        <v>21</v>
      </c>
      <c r="F188" s="231" t="s">
        <v>1063</v>
      </c>
      <c r="G188" s="218"/>
      <c r="H188" s="232">
        <v>12</v>
      </c>
      <c r="I188" s="223"/>
      <c r="J188" s="218"/>
      <c r="K188" s="218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174</v>
      </c>
      <c r="AU188" s="228" t="s">
        <v>172</v>
      </c>
      <c r="AV188" s="12" t="s">
        <v>80</v>
      </c>
      <c r="AW188" s="12" t="s">
        <v>33</v>
      </c>
      <c r="AX188" s="12" t="s">
        <v>69</v>
      </c>
      <c r="AY188" s="228" t="s">
        <v>162</v>
      </c>
    </row>
    <row r="189" spans="2:65" s="13" customFormat="1">
      <c r="B189" s="233"/>
      <c r="C189" s="234"/>
      <c r="D189" s="229" t="s">
        <v>174</v>
      </c>
      <c r="E189" s="244" t="s">
        <v>21</v>
      </c>
      <c r="F189" s="245" t="s">
        <v>194</v>
      </c>
      <c r="G189" s="234"/>
      <c r="H189" s="246">
        <v>41.4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174</v>
      </c>
      <c r="AU189" s="243" t="s">
        <v>172</v>
      </c>
      <c r="AV189" s="13" t="s">
        <v>171</v>
      </c>
      <c r="AW189" s="13" t="s">
        <v>33</v>
      </c>
      <c r="AX189" s="13" t="s">
        <v>76</v>
      </c>
      <c r="AY189" s="243" t="s">
        <v>162</v>
      </c>
    </row>
    <row r="190" spans="2:65" s="11" customFormat="1" ht="29.85" customHeight="1">
      <c r="B190" s="186"/>
      <c r="C190" s="187"/>
      <c r="D190" s="202" t="s">
        <v>68</v>
      </c>
      <c r="E190" s="203" t="s">
        <v>80</v>
      </c>
      <c r="F190" s="203" t="s">
        <v>313</v>
      </c>
      <c r="G190" s="187"/>
      <c r="H190" s="187"/>
      <c r="I190" s="190"/>
      <c r="J190" s="204">
        <f>BK190</f>
        <v>0</v>
      </c>
      <c r="K190" s="187"/>
      <c r="L190" s="192"/>
      <c r="M190" s="193"/>
      <c r="N190" s="194"/>
      <c r="O190" s="194"/>
      <c r="P190" s="195">
        <f>P191+SUM(P192:P196)+P210</f>
        <v>0</v>
      </c>
      <c r="Q190" s="194"/>
      <c r="R190" s="195">
        <f>R191+SUM(R192:R196)+R210</f>
        <v>7.1864411700000002</v>
      </c>
      <c r="S190" s="194"/>
      <c r="T190" s="196">
        <f>T191+SUM(T192:T196)+T210</f>
        <v>0</v>
      </c>
      <c r="AR190" s="197" t="s">
        <v>76</v>
      </c>
      <c r="AT190" s="198" t="s">
        <v>68</v>
      </c>
      <c r="AU190" s="198" t="s">
        <v>76</v>
      </c>
      <c r="AY190" s="197" t="s">
        <v>162</v>
      </c>
      <c r="BK190" s="199">
        <f>BK191+SUM(BK192:BK196)+BK210</f>
        <v>0</v>
      </c>
    </row>
    <row r="191" spans="2:65" s="1" customFormat="1" ht="22.5" customHeight="1">
      <c r="B191" s="42"/>
      <c r="C191" s="205" t="s">
        <v>324</v>
      </c>
      <c r="D191" s="205" t="s">
        <v>166</v>
      </c>
      <c r="E191" s="206" t="s">
        <v>669</v>
      </c>
      <c r="F191" s="207" t="s">
        <v>670</v>
      </c>
      <c r="G191" s="208" t="s">
        <v>169</v>
      </c>
      <c r="H191" s="209">
        <v>6</v>
      </c>
      <c r="I191" s="210"/>
      <c r="J191" s="211">
        <f>ROUND(I191*H191,2)</f>
        <v>0</v>
      </c>
      <c r="K191" s="207" t="s">
        <v>170</v>
      </c>
      <c r="L191" s="62"/>
      <c r="M191" s="212" t="s">
        <v>21</v>
      </c>
      <c r="N191" s="213" t="s">
        <v>40</v>
      </c>
      <c r="O191" s="43"/>
      <c r="P191" s="214">
        <f>O191*H191</f>
        <v>0</v>
      </c>
      <c r="Q191" s="214">
        <v>1E-4</v>
      </c>
      <c r="R191" s="214">
        <f>Q191*H191</f>
        <v>6.0000000000000006E-4</v>
      </c>
      <c r="S191" s="214">
        <v>0</v>
      </c>
      <c r="T191" s="215">
        <f>S191*H191</f>
        <v>0</v>
      </c>
      <c r="AR191" s="25" t="s">
        <v>171</v>
      </c>
      <c r="AT191" s="25" t="s">
        <v>166</v>
      </c>
      <c r="AU191" s="25" t="s">
        <v>80</v>
      </c>
      <c r="AY191" s="25" t="s">
        <v>162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25" t="s">
        <v>76</v>
      </c>
      <c r="BK191" s="216">
        <f>ROUND(I191*H191,2)</f>
        <v>0</v>
      </c>
      <c r="BL191" s="25" t="s">
        <v>171</v>
      </c>
      <c r="BM191" s="25" t="s">
        <v>978</v>
      </c>
    </row>
    <row r="192" spans="2:65" s="12" customFormat="1">
      <c r="B192" s="217"/>
      <c r="C192" s="218"/>
      <c r="D192" s="219" t="s">
        <v>174</v>
      </c>
      <c r="E192" s="220" t="s">
        <v>21</v>
      </c>
      <c r="F192" s="221" t="s">
        <v>592</v>
      </c>
      <c r="G192" s="218"/>
      <c r="H192" s="222">
        <v>6</v>
      </c>
      <c r="I192" s="223"/>
      <c r="J192" s="218"/>
      <c r="K192" s="218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174</v>
      </c>
      <c r="AU192" s="228" t="s">
        <v>80</v>
      </c>
      <c r="AV192" s="12" t="s">
        <v>80</v>
      </c>
      <c r="AW192" s="12" t="s">
        <v>33</v>
      </c>
      <c r="AX192" s="12" t="s">
        <v>76</v>
      </c>
      <c r="AY192" s="228" t="s">
        <v>162</v>
      </c>
    </row>
    <row r="193" spans="2:65" s="1" customFormat="1" ht="22.5" customHeight="1">
      <c r="B193" s="42"/>
      <c r="C193" s="269" t="s">
        <v>329</v>
      </c>
      <c r="D193" s="269" t="s">
        <v>302</v>
      </c>
      <c r="E193" s="270" t="s">
        <v>673</v>
      </c>
      <c r="F193" s="271" t="s">
        <v>674</v>
      </c>
      <c r="G193" s="272" t="s">
        <v>169</v>
      </c>
      <c r="H193" s="273">
        <v>7.2</v>
      </c>
      <c r="I193" s="274"/>
      <c r="J193" s="275">
        <f>ROUND(I193*H193,2)</f>
        <v>0</v>
      </c>
      <c r="K193" s="271" t="s">
        <v>170</v>
      </c>
      <c r="L193" s="276"/>
      <c r="M193" s="277" t="s">
        <v>21</v>
      </c>
      <c r="N193" s="278" t="s">
        <v>40</v>
      </c>
      <c r="O193" s="43"/>
      <c r="P193" s="214">
        <f>O193*H193</f>
        <v>0</v>
      </c>
      <c r="Q193" s="214">
        <v>3.1E-4</v>
      </c>
      <c r="R193" s="214">
        <f>Q193*H193</f>
        <v>2.232E-3</v>
      </c>
      <c r="S193" s="214">
        <v>0</v>
      </c>
      <c r="T193" s="215">
        <f>S193*H193</f>
        <v>0</v>
      </c>
      <c r="AR193" s="25" t="s">
        <v>206</v>
      </c>
      <c r="AT193" s="25" t="s">
        <v>302</v>
      </c>
      <c r="AU193" s="25" t="s">
        <v>80</v>
      </c>
      <c r="AY193" s="25" t="s">
        <v>162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25" t="s">
        <v>76</v>
      </c>
      <c r="BK193" s="216">
        <f>ROUND(I193*H193,2)</f>
        <v>0</v>
      </c>
      <c r="BL193" s="25" t="s">
        <v>171</v>
      </c>
      <c r="BM193" s="25" t="s">
        <v>979</v>
      </c>
    </row>
    <row r="194" spans="2:65" s="12" customFormat="1">
      <c r="B194" s="217"/>
      <c r="C194" s="218"/>
      <c r="D194" s="229" t="s">
        <v>174</v>
      </c>
      <c r="E194" s="230" t="s">
        <v>21</v>
      </c>
      <c r="F194" s="231" t="s">
        <v>592</v>
      </c>
      <c r="G194" s="218"/>
      <c r="H194" s="232">
        <v>6</v>
      </c>
      <c r="I194" s="223"/>
      <c r="J194" s="218"/>
      <c r="K194" s="218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174</v>
      </c>
      <c r="AU194" s="228" t="s">
        <v>80</v>
      </c>
      <c r="AV194" s="12" t="s">
        <v>80</v>
      </c>
      <c r="AW194" s="12" t="s">
        <v>33</v>
      </c>
      <c r="AX194" s="12" t="s">
        <v>76</v>
      </c>
      <c r="AY194" s="228" t="s">
        <v>162</v>
      </c>
    </row>
    <row r="195" spans="2:65" s="12" customFormat="1">
      <c r="B195" s="217"/>
      <c r="C195" s="218"/>
      <c r="D195" s="229" t="s">
        <v>174</v>
      </c>
      <c r="E195" s="218"/>
      <c r="F195" s="231" t="s">
        <v>1064</v>
      </c>
      <c r="G195" s="218"/>
      <c r="H195" s="232">
        <v>7.2</v>
      </c>
      <c r="I195" s="223"/>
      <c r="J195" s="218"/>
      <c r="K195" s="218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174</v>
      </c>
      <c r="AU195" s="228" t="s">
        <v>80</v>
      </c>
      <c r="AV195" s="12" t="s">
        <v>80</v>
      </c>
      <c r="AW195" s="12" t="s">
        <v>6</v>
      </c>
      <c r="AX195" s="12" t="s">
        <v>76</v>
      </c>
      <c r="AY195" s="228" t="s">
        <v>162</v>
      </c>
    </row>
    <row r="196" spans="2:65" s="11" customFormat="1" ht="22.35" customHeight="1">
      <c r="B196" s="186"/>
      <c r="C196" s="187"/>
      <c r="D196" s="202" t="s">
        <v>68</v>
      </c>
      <c r="E196" s="203" t="s">
        <v>314</v>
      </c>
      <c r="F196" s="203" t="s">
        <v>677</v>
      </c>
      <c r="G196" s="187"/>
      <c r="H196" s="187"/>
      <c r="I196" s="190"/>
      <c r="J196" s="204">
        <f>BK196</f>
        <v>0</v>
      </c>
      <c r="K196" s="187"/>
      <c r="L196" s="192"/>
      <c r="M196" s="193"/>
      <c r="N196" s="194"/>
      <c r="O196" s="194"/>
      <c r="P196" s="195">
        <f>SUM(P197:P209)</f>
        <v>0</v>
      </c>
      <c r="Q196" s="194"/>
      <c r="R196" s="195">
        <f>SUM(R197:R209)</f>
        <v>3.6142811699999999</v>
      </c>
      <c r="S196" s="194"/>
      <c r="T196" s="196">
        <f>SUM(T197:T209)</f>
        <v>0</v>
      </c>
      <c r="AR196" s="197" t="s">
        <v>76</v>
      </c>
      <c r="AT196" s="198" t="s">
        <v>68</v>
      </c>
      <c r="AU196" s="198" t="s">
        <v>80</v>
      </c>
      <c r="AY196" s="197" t="s">
        <v>162</v>
      </c>
      <c r="BK196" s="199">
        <f>SUM(BK197:BK209)</f>
        <v>0</v>
      </c>
    </row>
    <row r="197" spans="2:65" s="1" customFormat="1" ht="22.5" customHeight="1">
      <c r="B197" s="42"/>
      <c r="C197" s="205" t="s">
        <v>335</v>
      </c>
      <c r="D197" s="205" t="s">
        <v>166</v>
      </c>
      <c r="E197" s="206" t="s">
        <v>315</v>
      </c>
      <c r="F197" s="207" t="s">
        <v>316</v>
      </c>
      <c r="G197" s="208" t="s">
        <v>225</v>
      </c>
      <c r="H197" s="209">
        <v>1.44</v>
      </c>
      <c r="I197" s="210"/>
      <c r="J197" s="211">
        <f>ROUND(I197*H197,2)</f>
        <v>0</v>
      </c>
      <c r="K197" s="207" t="s">
        <v>21</v>
      </c>
      <c r="L197" s="62"/>
      <c r="M197" s="212" t="s">
        <v>21</v>
      </c>
      <c r="N197" s="213" t="s">
        <v>40</v>
      </c>
      <c r="O197" s="43"/>
      <c r="P197" s="214">
        <f>O197*H197</f>
        <v>0</v>
      </c>
      <c r="Q197" s="214">
        <v>2.45329</v>
      </c>
      <c r="R197" s="214">
        <f>Q197*H197</f>
        <v>3.5327375999999999</v>
      </c>
      <c r="S197" s="214">
        <v>0</v>
      </c>
      <c r="T197" s="215">
        <f>S197*H197</f>
        <v>0</v>
      </c>
      <c r="AR197" s="25" t="s">
        <v>171</v>
      </c>
      <c r="AT197" s="25" t="s">
        <v>166</v>
      </c>
      <c r="AU197" s="25" t="s">
        <v>172</v>
      </c>
      <c r="AY197" s="25" t="s">
        <v>162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25" t="s">
        <v>76</v>
      </c>
      <c r="BK197" s="216">
        <f>ROUND(I197*H197,2)</f>
        <v>0</v>
      </c>
      <c r="BL197" s="25" t="s">
        <v>171</v>
      </c>
      <c r="BM197" s="25" t="s">
        <v>981</v>
      </c>
    </row>
    <row r="198" spans="2:65" s="12" customFormat="1">
      <c r="B198" s="217"/>
      <c r="C198" s="218"/>
      <c r="D198" s="229" t="s">
        <v>174</v>
      </c>
      <c r="E198" s="230" t="s">
        <v>21</v>
      </c>
      <c r="F198" s="231" t="s">
        <v>574</v>
      </c>
      <c r="G198" s="218"/>
      <c r="H198" s="232">
        <v>1.44</v>
      </c>
      <c r="I198" s="223"/>
      <c r="J198" s="218"/>
      <c r="K198" s="218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174</v>
      </c>
      <c r="AU198" s="228" t="s">
        <v>172</v>
      </c>
      <c r="AV198" s="12" t="s">
        <v>80</v>
      </c>
      <c r="AW198" s="12" t="s">
        <v>33</v>
      </c>
      <c r="AX198" s="12" t="s">
        <v>69</v>
      </c>
      <c r="AY198" s="228" t="s">
        <v>162</v>
      </c>
    </row>
    <row r="199" spans="2:65" s="13" customFormat="1">
      <c r="B199" s="233"/>
      <c r="C199" s="234"/>
      <c r="D199" s="219" t="s">
        <v>174</v>
      </c>
      <c r="E199" s="235" t="s">
        <v>21</v>
      </c>
      <c r="F199" s="236" t="s">
        <v>194</v>
      </c>
      <c r="G199" s="234"/>
      <c r="H199" s="237">
        <v>1.44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174</v>
      </c>
      <c r="AU199" s="243" t="s">
        <v>172</v>
      </c>
      <c r="AV199" s="13" t="s">
        <v>171</v>
      </c>
      <c r="AW199" s="13" t="s">
        <v>33</v>
      </c>
      <c r="AX199" s="13" t="s">
        <v>76</v>
      </c>
      <c r="AY199" s="243" t="s">
        <v>162</v>
      </c>
    </row>
    <row r="200" spans="2:65" s="1" customFormat="1" ht="22.5" customHeight="1">
      <c r="B200" s="42"/>
      <c r="C200" s="205" t="s">
        <v>340</v>
      </c>
      <c r="D200" s="205" t="s">
        <v>166</v>
      </c>
      <c r="E200" s="206" t="s">
        <v>320</v>
      </c>
      <c r="F200" s="207" t="s">
        <v>321</v>
      </c>
      <c r="G200" s="208" t="s">
        <v>169</v>
      </c>
      <c r="H200" s="209">
        <v>1.4670000000000001</v>
      </c>
      <c r="I200" s="210"/>
      <c r="J200" s="211">
        <f>ROUND(I200*H200,2)</f>
        <v>0</v>
      </c>
      <c r="K200" s="207" t="s">
        <v>21</v>
      </c>
      <c r="L200" s="62"/>
      <c r="M200" s="212" t="s">
        <v>21</v>
      </c>
      <c r="N200" s="213" t="s">
        <v>40</v>
      </c>
      <c r="O200" s="43"/>
      <c r="P200" s="214">
        <f>O200*H200</f>
        <v>0</v>
      </c>
      <c r="Q200" s="214">
        <v>1.0300000000000001E-3</v>
      </c>
      <c r="R200" s="214">
        <f>Q200*H200</f>
        <v>1.5110100000000001E-3</v>
      </c>
      <c r="S200" s="214">
        <v>0</v>
      </c>
      <c r="T200" s="215">
        <f>S200*H200</f>
        <v>0</v>
      </c>
      <c r="AR200" s="25" t="s">
        <v>171</v>
      </c>
      <c r="AT200" s="25" t="s">
        <v>166</v>
      </c>
      <c r="AU200" s="25" t="s">
        <v>172</v>
      </c>
      <c r="AY200" s="25" t="s">
        <v>162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25" t="s">
        <v>76</v>
      </c>
      <c r="BK200" s="216">
        <f>ROUND(I200*H200,2)</f>
        <v>0</v>
      </c>
      <c r="BL200" s="25" t="s">
        <v>171</v>
      </c>
      <c r="BM200" s="25" t="s">
        <v>982</v>
      </c>
    </row>
    <row r="201" spans="2:65" s="12" customFormat="1">
      <c r="B201" s="217"/>
      <c r="C201" s="218"/>
      <c r="D201" s="229" t="s">
        <v>174</v>
      </c>
      <c r="E201" s="230" t="s">
        <v>21</v>
      </c>
      <c r="F201" s="231" t="s">
        <v>1065</v>
      </c>
      <c r="G201" s="218"/>
      <c r="H201" s="232">
        <v>1.4670000000000001</v>
      </c>
      <c r="I201" s="223"/>
      <c r="J201" s="218"/>
      <c r="K201" s="218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174</v>
      </c>
      <c r="AU201" s="228" t="s">
        <v>172</v>
      </c>
      <c r="AV201" s="12" t="s">
        <v>80</v>
      </c>
      <c r="AW201" s="12" t="s">
        <v>33</v>
      </c>
      <c r="AX201" s="12" t="s">
        <v>69</v>
      </c>
      <c r="AY201" s="228" t="s">
        <v>162</v>
      </c>
    </row>
    <row r="202" spans="2:65" s="13" customFormat="1">
      <c r="B202" s="233"/>
      <c r="C202" s="234"/>
      <c r="D202" s="219" t="s">
        <v>174</v>
      </c>
      <c r="E202" s="235" t="s">
        <v>21</v>
      </c>
      <c r="F202" s="236" t="s">
        <v>194</v>
      </c>
      <c r="G202" s="234"/>
      <c r="H202" s="237">
        <v>1.4670000000000001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174</v>
      </c>
      <c r="AU202" s="243" t="s">
        <v>172</v>
      </c>
      <c r="AV202" s="13" t="s">
        <v>171</v>
      </c>
      <c r="AW202" s="13" t="s">
        <v>33</v>
      </c>
      <c r="AX202" s="13" t="s">
        <v>76</v>
      </c>
      <c r="AY202" s="243" t="s">
        <v>162</v>
      </c>
    </row>
    <row r="203" spans="2:65" s="1" customFormat="1" ht="22.5" customHeight="1">
      <c r="B203" s="42"/>
      <c r="C203" s="205" t="s">
        <v>345</v>
      </c>
      <c r="D203" s="205" t="s">
        <v>166</v>
      </c>
      <c r="E203" s="206" t="s">
        <v>325</v>
      </c>
      <c r="F203" s="207" t="s">
        <v>326</v>
      </c>
      <c r="G203" s="208" t="s">
        <v>169</v>
      </c>
      <c r="H203" s="209">
        <v>1.4670000000000001</v>
      </c>
      <c r="I203" s="210"/>
      <c r="J203" s="211">
        <f>ROUND(I203*H203,2)</f>
        <v>0</v>
      </c>
      <c r="K203" s="207" t="s">
        <v>21</v>
      </c>
      <c r="L203" s="62"/>
      <c r="M203" s="212" t="s">
        <v>21</v>
      </c>
      <c r="N203" s="213" t="s">
        <v>40</v>
      </c>
      <c r="O203" s="43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AR203" s="25" t="s">
        <v>171</v>
      </c>
      <c r="AT203" s="25" t="s">
        <v>166</v>
      </c>
      <c r="AU203" s="25" t="s">
        <v>172</v>
      </c>
      <c r="AY203" s="25" t="s">
        <v>162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25" t="s">
        <v>76</v>
      </c>
      <c r="BK203" s="216">
        <f>ROUND(I203*H203,2)</f>
        <v>0</v>
      </c>
      <c r="BL203" s="25" t="s">
        <v>171</v>
      </c>
      <c r="BM203" s="25" t="s">
        <v>984</v>
      </c>
    </row>
    <row r="204" spans="2:65" s="12" customFormat="1">
      <c r="B204" s="217"/>
      <c r="C204" s="218"/>
      <c r="D204" s="229" t="s">
        <v>174</v>
      </c>
      <c r="E204" s="230" t="s">
        <v>21</v>
      </c>
      <c r="F204" s="231" t="s">
        <v>1066</v>
      </c>
      <c r="G204" s="218"/>
      <c r="H204" s="232">
        <v>1.4670000000000001</v>
      </c>
      <c r="I204" s="223"/>
      <c r="J204" s="218"/>
      <c r="K204" s="218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174</v>
      </c>
      <c r="AU204" s="228" t="s">
        <v>172</v>
      </c>
      <c r="AV204" s="12" t="s">
        <v>80</v>
      </c>
      <c r="AW204" s="12" t="s">
        <v>33</v>
      </c>
      <c r="AX204" s="12" t="s">
        <v>69</v>
      </c>
      <c r="AY204" s="228" t="s">
        <v>162</v>
      </c>
    </row>
    <row r="205" spans="2:65" s="13" customFormat="1">
      <c r="B205" s="233"/>
      <c r="C205" s="234"/>
      <c r="D205" s="219" t="s">
        <v>174</v>
      </c>
      <c r="E205" s="235" t="s">
        <v>21</v>
      </c>
      <c r="F205" s="236" t="s">
        <v>194</v>
      </c>
      <c r="G205" s="234"/>
      <c r="H205" s="237">
        <v>1.4670000000000001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AT205" s="243" t="s">
        <v>174</v>
      </c>
      <c r="AU205" s="243" t="s">
        <v>172</v>
      </c>
      <c r="AV205" s="13" t="s">
        <v>171</v>
      </c>
      <c r="AW205" s="13" t="s">
        <v>33</v>
      </c>
      <c r="AX205" s="13" t="s">
        <v>76</v>
      </c>
      <c r="AY205" s="243" t="s">
        <v>162</v>
      </c>
    </row>
    <row r="206" spans="2:65" s="1" customFormat="1" ht="22.5" customHeight="1">
      <c r="B206" s="42"/>
      <c r="C206" s="205" t="s">
        <v>349</v>
      </c>
      <c r="D206" s="205" t="s">
        <v>166</v>
      </c>
      <c r="E206" s="206" t="s">
        <v>330</v>
      </c>
      <c r="F206" s="207" t="s">
        <v>331</v>
      </c>
      <c r="G206" s="208" t="s">
        <v>289</v>
      </c>
      <c r="H206" s="209">
        <v>7.5999999999999998E-2</v>
      </c>
      <c r="I206" s="210"/>
      <c r="J206" s="211">
        <f>ROUND(I206*H206,2)</f>
        <v>0</v>
      </c>
      <c r="K206" s="207" t="s">
        <v>21</v>
      </c>
      <c r="L206" s="62"/>
      <c r="M206" s="212" t="s">
        <v>21</v>
      </c>
      <c r="N206" s="213" t="s">
        <v>40</v>
      </c>
      <c r="O206" s="43"/>
      <c r="P206" s="214">
        <f>O206*H206</f>
        <v>0</v>
      </c>
      <c r="Q206" s="214">
        <v>1.0530600000000001</v>
      </c>
      <c r="R206" s="214">
        <f>Q206*H206</f>
        <v>8.0032560000000003E-2</v>
      </c>
      <c r="S206" s="214">
        <v>0</v>
      </c>
      <c r="T206" s="215">
        <f>S206*H206</f>
        <v>0</v>
      </c>
      <c r="AR206" s="25" t="s">
        <v>171</v>
      </c>
      <c r="AT206" s="25" t="s">
        <v>166</v>
      </c>
      <c r="AU206" s="25" t="s">
        <v>172</v>
      </c>
      <c r="AY206" s="25" t="s">
        <v>162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25" t="s">
        <v>76</v>
      </c>
      <c r="BK206" s="216">
        <f>ROUND(I206*H206,2)</f>
        <v>0</v>
      </c>
      <c r="BL206" s="25" t="s">
        <v>171</v>
      </c>
      <c r="BM206" s="25" t="s">
        <v>986</v>
      </c>
    </row>
    <row r="207" spans="2:65" s="12" customFormat="1">
      <c r="B207" s="217"/>
      <c r="C207" s="218"/>
      <c r="D207" s="229" t="s">
        <v>174</v>
      </c>
      <c r="E207" s="230" t="s">
        <v>21</v>
      </c>
      <c r="F207" s="231" t="s">
        <v>684</v>
      </c>
      <c r="G207" s="218"/>
      <c r="H207" s="232">
        <v>7.5999999999999998E-2</v>
      </c>
      <c r="I207" s="223"/>
      <c r="J207" s="218"/>
      <c r="K207" s="218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174</v>
      </c>
      <c r="AU207" s="228" t="s">
        <v>172</v>
      </c>
      <c r="AV207" s="12" t="s">
        <v>80</v>
      </c>
      <c r="AW207" s="12" t="s">
        <v>33</v>
      </c>
      <c r="AX207" s="12" t="s">
        <v>69</v>
      </c>
      <c r="AY207" s="228" t="s">
        <v>162</v>
      </c>
    </row>
    <row r="208" spans="2:65" s="14" customFormat="1">
      <c r="B208" s="247"/>
      <c r="C208" s="248"/>
      <c r="D208" s="229" t="s">
        <v>174</v>
      </c>
      <c r="E208" s="249" t="s">
        <v>21</v>
      </c>
      <c r="F208" s="250" t="s">
        <v>279</v>
      </c>
      <c r="G208" s="248"/>
      <c r="H208" s="251">
        <v>7.5999999999999998E-2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AT208" s="257" t="s">
        <v>174</v>
      </c>
      <c r="AU208" s="257" t="s">
        <v>172</v>
      </c>
      <c r="AV208" s="14" t="s">
        <v>172</v>
      </c>
      <c r="AW208" s="14" t="s">
        <v>33</v>
      </c>
      <c r="AX208" s="14" t="s">
        <v>69</v>
      </c>
      <c r="AY208" s="257" t="s">
        <v>162</v>
      </c>
    </row>
    <row r="209" spans="2:65" s="13" customFormat="1">
      <c r="B209" s="233"/>
      <c r="C209" s="234"/>
      <c r="D209" s="229" t="s">
        <v>174</v>
      </c>
      <c r="E209" s="244" t="s">
        <v>21</v>
      </c>
      <c r="F209" s="245" t="s">
        <v>194</v>
      </c>
      <c r="G209" s="234"/>
      <c r="H209" s="246">
        <v>7.5999999999999998E-2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174</v>
      </c>
      <c r="AU209" s="243" t="s">
        <v>172</v>
      </c>
      <c r="AV209" s="13" t="s">
        <v>171</v>
      </c>
      <c r="AW209" s="13" t="s">
        <v>33</v>
      </c>
      <c r="AX209" s="13" t="s">
        <v>76</v>
      </c>
      <c r="AY209" s="243" t="s">
        <v>162</v>
      </c>
    </row>
    <row r="210" spans="2:65" s="11" customFormat="1" ht="22.35" customHeight="1">
      <c r="B210" s="186"/>
      <c r="C210" s="187"/>
      <c r="D210" s="202" t="s">
        <v>68</v>
      </c>
      <c r="E210" s="203" t="s">
        <v>171</v>
      </c>
      <c r="F210" s="203" t="s">
        <v>334</v>
      </c>
      <c r="G210" s="187"/>
      <c r="H210" s="187"/>
      <c r="I210" s="190"/>
      <c r="J210" s="204">
        <f>BK210</f>
        <v>0</v>
      </c>
      <c r="K210" s="187"/>
      <c r="L210" s="192"/>
      <c r="M210" s="193"/>
      <c r="N210" s="194"/>
      <c r="O210" s="194"/>
      <c r="P210" s="195">
        <f>SUM(P211:P214)</f>
        <v>0</v>
      </c>
      <c r="Q210" s="194"/>
      <c r="R210" s="195">
        <f>SUM(R211:R214)</f>
        <v>3.5693280000000001</v>
      </c>
      <c r="S210" s="194"/>
      <c r="T210" s="196">
        <f>SUM(T211:T214)</f>
        <v>0</v>
      </c>
      <c r="AR210" s="197" t="s">
        <v>76</v>
      </c>
      <c r="AT210" s="198" t="s">
        <v>68</v>
      </c>
      <c r="AU210" s="198" t="s">
        <v>80</v>
      </c>
      <c r="AY210" s="197" t="s">
        <v>162</v>
      </c>
      <c r="BK210" s="199">
        <f>SUM(BK211:BK214)</f>
        <v>0</v>
      </c>
    </row>
    <row r="211" spans="2:65" s="1" customFormat="1" ht="22.5" customHeight="1">
      <c r="B211" s="42"/>
      <c r="C211" s="205" t="s">
        <v>355</v>
      </c>
      <c r="D211" s="205" t="s">
        <v>166</v>
      </c>
      <c r="E211" s="206" t="s">
        <v>336</v>
      </c>
      <c r="F211" s="207" t="s">
        <v>337</v>
      </c>
      <c r="G211" s="208" t="s">
        <v>169</v>
      </c>
      <c r="H211" s="209">
        <v>14.4</v>
      </c>
      <c r="I211" s="210"/>
      <c r="J211" s="211">
        <f>ROUND(I211*H211,2)</f>
        <v>0</v>
      </c>
      <c r="K211" s="207" t="s">
        <v>21</v>
      </c>
      <c r="L211" s="62"/>
      <c r="M211" s="212" t="s">
        <v>21</v>
      </c>
      <c r="N211" s="213" t="s">
        <v>40</v>
      </c>
      <c r="O211" s="43"/>
      <c r="P211" s="214">
        <f>O211*H211</f>
        <v>0</v>
      </c>
      <c r="Q211" s="214">
        <v>0.24787000000000001</v>
      </c>
      <c r="R211" s="214">
        <f>Q211*H211</f>
        <v>3.5693280000000001</v>
      </c>
      <c r="S211" s="214">
        <v>0</v>
      </c>
      <c r="T211" s="215">
        <f>S211*H211</f>
        <v>0</v>
      </c>
      <c r="AR211" s="25" t="s">
        <v>171</v>
      </c>
      <c r="AT211" s="25" t="s">
        <v>166</v>
      </c>
      <c r="AU211" s="25" t="s">
        <v>172</v>
      </c>
      <c r="AY211" s="25" t="s">
        <v>162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25" t="s">
        <v>76</v>
      </c>
      <c r="BK211" s="216">
        <f>ROUND(I211*H211,2)</f>
        <v>0</v>
      </c>
      <c r="BL211" s="25" t="s">
        <v>171</v>
      </c>
      <c r="BM211" s="25" t="s">
        <v>987</v>
      </c>
    </row>
    <row r="212" spans="2:65" s="12" customFormat="1">
      <c r="B212" s="217"/>
      <c r="C212" s="218"/>
      <c r="D212" s="229" t="s">
        <v>174</v>
      </c>
      <c r="E212" s="230" t="s">
        <v>21</v>
      </c>
      <c r="F212" s="231" t="s">
        <v>548</v>
      </c>
      <c r="G212" s="218"/>
      <c r="H212" s="232">
        <v>14.4</v>
      </c>
      <c r="I212" s="223"/>
      <c r="J212" s="218"/>
      <c r="K212" s="218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174</v>
      </c>
      <c r="AU212" s="228" t="s">
        <v>172</v>
      </c>
      <c r="AV212" s="12" t="s">
        <v>80</v>
      </c>
      <c r="AW212" s="12" t="s">
        <v>33</v>
      </c>
      <c r="AX212" s="12" t="s">
        <v>69</v>
      </c>
      <c r="AY212" s="228" t="s">
        <v>162</v>
      </c>
    </row>
    <row r="213" spans="2:65" s="14" customFormat="1">
      <c r="B213" s="247"/>
      <c r="C213" s="248"/>
      <c r="D213" s="229" t="s">
        <v>174</v>
      </c>
      <c r="E213" s="249" t="s">
        <v>21</v>
      </c>
      <c r="F213" s="250" t="s">
        <v>279</v>
      </c>
      <c r="G213" s="248"/>
      <c r="H213" s="251">
        <v>14.4</v>
      </c>
      <c r="I213" s="252"/>
      <c r="J213" s="248"/>
      <c r="K213" s="248"/>
      <c r="L213" s="253"/>
      <c r="M213" s="254"/>
      <c r="N213" s="255"/>
      <c r="O213" s="255"/>
      <c r="P213" s="255"/>
      <c r="Q213" s="255"/>
      <c r="R213" s="255"/>
      <c r="S213" s="255"/>
      <c r="T213" s="256"/>
      <c r="AT213" s="257" t="s">
        <v>174</v>
      </c>
      <c r="AU213" s="257" t="s">
        <v>172</v>
      </c>
      <c r="AV213" s="14" t="s">
        <v>172</v>
      </c>
      <c r="AW213" s="14" t="s">
        <v>33</v>
      </c>
      <c r="AX213" s="14" t="s">
        <v>69</v>
      </c>
      <c r="AY213" s="257" t="s">
        <v>162</v>
      </c>
    </row>
    <row r="214" spans="2:65" s="13" customFormat="1">
      <c r="B214" s="233"/>
      <c r="C214" s="234"/>
      <c r="D214" s="229" t="s">
        <v>174</v>
      </c>
      <c r="E214" s="244" t="s">
        <v>21</v>
      </c>
      <c r="F214" s="245" t="s">
        <v>194</v>
      </c>
      <c r="G214" s="234"/>
      <c r="H214" s="246">
        <v>14.4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174</v>
      </c>
      <c r="AU214" s="243" t="s">
        <v>172</v>
      </c>
      <c r="AV214" s="13" t="s">
        <v>171</v>
      </c>
      <c r="AW214" s="13" t="s">
        <v>33</v>
      </c>
      <c r="AX214" s="13" t="s">
        <v>76</v>
      </c>
      <c r="AY214" s="243" t="s">
        <v>162</v>
      </c>
    </row>
    <row r="215" spans="2:65" s="11" customFormat="1" ht="29.85" customHeight="1">
      <c r="B215" s="186"/>
      <c r="C215" s="187"/>
      <c r="D215" s="202" t="s">
        <v>68</v>
      </c>
      <c r="E215" s="203" t="s">
        <v>188</v>
      </c>
      <c r="F215" s="203" t="s">
        <v>339</v>
      </c>
      <c r="G215" s="187"/>
      <c r="H215" s="187"/>
      <c r="I215" s="190"/>
      <c r="J215" s="204">
        <f>BK215</f>
        <v>0</v>
      </c>
      <c r="K215" s="187"/>
      <c r="L215" s="192"/>
      <c r="M215" s="193"/>
      <c r="N215" s="194"/>
      <c r="O215" s="194"/>
      <c r="P215" s="195">
        <f>SUM(P216:P233)</f>
        <v>0</v>
      </c>
      <c r="Q215" s="194"/>
      <c r="R215" s="195">
        <f>SUM(R216:R233)</f>
        <v>14.385876000000001</v>
      </c>
      <c r="S215" s="194"/>
      <c r="T215" s="196">
        <f>SUM(T216:T233)</f>
        <v>0</v>
      </c>
      <c r="AR215" s="197" t="s">
        <v>76</v>
      </c>
      <c r="AT215" s="198" t="s">
        <v>68</v>
      </c>
      <c r="AU215" s="198" t="s">
        <v>76</v>
      </c>
      <c r="AY215" s="197" t="s">
        <v>162</v>
      </c>
      <c r="BK215" s="199">
        <f>SUM(BK216:BK233)</f>
        <v>0</v>
      </c>
    </row>
    <row r="216" spans="2:65" s="1" customFormat="1" ht="22.5" customHeight="1">
      <c r="B216" s="42"/>
      <c r="C216" s="205" t="s">
        <v>359</v>
      </c>
      <c r="D216" s="205" t="s">
        <v>166</v>
      </c>
      <c r="E216" s="206" t="s">
        <v>341</v>
      </c>
      <c r="F216" s="207" t="s">
        <v>342</v>
      </c>
      <c r="G216" s="208" t="s">
        <v>169</v>
      </c>
      <c r="H216" s="209">
        <v>12</v>
      </c>
      <c r="I216" s="210"/>
      <c r="J216" s="211">
        <f>ROUND(I216*H216,2)</f>
        <v>0</v>
      </c>
      <c r="K216" s="207" t="s">
        <v>21</v>
      </c>
      <c r="L216" s="62"/>
      <c r="M216" s="212" t="s">
        <v>21</v>
      </c>
      <c r="N216" s="213" t="s">
        <v>40</v>
      </c>
      <c r="O216" s="43"/>
      <c r="P216" s="214">
        <f>O216*H216</f>
        <v>0</v>
      </c>
      <c r="Q216" s="214">
        <v>0.20724000000000001</v>
      </c>
      <c r="R216" s="214">
        <f>Q216*H216</f>
        <v>2.4868800000000002</v>
      </c>
      <c r="S216" s="214">
        <v>0</v>
      </c>
      <c r="T216" s="215">
        <f>S216*H216</f>
        <v>0</v>
      </c>
      <c r="AR216" s="25" t="s">
        <v>171</v>
      </c>
      <c r="AT216" s="25" t="s">
        <v>166</v>
      </c>
      <c r="AU216" s="25" t="s">
        <v>80</v>
      </c>
      <c r="AY216" s="25" t="s">
        <v>162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25" t="s">
        <v>76</v>
      </c>
      <c r="BK216" s="216">
        <f>ROUND(I216*H216,2)</f>
        <v>0</v>
      </c>
      <c r="BL216" s="25" t="s">
        <v>171</v>
      </c>
      <c r="BM216" s="25" t="s">
        <v>988</v>
      </c>
    </row>
    <row r="217" spans="2:65" s="12" customFormat="1">
      <c r="B217" s="217"/>
      <c r="C217" s="218"/>
      <c r="D217" s="219" t="s">
        <v>174</v>
      </c>
      <c r="E217" s="220" t="s">
        <v>21</v>
      </c>
      <c r="F217" s="221" t="s">
        <v>581</v>
      </c>
      <c r="G217" s="218"/>
      <c r="H217" s="222">
        <v>12</v>
      </c>
      <c r="I217" s="223"/>
      <c r="J217" s="218"/>
      <c r="K217" s="218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174</v>
      </c>
      <c r="AU217" s="228" t="s">
        <v>80</v>
      </c>
      <c r="AV217" s="12" t="s">
        <v>80</v>
      </c>
      <c r="AW217" s="12" t="s">
        <v>33</v>
      </c>
      <c r="AX217" s="12" t="s">
        <v>76</v>
      </c>
      <c r="AY217" s="228" t="s">
        <v>162</v>
      </c>
    </row>
    <row r="218" spans="2:65" s="1" customFormat="1" ht="22.5" customHeight="1">
      <c r="B218" s="42"/>
      <c r="C218" s="205" t="s">
        <v>363</v>
      </c>
      <c r="D218" s="205" t="s">
        <v>166</v>
      </c>
      <c r="E218" s="206" t="s">
        <v>346</v>
      </c>
      <c r="F218" s="207" t="s">
        <v>347</v>
      </c>
      <c r="G218" s="208" t="s">
        <v>169</v>
      </c>
      <c r="H218" s="209">
        <v>18.600000000000001</v>
      </c>
      <c r="I218" s="210"/>
      <c r="J218" s="211">
        <f>ROUND(I218*H218,2)</f>
        <v>0</v>
      </c>
      <c r="K218" s="207" t="s">
        <v>21</v>
      </c>
      <c r="L218" s="62"/>
      <c r="M218" s="212" t="s">
        <v>21</v>
      </c>
      <c r="N218" s="213" t="s">
        <v>40</v>
      </c>
      <c r="O218" s="43"/>
      <c r="P218" s="214">
        <f>O218*H218</f>
        <v>0</v>
      </c>
      <c r="Q218" s="214">
        <v>0.27994000000000002</v>
      </c>
      <c r="R218" s="214">
        <f>Q218*H218</f>
        <v>5.2068840000000005</v>
      </c>
      <c r="S218" s="214">
        <v>0</v>
      </c>
      <c r="T218" s="215">
        <f>S218*H218</f>
        <v>0</v>
      </c>
      <c r="AR218" s="25" t="s">
        <v>171</v>
      </c>
      <c r="AT218" s="25" t="s">
        <v>166</v>
      </c>
      <c r="AU218" s="25" t="s">
        <v>80</v>
      </c>
      <c r="AY218" s="25" t="s">
        <v>162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25" t="s">
        <v>76</v>
      </c>
      <c r="BK218" s="216">
        <f>ROUND(I218*H218,2)</f>
        <v>0</v>
      </c>
      <c r="BL218" s="25" t="s">
        <v>171</v>
      </c>
      <c r="BM218" s="25" t="s">
        <v>989</v>
      </c>
    </row>
    <row r="219" spans="2:65" s="12" customFormat="1">
      <c r="B219" s="217"/>
      <c r="C219" s="218"/>
      <c r="D219" s="219" t="s">
        <v>174</v>
      </c>
      <c r="E219" s="220" t="s">
        <v>21</v>
      </c>
      <c r="F219" s="221" t="s">
        <v>1067</v>
      </c>
      <c r="G219" s="218"/>
      <c r="H219" s="222">
        <v>18.600000000000001</v>
      </c>
      <c r="I219" s="223"/>
      <c r="J219" s="218"/>
      <c r="K219" s="218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174</v>
      </c>
      <c r="AU219" s="228" t="s">
        <v>80</v>
      </c>
      <c r="AV219" s="12" t="s">
        <v>80</v>
      </c>
      <c r="AW219" s="12" t="s">
        <v>33</v>
      </c>
      <c r="AX219" s="12" t="s">
        <v>76</v>
      </c>
      <c r="AY219" s="228" t="s">
        <v>162</v>
      </c>
    </row>
    <row r="220" spans="2:65" s="1" customFormat="1" ht="22.5" customHeight="1">
      <c r="B220" s="42"/>
      <c r="C220" s="205" t="s">
        <v>369</v>
      </c>
      <c r="D220" s="205" t="s">
        <v>166</v>
      </c>
      <c r="E220" s="206" t="s">
        <v>689</v>
      </c>
      <c r="F220" s="207" t="s">
        <v>690</v>
      </c>
      <c r="G220" s="208" t="s">
        <v>169</v>
      </c>
      <c r="H220" s="209">
        <v>6.6</v>
      </c>
      <c r="I220" s="210"/>
      <c r="J220" s="211">
        <f>ROUND(I220*H220,2)</f>
        <v>0</v>
      </c>
      <c r="K220" s="207" t="s">
        <v>170</v>
      </c>
      <c r="L220" s="62"/>
      <c r="M220" s="212" t="s">
        <v>21</v>
      </c>
      <c r="N220" s="213" t="s">
        <v>40</v>
      </c>
      <c r="O220" s="43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AR220" s="25" t="s">
        <v>171</v>
      </c>
      <c r="AT220" s="25" t="s">
        <v>166</v>
      </c>
      <c r="AU220" s="25" t="s">
        <v>80</v>
      </c>
      <c r="AY220" s="25" t="s">
        <v>162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25" t="s">
        <v>76</v>
      </c>
      <c r="BK220" s="216">
        <f>ROUND(I220*H220,2)</f>
        <v>0</v>
      </c>
      <c r="BL220" s="25" t="s">
        <v>171</v>
      </c>
      <c r="BM220" s="25" t="s">
        <v>991</v>
      </c>
    </row>
    <row r="221" spans="2:65" s="12" customFormat="1">
      <c r="B221" s="217"/>
      <c r="C221" s="218"/>
      <c r="D221" s="219" t="s">
        <v>174</v>
      </c>
      <c r="E221" s="220" t="s">
        <v>21</v>
      </c>
      <c r="F221" s="221" t="s">
        <v>1068</v>
      </c>
      <c r="G221" s="218"/>
      <c r="H221" s="222">
        <v>6.6</v>
      </c>
      <c r="I221" s="223"/>
      <c r="J221" s="218"/>
      <c r="K221" s="218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174</v>
      </c>
      <c r="AU221" s="228" t="s">
        <v>80</v>
      </c>
      <c r="AV221" s="12" t="s">
        <v>80</v>
      </c>
      <c r="AW221" s="12" t="s">
        <v>33</v>
      </c>
      <c r="AX221" s="12" t="s">
        <v>76</v>
      </c>
      <c r="AY221" s="228" t="s">
        <v>162</v>
      </c>
    </row>
    <row r="222" spans="2:65" s="1" customFormat="1" ht="31.5" customHeight="1">
      <c r="B222" s="42"/>
      <c r="C222" s="205" t="s">
        <v>373</v>
      </c>
      <c r="D222" s="205" t="s">
        <v>166</v>
      </c>
      <c r="E222" s="206" t="s">
        <v>693</v>
      </c>
      <c r="F222" s="207" t="s">
        <v>694</v>
      </c>
      <c r="G222" s="208" t="s">
        <v>169</v>
      </c>
      <c r="H222" s="209">
        <v>6.6</v>
      </c>
      <c r="I222" s="210"/>
      <c r="J222" s="211">
        <f>ROUND(I222*H222,2)</f>
        <v>0</v>
      </c>
      <c r="K222" s="207" t="s">
        <v>170</v>
      </c>
      <c r="L222" s="62"/>
      <c r="M222" s="212" t="s">
        <v>21</v>
      </c>
      <c r="N222" s="213" t="s">
        <v>40</v>
      </c>
      <c r="O222" s="43"/>
      <c r="P222" s="214">
        <f>O222*H222</f>
        <v>0</v>
      </c>
      <c r="Q222" s="214">
        <v>0.37536000000000003</v>
      </c>
      <c r="R222" s="214">
        <f>Q222*H222</f>
        <v>2.477376</v>
      </c>
      <c r="S222" s="214">
        <v>0</v>
      </c>
      <c r="T222" s="215">
        <f>S222*H222</f>
        <v>0</v>
      </c>
      <c r="AR222" s="25" t="s">
        <v>171</v>
      </c>
      <c r="AT222" s="25" t="s">
        <v>166</v>
      </c>
      <c r="AU222" s="25" t="s">
        <v>80</v>
      </c>
      <c r="AY222" s="25" t="s">
        <v>162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25" t="s">
        <v>76</v>
      </c>
      <c r="BK222" s="216">
        <f>ROUND(I222*H222,2)</f>
        <v>0</v>
      </c>
      <c r="BL222" s="25" t="s">
        <v>171</v>
      </c>
      <c r="BM222" s="25" t="s">
        <v>993</v>
      </c>
    </row>
    <row r="223" spans="2:65" s="12" customFormat="1">
      <c r="B223" s="217"/>
      <c r="C223" s="218"/>
      <c r="D223" s="219" t="s">
        <v>174</v>
      </c>
      <c r="E223" s="220" t="s">
        <v>21</v>
      </c>
      <c r="F223" s="221" t="s">
        <v>1068</v>
      </c>
      <c r="G223" s="218"/>
      <c r="H223" s="222">
        <v>6.6</v>
      </c>
      <c r="I223" s="223"/>
      <c r="J223" s="218"/>
      <c r="K223" s="218"/>
      <c r="L223" s="224"/>
      <c r="M223" s="225"/>
      <c r="N223" s="226"/>
      <c r="O223" s="226"/>
      <c r="P223" s="226"/>
      <c r="Q223" s="226"/>
      <c r="R223" s="226"/>
      <c r="S223" s="226"/>
      <c r="T223" s="227"/>
      <c r="AT223" s="228" t="s">
        <v>174</v>
      </c>
      <c r="AU223" s="228" t="s">
        <v>80</v>
      </c>
      <c r="AV223" s="12" t="s">
        <v>80</v>
      </c>
      <c r="AW223" s="12" t="s">
        <v>33</v>
      </c>
      <c r="AX223" s="12" t="s">
        <v>76</v>
      </c>
      <c r="AY223" s="228" t="s">
        <v>162</v>
      </c>
    </row>
    <row r="224" spans="2:65" s="1" customFormat="1" ht="31.5" customHeight="1">
      <c r="B224" s="42"/>
      <c r="C224" s="205" t="s">
        <v>378</v>
      </c>
      <c r="D224" s="205" t="s">
        <v>166</v>
      </c>
      <c r="E224" s="206" t="s">
        <v>697</v>
      </c>
      <c r="F224" s="207" t="s">
        <v>698</v>
      </c>
      <c r="G224" s="208" t="s">
        <v>169</v>
      </c>
      <c r="H224" s="209">
        <v>6.6</v>
      </c>
      <c r="I224" s="210"/>
      <c r="J224" s="211">
        <f>ROUND(I224*H224,2)</f>
        <v>0</v>
      </c>
      <c r="K224" s="207" t="s">
        <v>21</v>
      </c>
      <c r="L224" s="62"/>
      <c r="M224" s="212" t="s">
        <v>21</v>
      </c>
      <c r="N224" s="213" t="s">
        <v>40</v>
      </c>
      <c r="O224" s="43"/>
      <c r="P224" s="214">
        <f>O224*H224</f>
        <v>0</v>
      </c>
      <c r="Q224" s="214">
        <v>0.20745</v>
      </c>
      <c r="R224" s="214">
        <f>Q224*H224</f>
        <v>1.36917</v>
      </c>
      <c r="S224" s="214">
        <v>0</v>
      </c>
      <c r="T224" s="215">
        <f>S224*H224</f>
        <v>0</v>
      </c>
      <c r="AR224" s="25" t="s">
        <v>171</v>
      </c>
      <c r="AT224" s="25" t="s">
        <v>166</v>
      </c>
      <c r="AU224" s="25" t="s">
        <v>80</v>
      </c>
      <c r="AY224" s="25" t="s">
        <v>162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25" t="s">
        <v>76</v>
      </c>
      <c r="BK224" s="216">
        <f>ROUND(I224*H224,2)</f>
        <v>0</v>
      </c>
      <c r="BL224" s="25" t="s">
        <v>171</v>
      </c>
      <c r="BM224" s="25" t="s">
        <v>994</v>
      </c>
    </row>
    <row r="225" spans="2:65" s="12" customFormat="1">
      <c r="B225" s="217"/>
      <c r="C225" s="218"/>
      <c r="D225" s="219" t="s">
        <v>174</v>
      </c>
      <c r="E225" s="220" t="s">
        <v>21</v>
      </c>
      <c r="F225" s="221" t="s">
        <v>1068</v>
      </c>
      <c r="G225" s="218"/>
      <c r="H225" s="222">
        <v>6.6</v>
      </c>
      <c r="I225" s="223"/>
      <c r="J225" s="218"/>
      <c r="K225" s="218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174</v>
      </c>
      <c r="AU225" s="228" t="s">
        <v>80</v>
      </c>
      <c r="AV225" s="12" t="s">
        <v>80</v>
      </c>
      <c r="AW225" s="12" t="s">
        <v>33</v>
      </c>
      <c r="AX225" s="12" t="s">
        <v>76</v>
      </c>
      <c r="AY225" s="228" t="s">
        <v>162</v>
      </c>
    </row>
    <row r="226" spans="2:65" s="1" customFormat="1" ht="22.5" customHeight="1">
      <c r="B226" s="42"/>
      <c r="C226" s="205" t="s">
        <v>383</v>
      </c>
      <c r="D226" s="205" t="s">
        <v>166</v>
      </c>
      <c r="E226" s="206" t="s">
        <v>701</v>
      </c>
      <c r="F226" s="207" t="s">
        <v>702</v>
      </c>
      <c r="G226" s="208" t="s">
        <v>169</v>
      </c>
      <c r="H226" s="209">
        <v>6.6</v>
      </c>
      <c r="I226" s="210"/>
      <c r="J226" s="211">
        <f>ROUND(I226*H226,2)</f>
        <v>0</v>
      </c>
      <c r="K226" s="207" t="s">
        <v>170</v>
      </c>
      <c r="L226" s="62"/>
      <c r="M226" s="212" t="s">
        <v>21</v>
      </c>
      <c r="N226" s="213" t="s">
        <v>40</v>
      </c>
      <c r="O226" s="43"/>
      <c r="P226" s="214">
        <f>O226*H226</f>
        <v>0</v>
      </c>
      <c r="Q226" s="214">
        <v>3.1E-4</v>
      </c>
      <c r="R226" s="214">
        <f>Q226*H226</f>
        <v>2.0460000000000001E-3</v>
      </c>
      <c r="S226" s="214">
        <v>0</v>
      </c>
      <c r="T226" s="215">
        <f>S226*H226</f>
        <v>0</v>
      </c>
      <c r="AR226" s="25" t="s">
        <v>171</v>
      </c>
      <c r="AT226" s="25" t="s">
        <v>166</v>
      </c>
      <c r="AU226" s="25" t="s">
        <v>80</v>
      </c>
      <c r="AY226" s="25" t="s">
        <v>162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25" t="s">
        <v>76</v>
      </c>
      <c r="BK226" s="216">
        <f>ROUND(I226*H226,2)</f>
        <v>0</v>
      </c>
      <c r="BL226" s="25" t="s">
        <v>171</v>
      </c>
      <c r="BM226" s="25" t="s">
        <v>995</v>
      </c>
    </row>
    <row r="227" spans="2:65" s="12" customFormat="1">
      <c r="B227" s="217"/>
      <c r="C227" s="218"/>
      <c r="D227" s="219" t="s">
        <v>174</v>
      </c>
      <c r="E227" s="220" t="s">
        <v>21</v>
      </c>
      <c r="F227" s="221" t="s">
        <v>1068</v>
      </c>
      <c r="G227" s="218"/>
      <c r="H227" s="222">
        <v>6.6</v>
      </c>
      <c r="I227" s="223"/>
      <c r="J227" s="218"/>
      <c r="K227" s="218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174</v>
      </c>
      <c r="AU227" s="228" t="s">
        <v>80</v>
      </c>
      <c r="AV227" s="12" t="s">
        <v>80</v>
      </c>
      <c r="AW227" s="12" t="s">
        <v>33</v>
      </c>
      <c r="AX227" s="12" t="s">
        <v>76</v>
      </c>
      <c r="AY227" s="228" t="s">
        <v>162</v>
      </c>
    </row>
    <row r="228" spans="2:65" s="1" customFormat="1" ht="31.5" customHeight="1">
      <c r="B228" s="42"/>
      <c r="C228" s="205" t="s">
        <v>390</v>
      </c>
      <c r="D228" s="205" t="s">
        <v>166</v>
      </c>
      <c r="E228" s="206" t="s">
        <v>708</v>
      </c>
      <c r="F228" s="207" t="s">
        <v>709</v>
      </c>
      <c r="G228" s="208" t="s">
        <v>169</v>
      </c>
      <c r="H228" s="209">
        <v>12</v>
      </c>
      <c r="I228" s="210"/>
      <c r="J228" s="211">
        <f>ROUND(I228*H228,2)</f>
        <v>0</v>
      </c>
      <c r="K228" s="207" t="s">
        <v>21</v>
      </c>
      <c r="L228" s="62"/>
      <c r="M228" s="212" t="s">
        <v>21</v>
      </c>
      <c r="N228" s="213" t="s">
        <v>40</v>
      </c>
      <c r="O228" s="43"/>
      <c r="P228" s="214">
        <f>O228*H228</f>
        <v>0</v>
      </c>
      <c r="Q228" s="214">
        <v>0.10100000000000001</v>
      </c>
      <c r="R228" s="214">
        <f>Q228*H228</f>
        <v>1.2120000000000002</v>
      </c>
      <c r="S228" s="214">
        <v>0</v>
      </c>
      <c r="T228" s="215">
        <f>S228*H228</f>
        <v>0</v>
      </c>
      <c r="AR228" s="25" t="s">
        <v>171</v>
      </c>
      <c r="AT228" s="25" t="s">
        <v>166</v>
      </c>
      <c r="AU228" s="25" t="s">
        <v>80</v>
      </c>
      <c r="AY228" s="25" t="s">
        <v>162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25" t="s">
        <v>76</v>
      </c>
      <c r="BK228" s="216">
        <f>ROUND(I228*H228,2)</f>
        <v>0</v>
      </c>
      <c r="BL228" s="25" t="s">
        <v>171</v>
      </c>
      <c r="BM228" s="25" t="s">
        <v>996</v>
      </c>
    </row>
    <row r="229" spans="2:65" s="12" customFormat="1">
      <c r="B229" s="217"/>
      <c r="C229" s="218"/>
      <c r="D229" s="229" t="s">
        <v>174</v>
      </c>
      <c r="E229" s="230" t="s">
        <v>21</v>
      </c>
      <c r="F229" s="231" t="s">
        <v>1069</v>
      </c>
      <c r="G229" s="218"/>
      <c r="H229" s="232">
        <v>12</v>
      </c>
      <c r="I229" s="223"/>
      <c r="J229" s="218"/>
      <c r="K229" s="218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174</v>
      </c>
      <c r="AU229" s="228" t="s">
        <v>80</v>
      </c>
      <c r="AV229" s="12" t="s">
        <v>80</v>
      </c>
      <c r="AW229" s="12" t="s">
        <v>33</v>
      </c>
      <c r="AX229" s="12" t="s">
        <v>69</v>
      </c>
      <c r="AY229" s="228" t="s">
        <v>162</v>
      </c>
    </row>
    <row r="230" spans="2:65" s="13" customFormat="1">
      <c r="B230" s="233"/>
      <c r="C230" s="234"/>
      <c r="D230" s="219" t="s">
        <v>174</v>
      </c>
      <c r="E230" s="235" t="s">
        <v>21</v>
      </c>
      <c r="F230" s="236" t="s">
        <v>194</v>
      </c>
      <c r="G230" s="234"/>
      <c r="H230" s="237">
        <v>12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AT230" s="243" t="s">
        <v>174</v>
      </c>
      <c r="AU230" s="243" t="s">
        <v>80</v>
      </c>
      <c r="AV230" s="13" t="s">
        <v>171</v>
      </c>
      <c r="AW230" s="13" t="s">
        <v>33</v>
      </c>
      <c r="AX230" s="13" t="s">
        <v>76</v>
      </c>
      <c r="AY230" s="243" t="s">
        <v>162</v>
      </c>
    </row>
    <row r="231" spans="2:65" s="1" customFormat="1" ht="22.5" customHeight="1">
      <c r="B231" s="42"/>
      <c r="C231" s="269" t="s">
        <v>394</v>
      </c>
      <c r="D231" s="269" t="s">
        <v>302</v>
      </c>
      <c r="E231" s="270" t="s">
        <v>712</v>
      </c>
      <c r="F231" s="271" t="s">
        <v>713</v>
      </c>
      <c r="G231" s="272" t="s">
        <v>169</v>
      </c>
      <c r="H231" s="273">
        <v>12.36</v>
      </c>
      <c r="I231" s="274"/>
      <c r="J231" s="275">
        <f>ROUND(I231*H231,2)</f>
        <v>0</v>
      </c>
      <c r="K231" s="271" t="s">
        <v>21</v>
      </c>
      <c r="L231" s="276"/>
      <c r="M231" s="277" t="s">
        <v>21</v>
      </c>
      <c r="N231" s="278" t="s">
        <v>40</v>
      </c>
      <c r="O231" s="43"/>
      <c r="P231" s="214">
        <f>O231*H231</f>
        <v>0</v>
      </c>
      <c r="Q231" s="214">
        <v>0.13200000000000001</v>
      </c>
      <c r="R231" s="214">
        <f>Q231*H231</f>
        <v>1.6315200000000001</v>
      </c>
      <c r="S231" s="214">
        <v>0</v>
      </c>
      <c r="T231" s="215">
        <f>S231*H231</f>
        <v>0</v>
      </c>
      <c r="AR231" s="25" t="s">
        <v>206</v>
      </c>
      <c r="AT231" s="25" t="s">
        <v>302</v>
      </c>
      <c r="AU231" s="25" t="s">
        <v>80</v>
      </c>
      <c r="AY231" s="25" t="s">
        <v>162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25" t="s">
        <v>76</v>
      </c>
      <c r="BK231" s="216">
        <f>ROUND(I231*H231,2)</f>
        <v>0</v>
      </c>
      <c r="BL231" s="25" t="s">
        <v>171</v>
      </c>
      <c r="BM231" s="25" t="s">
        <v>998</v>
      </c>
    </row>
    <row r="232" spans="2:65" s="12" customFormat="1">
      <c r="B232" s="217"/>
      <c r="C232" s="218"/>
      <c r="D232" s="229" t="s">
        <v>174</v>
      </c>
      <c r="E232" s="230" t="s">
        <v>21</v>
      </c>
      <c r="F232" s="231" t="s">
        <v>581</v>
      </c>
      <c r="G232" s="218"/>
      <c r="H232" s="232">
        <v>12</v>
      </c>
      <c r="I232" s="223"/>
      <c r="J232" s="218"/>
      <c r="K232" s="218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174</v>
      </c>
      <c r="AU232" s="228" t="s">
        <v>80</v>
      </c>
      <c r="AV232" s="12" t="s">
        <v>80</v>
      </c>
      <c r="AW232" s="12" t="s">
        <v>33</v>
      </c>
      <c r="AX232" s="12" t="s">
        <v>76</v>
      </c>
      <c r="AY232" s="228" t="s">
        <v>162</v>
      </c>
    </row>
    <row r="233" spans="2:65" s="12" customFormat="1">
      <c r="B233" s="217"/>
      <c r="C233" s="218"/>
      <c r="D233" s="229" t="s">
        <v>174</v>
      </c>
      <c r="E233" s="218"/>
      <c r="F233" s="231" t="s">
        <v>778</v>
      </c>
      <c r="G233" s="218"/>
      <c r="H233" s="232">
        <v>12.36</v>
      </c>
      <c r="I233" s="223"/>
      <c r="J233" s="218"/>
      <c r="K233" s="218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174</v>
      </c>
      <c r="AU233" s="228" t="s">
        <v>80</v>
      </c>
      <c r="AV233" s="12" t="s">
        <v>80</v>
      </c>
      <c r="AW233" s="12" t="s">
        <v>6</v>
      </c>
      <c r="AX233" s="12" t="s">
        <v>76</v>
      </c>
      <c r="AY233" s="228" t="s">
        <v>162</v>
      </c>
    </row>
    <row r="234" spans="2:65" s="11" customFormat="1" ht="29.85" customHeight="1">
      <c r="B234" s="186"/>
      <c r="C234" s="187"/>
      <c r="D234" s="202" t="s">
        <v>68</v>
      </c>
      <c r="E234" s="203" t="s">
        <v>211</v>
      </c>
      <c r="F234" s="203" t="s">
        <v>368</v>
      </c>
      <c r="G234" s="187"/>
      <c r="H234" s="187"/>
      <c r="I234" s="190"/>
      <c r="J234" s="204">
        <f>BK234</f>
        <v>0</v>
      </c>
      <c r="K234" s="187"/>
      <c r="L234" s="192"/>
      <c r="M234" s="193"/>
      <c r="N234" s="194"/>
      <c r="O234" s="194"/>
      <c r="P234" s="195">
        <f>SUM(P235:P243)</f>
        <v>0</v>
      </c>
      <c r="Q234" s="194"/>
      <c r="R234" s="195">
        <f>SUM(R235:R243)</f>
        <v>4.2402600000000001</v>
      </c>
      <c r="S234" s="194"/>
      <c r="T234" s="196">
        <f>SUM(T235:T243)</f>
        <v>0</v>
      </c>
      <c r="AR234" s="197" t="s">
        <v>76</v>
      </c>
      <c r="AT234" s="198" t="s">
        <v>68</v>
      </c>
      <c r="AU234" s="198" t="s">
        <v>76</v>
      </c>
      <c r="AY234" s="197" t="s">
        <v>162</v>
      </c>
      <c r="BK234" s="199">
        <f>SUM(BK235:BK243)</f>
        <v>0</v>
      </c>
    </row>
    <row r="235" spans="2:65" s="1" customFormat="1" ht="22.5" customHeight="1">
      <c r="B235" s="42"/>
      <c r="C235" s="205" t="s">
        <v>399</v>
      </c>
      <c r="D235" s="205" t="s">
        <v>166</v>
      </c>
      <c r="E235" s="206" t="s">
        <v>716</v>
      </c>
      <c r="F235" s="207" t="s">
        <v>717</v>
      </c>
      <c r="G235" s="208" t="s">
        <v>181</v>
      </c>
      <c r="H235" s="209">
        <v>13.5</v>
      </c>
      <c r="I235" s="210"/>
      <c r="J235" s="211">
        <f>ROUND(I235*H235,2)</f>
        <v>0</v>
      </c>
      <c r="K235" s="207" t="s">
        <v>21</v>
      </c>
      <c r="L235" s="62"/>
      <c r="M235" s="212" t="s">
        <v>21</v>
      </c>
      <c r="N235" s="213" t="s">
        <v>40</v>
      </c>
      <c r="O235" s="43"/>
      <c r="P235" s="214">
        <f>O235*H235</f>
        <v>0</v>
      </c>
      <c r="Q235" s="214">
        <v>2.0000000000000001E-4</v>
      </c>
      <c r="R235" s="214">
        <f>Q235*H235</f>
        <v>2.7000000000000001E-3</v>
      </c>
      <c r="S235" s="214">
        <v>0</v>
      </c>
      <c r="T235" s="215">
        <f>S235*H235</f>
        <v>0</v>
      </c>
      <c r="AR235" s="25" t="s">
        <v>171</v>
      </c>
      <c r="AT235" s="25" t="s">
        <v>166</v>
      </c>
      <c r="AU235" s="25" t="s">
        <v>80</v>
      </c>
      <c r="AY235" s="25" t="s">
        <v>162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25" t="s">
        <v>76</v>
      </c>
      <c r="BK235" s="216">
        <f>ROUND(I235*H235,2)</f>
        <v>0</v>
      </c>
      <c r="BL235" s="25" t="s">
        <v>171</v>
      </c>
      <c r="BM235" s="25" t="s">
        <v>1000</v>
      </c>
    </row>
    <row r="236" spans="2:65" s="12" customFormat="1">
      <c r="B236" s="217"/>
      <c r="C236" s="218"/>
      <c r="D236" s="219" t="s">
        <v>174</v>
      </c>
      <c r="E236" s="220" t="s">
        <v>21</v>
      </c>
      <c r="F236" s="221" t="s">
        <v>1070</v>
      </c>
      <c r="G236" s="218"/>
      <c r="H236" s="222">
        <v>13.5</v>
      </c>
      <c r="I236" s="223"/>
      <c r="J236" s="218"/>
      <c r="K236" s="218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174</v>
      </c>
      <c r="AU236" s="228" t="s">
        <v>80</v>
      </c>
      <c r="AV236" s="12" t="s">
        <v>80</v>
      </c>
      <c r="AW236" s="12" t="s">
        <v>33</v>
      </c>
      <c r="AX236" s="12" t="s">
        <v>76</v>
      </c>
      <c r="AY236" s="228" t="s">
        <v>162</v>
      </c>
    </row>
    <row r="237" spans="2:65" s="1" customFormat="1" ht="31.5" customHeight="1">
      <c r="B237" s="42"/>
      <c r="C237" s="205" t="s">
        <v>404</v>
      </c>
      <c r="D237" s="205" t="s">
        <v>166</v>
      </c>
      <c r="E237" s="206" t="s">
        <v>370</v>
      </c>
      <c r="F237" s="207" t="s">
        <v>371</v>
      </c>
      <c r="G237" s="208" t="s">
        <v>181</v>
      </c>
      <c r="H237" s="209">
        <v>9.6</v>
      </c>
      <c r="I237" s="210"/>
      <c r="J237" s="211">
        <f>ROUND(I237*H237,2)</f>
        <v>0</v>
      </c>
      <c r="K237" s="207" t="s">
        <v>170</v>
      </c>
      <c r="L237" s="62"/>
      <c r="M237" s="212" t="s">
        <v>21</v>
      </c>
      <c r="N237" s="213" t="s">
        <v>40</v>
      </c>
      <c r="O237" s="43"/>
      <c r="P237" s="214">
        <f>O237*H237</f>
        <v>0</v>
      </c>
      <c r="Q237" s="214">
        <v>0.15540000000000001</v>
      </c>
      <c r="R237" s="214">
        <f>Q237*H237</f>
        <v>1.4918400000000001</v>
      </c>
      <c r="S237" s="214">
        <v>0</v>
      </c>
      <c r="T237" s="215">
        <f>S237*H237</f>
        <v>0</v>
      </c>
      <c r="AR237" s="25" t="s">
        <v>171</v>
      </c>
      <c r="AT237" s="25" t="s">
        <v>166</v>
      </c>
      <c r="AU237" s="25" t="s">
        <v>80</v>
      </c>
      <c r="AY237" s="25" t="s">
        <v>162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25" t="s">
        <v>76</v>
      </c>
      <c r="BK237" s="216">
        <f>ROUND(I237*H237,2)</f>
        <v>0</v>
      </c>
      <c r="BL237" s="25" t="s">
        <v>171</v>
      </c>
      <c r="BM237" s="25" t="s">
        <v>1002</v>
      </c>
    </row>
    <row r="238" spans="2:65" s="12" customFormat="1">
      <c r="B238" s="217"/>
      <c r="C238" s="218"/>
      <c r="D238" s="219" t="s">
        <v>174</v>
      </c>
      <c r="E238" s="220" t="s">
        <v>21</v>
      </c>
      <c r="F238" s="221" t="s">
        <v>724</v>
      </c>
      <c r="G238" s="218"/>
      <c r="H238" s="222">
        <v>9.6</v>
      </c>
      <c r="I238" s="223"/>
      <c r="J238" s="218"/>
      <c r="K238" s="218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174</v>
      </c>
      <c r="AU238" s="228" t="s">
        <v>80</v>
      </c>
      <c r="AV238" s="12" t="s">
        <v>80</v>
      </c>
      <c r="AW238" s="12" t="s">
        <v>33</v>
      </c>
      <c r="AX238" s="12" t="s">
        <v>76</v>
      </c>
      <c r="AY238" s="228" t="s">
        <v>162</v>
      </c>
    </row>
    <row r="239" spans="2:65" s="1" customFormat="1" ht="22.5" customHeight="1">
      <c r="B239" s="42"/>
      <c r="C239" s="269" t="s">
        <v>409</v>
      </c>
      <c r="D239" s="269" t="s">
        <v>302</v>
      </c>
      <c r="E239" s="270" t="s">
        <v>374</v>
      </c>
      <c r="F239" s="271" t="s">
        <v>375</v>
      </c>
      <c r="G239" s="272" t="s">
        <v>376</v>
      </c>
      <c r="H239" s="273">
        <v>10.199999999999999</v>
      </c>
      <c r="I239" s="274"/>
      <c r="J239" s="275">
        <f>ROUND(I239*H239,2)</f>
        <v>0</v>
      </c>
      <c r="K239" s="271" t="s">
        <v>170</v>
      </c>
      <c r="L239" s="276"/>
      <c r="M239" s="277" t="s">
        <v>21</v>
      </c>
      <c r="N239" s="278" t="s">
        <v>40</v>
      </c>
      <c r="O239" s="43"/>
      <c r="P239" s="214">
        <f>O239*H239</f>
        <v>0</v>
      </c>
      <c r="Q239" s="214">
        <v>8.2100000000000006E-2</v>
      </c>
      <c r="R239" s="214">
        <f>Q239*H239</f>
        <v>0.83742000000000005</v>
      </c>
      <c r="S239" s="214">
        <v>0</v>
      </c>
      <c r="T239" s="215">
        <f>S239*H239</f>
        <v>0</v>
      </c>
      <c r="AR239" s="25" t="s">
        <v>206</v>
      </c>
      <c r="AT239" s="25" t="s">
        <v>302</v>
      </c>
      <c r="AU239" s="25" t="s">
        <v>80</v>
      </c>
      <c r="AY239" s="25" t="s">
        <v>162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25" t="s">
        <v>76</v>
      </c>
      <c r="BK239" s="216">
        <f>ROUND(I239*H239,2)</f>
        <v>0</v>
      </c>
      <c r="BL239" s="25" t="s">
        <v>171</v>
      </c>
      <c r="BM239" s="25" t="s">
        <v>1003</v>
      </c>
    </row>
    <row r="240" spans="2:65" s="1" customFormat="1" ht="31.5" customHeight="1">
      <c r="B240" s="42"/>
      <c r="C240" s="205" t="s">
        <v>416</v>
      </c>
      <c r="D240" s="205" t="s">
        <v>166</v>
      </c>
      <c r="E240" s="206" t="s">
        <v>379</v>
      </c>
      <c r="F240" s="207" t="s">
        <v>380</v>
      </c>
      <c r="G240" s="208" t="s">
        <v>181</v>
      </c>
      <c r="H240" s="209">
        <v>11.4</v>
      </c>
      <c r="I240" s="210"/>
      <c r="J240" s="211">
        <f>ROUND(I240*H240,2)</f>
        <v>0</v>
      </c>
      <c r="K240" s="207" t="s">
        <v>21</v>
      </c>
      <c r="L240" s="62"/>
      <c r="M240" s="212" t="s">
        <v>21</v>
      </c>
      <c r="N240" s="213" t="s">
        <v>40</v>
      </c>
      <c r="O240" s="43"/>
      <c r="P240" s="214">
        <f>O240*H240</f>
        <v>0</v>
      </c>
      <c r="Q240" s="214">
        <v>0.1295</v>
      </c>
      <c r="R240" s="214">
        <f>Q240*H240</f>
        <v>1.4763000000000002</v>
      </c>
      <c r="S240" s="214">
        <v>0</v>
      </c>
      <c r="T240" s="215">
        <f>S240*H240</f>
        <v>0</v>
      </c>
      <c r="AR240" s="25" t="s">
        <v>171</v>
      </c>
      <c r="AT240" s="25" t="s">
        <v>166</v>
      </c>
      <c r="AU240" s="25" t="s">
        <v>80</v>
      </c>
      <c r="AY240" s="25" t="s">
        <v>162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25" t="s">
        <v>76</v>
      </c>
      <c r="BK240" s="216">
        <f>ROUND(I240*H240,2)</f>
        <v>0</v>
      </c>
      <c r="BL240" s="25" t="s">
        <v>171</v>
      </c>
      <c r="BM240" s="25" t="s">
        <v>1004</v>
      </c>
    </row>
    <row r="241" spans="2:65" s="12" customFormat="1">
      <c r="B241" s="217"/>
      <c r="C241" s="218"/>
      <c r="D241" s="219" t="s">
        <v>174</v>
      </c>
      <c r="E241" s="220" t="s">
        <v>21</v>
      </c>
      <c r="F241" s="221" t="s">
        <v>1071</v>
      </c>
      <c r="G241" s="218"/>
      <c r="H241" s="222">
        <v>11.4</v>
      </c>
      <c r="I241" s="223"/>
      <c r="J241" s="218"/>
      <c r="K241" s="218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174</v>
      </c>
      <c r="AU241" s="228" t="s">
        <v>80</v>
      </c>
      <c r="AV241" s="12" t="s">
        <v>80</v>
      </c>
      <c r="AW241" s="12" t="s">
        <v>33</v>
      </c>
      <c r="AX241" s="12" t="s">
        <v>76</v>
      </c>
      <c r="AY241" s="228" t="s">
        <v>162</v>
      </c>
    </row>
    <row r="242" spans="2:65" s="1" customFormat="1" ht="22.5" customHeight="1">
      <c r="B242" s="42"/>
      <c r="C242" s="269" t="s">
        <v>423</v>
      </c>
      <c r="D242" s="269" t="s">
        <v>302</v>
      </c>
      <c r="E242" s="270" t="s">
        <v>384</v>
      </c>
      <c r="F242" s="271" t="s">
        <v>385</v>
      </c>
      <c r="G242" s="272" t="s">
        <v>376</v>
      </c>
      <c r="H242" s="273">
        <v>12</v>
      </c>
      <c r="I242" s="274"/>
      <c r="J242" s="275">
        <f>ROUND(I242*H242,2)</f>
        <v>0</v>
      </c>
      <c r="K242" s="271" t="s">
        <v>21</v>
      </c>
      <c r="L242" s="276"/>
      <c r="M242" s="277" t="s">
        <v>21</v>
      </c>
      <c r="N242" s="278" t="s">
        <v>40</v>
      </c>
      <c r="O242" s="43"/>
      <c r="P242" s="214">
        <f>O242*H242</f>
        <v>0</v>
      </c>
      <c r="Q242" s="214">
        <v>3.5999999999999997E-2</v>
      </c>
      <c r="R242" s="214">
        <f>Q242*H242</f>
        <v>0.43199999999999994</v>
      </c>
      <c r="S242" s="214">
        <v>0</v>
      </c>
      <c r="T242" s="215">
        <f>S242*H242</f>
        <v>0</v>
      </c>
      <c r="AR242" s="25" t="s">
        <v>206</v>
      </c>
      <c r="AT242" s="25" t="s">
        <v>302</v>
      </c>
      <c r="AU242" s="25" t="s">
        <v>80</v>
      </c>
      <c r="AY242" s="25" t="s">
        <v>162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25" t="s">
        <v>76</v>
      </c>
      <c r="BK242" s="216">
        <f>ROUND(I242*H242,2)</f>
        <v>0</v>
      </c>
      <c r="BL242" s="25" t="s">
        <v>171</v>
      </c>
      <c r="BM242" s="25" t="s">
        <v>1006</v>
      </c>
    </row>
    <row r="243" spans="2:65" s="12" customFormat="1">
      <c r="B243" s="217"/>
      <c r="C243" s="218"/>
      <c r="D243" s="229" t="s">
        <v>174</v>
      </c>
      <c r="E243" s="230" t="s">
        <v>21</v>
      </c>
      <c r="F243" s="231" t="s">
        <v>581</v>
      </c>
      <c r="G243" s="218"/>
      <c r="H243" s="232">
        <v>12</v>
      </c>
      <c r="I243" s="223"/>
      <c r="J243" s="218"/>
      <c r="K243" s="218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174</v>
      </c>
      <c r="AU243" s="228" t="s">
        <v>80</v>
      </c>
      <c r="AV243" s="12" t="s">
        <v>80</v>
      </c>
      <c r="AW243" s="12" t="s">
        <v>33</v>
      </c>
      <c r="AX243" s="12" t="s">
        <v>76</v>
      </c>
      <c r="AY243" s="228" t="s">
        <v>162</v>
      </c>
    </row>
    <row r="244" spans="2:65" s="11" customFormat="1" ht="29.85" customHeight="1">
      <c r="B244" s="186"/>
      <c r="C244" s="187"/>
      <c r="D244" s="202" t="s">
        <v>68</v>
      </c>
      <c r="E244" s="203" t="s">
        <v>388</v>
      </c>
      <c r="F244" s="203" t="s">
        <v>389</v>
      </c>
      <c r="G244" s="187"/>
      <c r="H244" s="187"/>
      <c r="I244" s="190"/>
      <c r="J244" s="204">
        <f>BK244</f>
        <v>0</v>
      </c>
      <c r="K244" s="187"/>
      <c r="L244" s="192"/>
      <c r="M244" s="193"/>
      <c r="N244" s="194"/>
      <c r="O244" s="194"/>
      <c r="P244" s="195">
        <f>SUM(P245:P251)</f>
        <v>0</v>
      </c>
      <c r="Q244" s="194"/>
      <c r="R244" s="195">
        <f>SUM(R245:R251)</f>
        <v>0</v>
      </c>
      <c r="S244" s="194"/>
      <c r="T244" s="196">
        <f>SUM(T245:T251)</f>
        <v>0</v>
      </c>
      <c r="AR244" s="197" t="s">
        <v>76</v>
      </c>
      <c r="AT244" s="198" t="s">
        <v>68</v>
      </c>
      <c r="AU244" s="198" t="s">
        <v>76</v>
      </c>
      <c r="AY244" s="197" t="s">
        <v>162</v>
      </c>
      <c r="BK244" s="199">
        <f>SUM(BK245:BK251)</f>
        <v>0</v>
      </c>
    </row>
    <row r="245" spans="2:65" s="1" customFormat="1" ht="22.5" customHeight="1">
      <c r="B245" s="42"/>
      <c r="C245" s="205" t="s">
        <v>429</v>
      </c>
      <c r="D245" s="205" t="s">
        <v>166</v>
      </c>
      <c r="E245" s="206" t="s">
        <v>391</v>
      </c>
      <c r="F245" s="207" t="s">
        <v>392</v>
      </c>
      <c r="G245" s="208" t="s">
        <v>289</v>
      </c>
      <c r="H245" s="209">
        <v>13.284000000000001</v>
      </c>
      <c r="I245" s="210"/>
      <c r="J245" s="211">
        <f>ROUND(I245*H245,2)</f>
        <v>0</v>
      </c>
      <c r="K245" s="207" t="s">
        <v>21</v>
      </c>
      <c r="L245" s="62"/>
      <c r="M245" s="212" t="s">
        <v>21</v>
      </c>
      <c r="N245" s="213" t="s">
        <v>40</v>
      </c>
      <c r="O245" s="43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AR245" s="25" t="s">
        <v>352</v>
      </c>
      <c r="AT245" s="25" t="s">
        <v>166</v>
      </c>
      <c r="AU245" s="25" t="s">
        <v>80</v>
      </c>
      <c r="AY245" s="25" t="s">
        <v>162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25" t="s">
        <v>76</v>
      </c>
      <c r="BK245" s="216">
        <f>ROUND(I245*H245,2)</f>
        <v>0</v>
      </c>
      <c r="BL245" s="25" t="s">
        <v>352</v>
      </c>
      <c r="BM245" s="25" t="s">
        <v>1007</v>
      </c>
    </row>
    <row r="246" spans="2:65" s="1" customFormat="1" ht="22.5" customHeight="1">
      <c r="B246" s="42"/>
      <c r="C246" s="205" t="s">
        <v>435</v>
      </c>
      <c r="D246" s="205" t="s">
        <v>166</v>
      </c>
      <c r="E246" s="206" t="s">
        <v>395</v>
      </c>
      <c r="F246" s="207" t="s">
        <v>396</v>
      </c>
      <c r="G246" s="208" t="s">
        <v>289</v>
      </c>
      <c r="H246" s="209">
        <v>159.40799999999999</v>
      </c>
      <c r="I246" s="210"/>
      <c r="J246" s="211">
        <f>ROUND(I246*H246,2)</f>
        <v>0</v>
      </c>
      <c r="K246" s="207" t="s">
        <v>21</v>
      </c>
      <c r="L246" s="62"/>
      <c r="M246" s="212" t="s">
        <v>21</v>
      </c>
      <c r="N246" s="213" t="s">
        <v>40</v>
      </c>
      <c r="O246" s="43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AR246" s="25" t="s">
        <v>171</v>
      </c>
      <c r="AT246" s="25" t="s">
        <v>166</v>
      </c>
      <c r="AU246" s="25" t="s">
        <v>80</v>
      </c>
      <c r="AY246" s="25" t="s">
        <v>162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25" t="s">
        <v>76</v>
      </c>
      <c r="BK246" s="216">
        <f>ROUND(I246*H246,2)</f>
        <v>0</v>
      </c>
      <c r="BL246" s="25" t="s">
        <v>171</v>
      </c>
      <c r="BM246" s="25" t="s">
        <v>1008</v>
      </c>
    </row>
    <row r="247" spans="2:65" s="12" customFormat="1">
      <c r="B247" s="217"/>
      <c r="C247" s="218"/>
      <c r="D247" s="219" t="s">
        <v>174</v>
      </c>
      <c r="E247" s="220" t="s">
        <v>21</v>
      </c>
      <c r="F247" s="221" t="s">
        <v>1072</v>
      </c>
      <c r="G247" s="218"/>
      <c r="H247" s="222">
        <v>159.40799999999999</v>
      </c>
      <c r="I247" s="223"/>
      <c r="J247" s="218"/>
      <c r="K247" s="218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174</v>
      </c>
      <c r="AU247" s="228" t="s">
        <v>80</v>
      </c>
      <c r="AV247" s="12" t="s">
        <v>80</v>
      </c>
      <c r="AW247" s="12" t="s">
        <v>33</v>
      </c>
      <c r="AX247" s="12" t="s">
        <v>76</v>
      </c>
      <c r="AY247" s="228" t="s">
        <v>162</v>
      </c>
    </row>
    <row r="248" spans="2:65" s="1" customFormat="1" ht="22.5" customHeight="1">
      <c r="B248" s="42"/>
      <c r="C248" s="205" t="s">
        <v>441</v>
      </c>
      <c r="D248" s="205" t="s">
        <v>166</v>
      </c>
      <c r="E248" s="206" t="s">
        <v>400</v>
      </c>
      <c r="F248" s="207" t="s">
        <v>401</v>
      </c>
      <c r="G248" s="208" t="s">
        <v>289</v>
      </c>
      <c r="H248" s="209">
        <v>6.3239999999999998</v>
      </c>
      <c r="I248" s="210"/>
      <c r="J248" s="211">
        <f>ROUND(I248*H248,2)</f>
        <v>0</v>
      </c>
      <c r="K248" s="207" t="s">
        <v>21</v>
      </c>
      <c r="L248" s="62"/>
      <c r="M248" s="212" t="s">
        <v>21</v>
      </c>
      <c r="N248" s="213" t="s">
        <v>40</v>
      </c>
      <c r="O248" s="43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AR248" s="25" t="s">
        <v>171</v>
      </c>
      <c r="AT248" s="25" t="s">
        <v>166</v>
      </c>
      <c r="AU248" s="25" t="s">
        <v>80</v>
      </c>
      <c r="AY248" s="25" t="s">
        <v>162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25" t="s">
        <v>76</v>
      </c>
      <c r="BK248" s="216">
        <f>ROUND(I248*H248,2)</f>
        <v>0</v>
      </c>
      <c r="BL248" s="25" t="s">
        <v>171</v>
      </c>
      <c r="BM248" s="25" t="s">
        <v>1010</v>
      </c>
    </row>
    <row r="249" spans="2:65" s="12" customFormat="1">
      <c r="B249" s="217"/>
      <c r="C249" s="218"/>
      <c r="D249" s="219" t="s">
        <v>174</v>
      </c>
      <c r="E249" s="220" t="s">
        <v>21</v>
      </c>
      <c r="F249" s="221" t="s">
        <v>1073</v>
      </c>
      <c r="G249" s="218"/>
      <c r="H249" s="222">
        <v>6.3239999999999998</v>
      </c>
      <c r="I249" s="223"/>
      <c r="J249" s="218"/>
      <c r="K249" s="218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174</v>
      </c>
      <c r="AU249" s="228" t="s">
        <v>80</v>
      </c>
      <c r="AV249" s="12" t="s">
        <v>80</v>
      </c>
      <c r="AW249" s="12" t="s">
        <v>33</v>
      </c>
      <c r="AX249" s="12" t="s">
        <v>76</v>
      </c>
      <c r="AY249" s="228" t="s">
        <v>162</v>
      </c>
    </row>
    <row r="250" spans="2:65" s="1" customFormat="1" ht="22.5" customHeight="1">
      <c r="B250" s="42"/>
      <c r="C250" s="205" t="s">
        <v>446</v>
      </c>
      <c r="D250" s="205" t="s">
        <v>166</v>
      </c>
      <c r="E250" s="206" t="s">
        <v>410</v>
      </c>
      <c r="F250" s="207" t="s">
        <v>411</v>
      </c>
      <c r="G250" s="208" t="s">
        <v>289</v>
      </c>
      <c r="H250" s="209">
        <v>6.96</v>
      </c>
      <c r="I250" s="210"/>
      <c r="J250" s="211">
        <f>ROUND(I250*H250,2)</f>
        <v>0</v>
      </c>
      <c r="K250" s="207" t="s">
        <v>21</v>
      </c>
      <c r="L250" s="62"/>
      <c r="M250" s="212" t="s">
        <v>21</v>
      </c>
      <c r="N250" s="213" t="s">
        <v>40</v>
      </c>
      <c r="O250" s="43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AR250" s="25" t="s">
        <v>171</v>
      </c>
      <c r="AT250" s="25" t="s">
        <v>166</v>
      </c>
      <c r="AU250" s="25" t="s">
        <v>80</v>
      </c>
      <c r="AY250" s="25" t="s">
        <v>162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25" t="s">
        <v>76</v>
      </c>
      <c r="BK250" s="216">
        <f>ROUND(I250*H250,2)</f>
        <v>0</v>
      </c>
      <c r="BL250" s="25" t="s">
        <v>171</v>
      </c>
      <c r="BM250" s="25" t="s">
        <v>1012</v>
      </c>
    </row>
    <row r="251" spans="2:65" s="12" customFormat="1">
      <c r="B251" s="217"/>
      <c r="C251" s="218"/>
      <c r="D251" s="229" t="s">
        <v>174</v>
      </c>
      <c r="E251" s="230" t="s">
        <v>21</v>
      </c>
      <c r="F251" s="231" t="s">
        <v>1074</v>
      </c>
      <c r="G251" s="218"/>
      <c r="H251" s="232">
        <v>6.96</v>
      </c>
      <c r="I251" s="223"/>
      <c r="J251" s="218"/>
      <c r="K251" s="218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174</v>
      </c>
      <c r="AU251" s="228" t="s">
        <v>80</v>
      </c>
      <c r="AV251" s="12" t="s">
        <v>80</v>
      </c>
      <c r="AW251" s="12" t="s">
        <v>33</v>
      </c>
      <c r="AX251" s="12" t="s">
        <v>76</v>
      </c>
      <c r="AY251" s="228" t="s">
        <v>162</v>
      </c>
    </row>
    <row r="252" spans="2:65" s="11" customFormat="1" ht="29.85" customHeight="1">
      <c r="B252" s="186"/>
      <c r="C252" s="187"/>
      <c r="D252" s="202" t="s">
        <v>68</v>
      </c>
      <c r="E252" s="203" t="s">
        <v>414</v>
      </c>
      <c r="F252" s="203" t="s">
        <v>415</v>
      </c>
      <c r="G252" s="187"/>
      <c r="H252" s="187"/>
      <c r="I252" s="190"/>
      <c r="J252" s="204">
        <f>BK252</f>
        <v>0</v>
      </c>
      <c r="K252" s="187"/>
      <c r="L252" s="192"/>
      <c r="M252" s="193"/>
      <c r="N252" s="194"/>
      <c r="O252" s="194"/>
      <c r="P252" s="195">
        <f>P253</f>
        <v>0</v>
      </c>
      <c r="Q252" s="194"/>
      <c r="R252" s="195">
        <f>R253</f>
        <v>0</v>
      </c>
      <c r="S252" s="194"/>
      <c r="T252" s="196">
        <f>T253</f>
        <v>0</v>
      </c>
      <c r="AR252" s="197" t="s">
        <v>76</v>
      </c>
      <c r="AT252" s="198" t="s">
        <v>68</v>
      </c>
      <c r="AU252" s="198" t="s">
        <v>76</v>
      </c>
      <c r="AY252" s="197" t="s">
        <v>162</v>
      </c>
      <c r="BK252" s="199">
        <f>BK253</f>
        <v>0</v>
      </c>
    </row>
    <row r="253" spans="2:65" s="1" customFormat="1" ht="31.5" customHeight="1">
      <c r="B253" s="42"/>
      <c r="C253" s="205" t="s">
        <v>453</v>
      </c>
      <c r="D253" s="205" t="s">
        <v>166</v>
      </c>
      <c r="E253" s="206" t="s">
        <v>417</v>
      </c>
      <c r="F253" s="207" t="s">
        <v>418</v>
      </c>
      <c r="G253" s="208" t="s">
        <v>289</v>
      </c>
      <c r="H253" s="209">
        <v>101.55200000000001</v>
      </c>
      <c r="I253" s="210"/>
      <c r="J253" s="211">
        <f>ROUND(I253*H253,2)</f>
        <v>0</v>
      </c>
      <c r="K253" s="207" t="s">
        <v>21</v>
      </c>
      <c r="L253" s="62"/>
      <c r="M253" s="212" t="s">
        <v>21</v>
      </c>
      <c r="N253" s="213" t="s">
        <v>40</v>
      </c>
      <c r="O253" s="43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AR253" s="25" t="s">
        <v>171</v>
      </c>
      <c r="AT253" s="25" t="s">
        <v>166</v>
      </c>
      <c r="AU253" s="25" t="s">
        <v>80</v>
      </c>
      <c r="AY253" s="25" t="s">
        <v>162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25" t="s">
        <v>76</v>
      </c>
      <c r="BK253" s="216">
        <f>ROUND(I253*H253,2)</f>
        <v>0</v>
      </c>
      <c r="BL253" s="25" t="s">
        <v>171</v>
      </c>
      <c r="BM253" s="25" t="s">
        <v>1014</v>
      </c>
    </row>
    <row r="254" spans="2:65" s="11" customFormat="1" ht="37.35" customHeight="1">
      <c r="B254" s="186"/>
      <c r="C254" s="187"/>
      <c r="D254" s="188" t="s">
        <v>68</v>
      </c>
      <c r="E254" s="189" t="s">
        <v>302</v>
      </c>
      <c r="F254" s="189" t="s">
        <v>420</v>
      </c>
      <c r="G254" s="187"/>
      <c r="H254" s="187"/>
      <c r="I254" s="190"/>
      <c r="J254" s="191">
        <f>BK254</f>
        <v>0</v>
      </c>
      <c r="K254" s="187"/>
      <c r="L254" s="192"/>
      <c r="M254" s="193"/>
      <c r="N254" s="194"/>
      <c r="O254" s="194"/>
      <c r="P254" s="195">
        <f>P255+P258+P267+P280</f>
        <v>0</v>
      </c>
      <c r="Q254" s="194"/>
      <c r="R254" s="195">
        <f>R255+R258+R267+R280</f>
        <v>2.4370799999999999</v>
      </c>
      <c r="S254" s="194"/>
      <c r="T254" s="196">
        <f>T255+T258+T267+T280</f>
        <v>0</v>
      </c>
      <c r="AR254" s="197" t="s">
        <v>172</v>
      </c>
      <c r="AT254" s="198" t="s">
        <v>68</v>
      </c>
      <c r="AU254" s="198" t="s">
        <v>69</v>
      </c>
      <c r="AY254" s="197" t="s">
        <v>162</v>
      </c>
      <c r="BK254" s="199">
        <f>BK255+BK258+BK267+BK280</f>
        <v>0</v>
      </c>
    </row>
    <row r="255" spans="2:65" s="11" customFormat="1" ht="19.899999999999999" customHeight="1">
      <c r="B255" s="186"/>
      <c r="C255" s="187"/>
      <c r="D255" s="202" t="s">
        <v>68</v>
      </c>
      <c r="E255" s="203" t="s">
        <v>421</v>
      </c>
      <c r="F255" s="203" t="s">
        <v>422</v>
      </c>
      <c r="G255" s="187"/>
      <c r="H255" s="187"/>
      <c r="I255" s="190"/>
      <c r="J255" s="204">
        <f>BK255</f>
        <v>0</v>
      </c>
      <c r="K255" s="187"/>
      <c r="L255" s="192"/>
      <c r="M255" s="193"/>
      <c r="N255" s="194"/>
      <c r="O255" s="194"/>
      <c r="P255" s="195">
        <f>SUM(P256:P257)</f>
        <v>0</v>
      </c>
      <c r="Q255" s="194"/>
      <c r="R255" s="195">
        <f>SUM(R256:R257)</f>
        <v>0</v>
      </c>
      <c r="S255" s="194"/>
      <c r="T255" s="196">
        <f>SUM(T256:T257)</f>
        <v>0</v>
      </c>
      <c r="AR255" s="197" t="s">
        <v>172</v>
      </c>
      <c r="AT255" s="198" t="s">
        <v>68</v>
      </c>
      <c r="AU255" s="198" t="s">
        <v>76</v>
      </c>
      <c r="AY255" s="197" t="s">
        <v>162</v>
      </c>
      <c r="BK255" s="199">
        <f>SUM(BK256:BK257)</f>
        <v>0</v>
      </c>
    </row>
    <row r="256" spans="2:65" s="1" customFormat="1" ht="22.5" customHeight="1">
      <c r="B256" s="42"/>
      <c r="C256" s="205" t="s">
        <v>457</v>
      </c>
      <c r="D256" s="205" t="s">
        <v>166</v>
      </c>
      <c r="E256" s="206" t="s">
        <v>424</v>
      </c>
      <c r="F256" s="207" t="s">
        <v>425</v>
      </c>
      <c r="G256" s="208" t="s">
        <v>181</v>
      </c>
      <c r="H256" s="209">
        <v>12</v>
      </c>
      <c r="I256" s="210"/>
      <c r="J256" s="211">
        <f>ROUND(I256*H256,2)</f>
        <v>0</v>
      </c>
      <c r="K256" s="207" t="s">
        <v>21</v>
      </c>
      <c r="L256" s="62"/>
      <c r="M256" s="212" t="s">
        <v>21</v>
      </c>
      <c r="N256" s="213" t="s">
        <v>40</v>
      </c>
      <c r="O256" s="43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AR256" s="25" t="s">
        <v>426</v>
      </c>
      <c r="AT256" s="25" t="s">
        <v>166</v>
      </c>
      <c r="AU256" s="25" t="s">
        <v>80</v>
      </c>
      <c r="AY256" s="25" t="s">
        <v>162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25" t="s">
        <v>76</v>
      </c>
      <c r="BK256" s="216">
        <f>ROUND(I256*H256,2)</f>
        <v>0</v>
      </c>
      <c r="BL256" s="25" t="s">
        <v>426</v>
      </c>
      <c r="BM256" s="25" t="s">
        <v>1015</v>
      </c>
    </row>
    <row r="257" spans="2:65" s="12" customFormat="1">
      <c r="B257" s="217"/>
      <c r="C257" s="218"/>
      <c r="D257" s="229" t="s">
        <v>174</v>
      </c>
      <c r="E257" s="230" t="s">
        <v>21</v>
      </c>
      <c r="F257" s="231" t="s">
        <v>581</v>
      </c>
      <c r="G257" s="218"/>
      <c r="H257" s="232">
        <v>12</v>
      </c>
      <c r="I257" s="223"/>
      <c r="J257" s="218"/>
      <c r="K257" s="218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174</v>
      </c>
      <c r="AU257" s="228" t="s">
        <v>80</v>
      </c>
      <c r="AV257" s="12" t="s">
        <v>80</v>
      </c>
      <c r="AW257" s="12" t="s">
        <v>33</v>
      </c>
      <c r="AX257" s="12" t="s">
        <v>76</v>
      </c>
      <c r="AY257" s="228" t="s">
        <v>162</v>
      </c>
    </row>
    <row r="258" spans="2:65" s="11" customFormat="1" ht="29.85" customHeight="1">
      <c r="B258" s="186"/>
      <c r="C258" s="187"/>
      <c r="D258" s="202" t="s">
        <v>68</v>
      </c>
      <c r="E258" s="203" t="s">
        <v>433</v>
      </c>
      <c r="F258" s="203" t="s">
        <v>434</v>
      </c>
      <c r="G258" s="187"/>
      <c r="H258" s="187"/>
      <c r="I258" s="190"/>
      <c r="J258" s="204">
        <f>BK258</f>
        <v>0</v>
      </c>
      <c r="K258" s="187"/>
      <c r="L258" s="192"/>
      <c r="M258" s="193"/>
      <c r="N258" s="194"/>
      <c r="O258" s="194"/>
      <c r="P258" s="195">
        <f>SUM(P259:P266)</f>
        <v>0</v>
      </c>
      <c r="Q258" s="194"/>
      <c r="R258" s="195">
        <f>SUM(R259:R266)</f>
        <v>2.4370799999999999</v>
      </c>
      <c r="S258" s="194"/>
      <c r="T258" s="196">
        <f>SUM(T259:T266)</f>
        <v>0</v>
      </c>
      <c r="AR258" s="197" t="s">
        <v>172</v>
      </c>
      <c r="AT258" s="198" t="s">
        <v>68</v>
      </c>
      <c r="AU258" s="198" t="s">
        <v>76</v>
      </c>
      <c r="AY258" s="197" t="s">
        <v>162</v>
      </c>
      <c r="BK258" s="199">
        <f>SUM(BK259:BK266)</f>
        <v>0</v>
      </c>
    </row>
    <row r="259" spans="2:65" s="1" customFormat="1" ht="31.5" customHeight="1">
      <c r="B259" s="42"/>
      <c r="C259" s="205" t="s">
        <v>462</v>
      </c>
      <c r="D259" s="205" t="s">
        <v>166</v>
      </c>
      <c r="E259" s="206" t="s">
        <v>436</v>
      </c>
      <c r="F259" s="207" t="s">
        <v>437</v>
      </c>
      <c r="G259" s="208" t="s">
        <v>181</v>
      </c>
      <c r="H259" s="209">
        <v>24</v>
      </c>
      <c r="I259" s="210"/>
      <c r="J259" s="211">
        <f>ROUND(I259*H259,2)</f>
        <v>0</v>
      </c>
      <c r="K259" s="207" t="s">
        <v>21</v>
      </c>
      <c r="L259" s="62"/>
      <c r="M259" s="212" t="s">
        <v>21</v>
      </c>
      <c r="N259" s="213" t="s">
        <v>40</v>
      </c>
      <c r="O259" s="43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AR259" s="25" t="s">
        <v>426</v>
      </c>
      <c r="AT259" s="25" t="s">
        <v>166</v>
      </c>
      <c r="AU259" s="25" t="s">
        <v>80</v>
      </c>
      <c r="AY259" s="25" t="s">
        <v>162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25" t="s">
        <v>76</v>
      </c>
      <c r="BK259" s="216">
        <f>ROUND(I259*H259,2)</f>
        <v>0</v>
      </c>
      <c r="BL259" s="25" t="s">
        <v>426</v>
      </c>
      <c r="BM259" s="25" t="s">
        <v>1016</v>
      </c>
    </row>
    <row r="260" spans="2:65" s="12" customFormat="1">
      <c r="B260" s="217"/>
      <c r="C260" s="218"/>
      <c r="D260" s="229" t="s">
        <v>174</v>
      </c>
      <c r="E260" s="230" t="s">
        <v>21</v>
      </c>
      <c r="F260" s="231" t="s">
        <v>1075</v>
      </c>
      <c r="G260" s="218"/>
      <c r="H260" s="232">
        <v>12</v>
      </c>
      <c r="I260" s="223"/>
      <c r="J260" s="218"/>
      <c r="K260" s="218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174</v>
      </c>
      <c r="AU260" s="228" t="s">
        <v>80</v>
      </c>
      <c r="AV260" s="12" t="s">
        <v>80</v>
      </c>
      <c r="AW260" s="12" t="s">
        <v>33</v>
      </c>
      <c r="AX260" s="12" t="s">
        <v>69</v>
      </c>
      <c r="AY260" s="228" t="s">
        <v>162</v>
      </c>
    </row>
    <row r="261" spans="2:65" s="12" customFormat="1">
      <c r="B261" s="217"/>
      <c r="C261" s="218"/>
      <c r="D261" s="229" t="s">
        <v>174</v>
      </c>
      <c r="E261" s="230" t="s">
        <v>21</v>
      </c>
      <c r="F261" s="231" t="s">
        <v>1076</v>
      </c>
      <c r="G261" s="218"/>
      <c r="H261" s="232">
        <v>12</v>
      </c>
      <c r="I261" s="223"/>
      <c r="J261" s="218"/>
      <c r="K261" s="218"/>
      <c r="L261" s="224"/>
      <c r="M261" s="225"/>
      <c r="N261" s="226"/>
      <c r="O261" s="226"/>
      <c r="P261" s="226"/>
      <c r="Q261" s="226"/>
      <c r="R261" s="226"/>
      <c r="S261" s="226"/>
      <c r="T261" s="227"/>
      <c r="AT261" s="228" t="s">
        <v>174</v>
      </c>
      <c r="AU261" s="228" t="s">
        <v>80</v>
      </c>
      <c r="AV261" s="12" t="s">
        <v>80</v>
      </c>
      <c r="AW261" s="12" t="s">
        <v>33</v>
      </c>
      <c r="AX261" s="12" t="s">
        <v>69</v>
      </c>
      <c r="AY261" s="228" t="s">
        <v>162</v>
      </c>
    </row>
    <row r="262" spans="2:65" s="14" customFormat="1">
      <c r="B262" s="247"/>
      <c r="C262" s="248"/>
      <c r="D262" s="219" t="s">
        <v>174</v>
      </c>
      <c r="E262" s="279" t="s">
        <v>21</v>
      </c>
      <c r="F262" s="280" t="s">
        <v>279</v>
      </c>
      <c r="G262" s="248"/>
      <c r="H262" s="281">
        <v>24</v>
      </c>
      <c r="I262" s="252"/>
      <c r="J262" s="248"/>
      <c r="K262" s="248"/>
      <c r="L262" s="253"/>
      <c r="M262" s="254"/>
      <c r="N262" s="255"/>
      <c r="O262" s="255"/>
      <c r="P262" s="255"/>
      <c r="Q262" s="255"/>
      <c r="R262" s="255"/>
      <c r="S262" s="255"/>
      <c r="T262" s="256"/>
      <c r="AT262" s="257" t="s">
        <v>174</v>
      </c>
      <c r="AU262" s="257" t="s">
        <v>80</v>
      </c>
      <c r="AV262" s="14" t="s">
        <v>172</v>
      </c>
      <c r="AW262" s="14" t="s">
        <v>33</v>
      </c>
      <c r="AX262" s="14" t="s">
        <v>76</v>
      </c>
      <c r="AY262" s="257" t="s">
        <v>162</v>
      </c>
    </row>
    <row r="263" spans="2:65" s="1" customFormat="1" ht="31.5" customHeight="1">
      <c r="B263" s="42"/>
      <c r="C263" s="205" t="s">
        <v>467</v>
      </c>
      <c r="D263" s="205" t="s">
        <v>166</v>
      </c>
      <c r="E263" s="206" t="s">
        <v>442</v>
      </c>
      <c r="F263" s="207" t="s">
        <v>443</v>
      </c>
      <c r="G263" s="208" t="s">
        <v>181</v>
      </c>
      <c r="H263" s="209">
        <v>12</v>
      </c>
      <c r="I263" s="210"/>
      <c r="J263" s="211">
        <f>ROUND(I263*H263,2)</f>
        <v>0</v>
      </c>
      <c r="K263" s="207" t="s">
        <v>21</v>
      </c>
      <c r="L263" s="62"/>
      <c r="M263" s="212" t="s">
        <v>21</v>
      </c>
      <c r="N263" s="213" t="s">
        <v>40</v>
      </c>
      <c r="O263" s="43"/>
      <c r="P263" s="214">
        <f>O263*H263</f>
        <v>0</v>
      </c>
      <c r="Q263" s="214">
        <v>0.20300000000000001</v>
      </c>
      <c r="R263" s="214">
        <f>Q263*H263</f>
        <v>2.4359999999999999</v>
      </c>
      <c r="S263" s="214">
        <v>0</v>
      </c>
      <c r="T263" s="215">
        <f>S263*H263</f>
        <v>0</v>
      </c>
      <c r="AR263" s="25" t="s">
        <v>426</v>
      </c>
      <c r="AT263" s="25" t="s">
        <v>166</v>
      </c>
      <c r="AU263" s="25" t="s">
        <v>80</v>
      </c>
      <c r="AY263" s="25" t="s">
        <v>162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25" t="s">
        <v>76</v>
      </c>
      <c r="BK263" s="216">
        <f>ROUND(I263*H263,2)</f>
        <v>0</v>
      </c>
      <c r="BL263" s="25" t="s">
        <v>426</v>
      </c>
      <c r="BM263" s="25" t="s">
        <v>1019</v>
      </c>
    </row>
    <row r="264" spans="2:65" s="12" customFormat="1">
      <c r="B264" s="217"/>
      <c r="C264" s="218"/>
      <c r="D264" s="219" t="s">
        <v>174</v>
      </c>
      <c r="E264" s="220" t="s">
        <v>21</v>
      </c>
      <c r="F264" s="221" t="s">
        <v>1077</v>
      </c>
      <c r="G264" s="218"/>
      <c r="H264" s="222">
        <v>12</v>
      </c>
      <c r="I264" s="223"/>
      <c r="J264" s="218"/>
      <c r="K264" s="218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174</v>
      </c>
      <c r="AU264" s="228" t="s">
        <v>80</v>
      </c>
      <c r="AV264" s="12" t="s">
        <v>80</v>
      </c>
      <c r="AW264" s="12" t="s">
        <v>33</v>
      </c>
      <c r="AX264" s="12" t="s">
        <v>76</v>
      </c>
      <c r="AY264" s="228" t="s">
        <v>162</v>
      </c>
    </row>
    <row r="265" spans="2:65" s="1" customFormat="1" ht="22.5" customHeight="1">
      <c r="B265" s="42"/>
      <c r="C265" s="205" t="s">
        <v>473</v>
      </c>
      <c r="D265" s="205" t="s">
        <v>166</v>
      </c>
      <c r="E265" s="206" t="s">
        <v>447</v>
      </c>
      <c r="F265" s="207" t="s">
        <v>448</v>
      </c>
      <c r="G265" s="208" t="s">
        <v>181</v>
      </c>
      <c r="H265" s="209">
        <v>12</v>
      </c>
      <c r="I265" s="210"/>
      <c r="J265" s="211">
        <f>ROUND(I265*H265,2)</f>
        <v>0</v>
      </c>
      <c r="K265" s="207" t="s">
        <v>21</v>
      </c>
      <c r="L265" s="62"/>
      <c r="M265" s="212" t="s">
        <v>21</v>
      </c>
      <c r="N265" s="213" t="s">
        <v>40</v>
      </c>
      <c r="O265" s="43"/>
      <c r="P265" s="214">
        <f>O265*H265</f>
        <v>0</v>
      </c>
      <c r="Q265" s="214">
        <v>9.0000000000000006E-5</v>
      </c>
      <c r="R265" s="214">
        <f>Q265*H265</f>
        <v>1.08E-3</v>
      </c>
      <c r="S265" s="214">
        <v>0</v>
      </c>
      <c r="T265" s="215">
        <f>S265*H265</f>
        <v>0</v>
      </c>
      <c r="AR265" s="25" t="s">
        <v>426</v>
      </c>
      <c r="AT265" s="25" t="s">
        <v>166</v>
      </c>
      <c r="AU265" s="25" t="s">
        <v>80</v>
      </c>
      <c r="AY265" s="25" t="s">
        <v>162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25" t="s">
        <v>76</v>
      </c>
      <c r="BK265" s="216">
        <f>ROUND(I265*H265,2)</f>
        <v>0</v>
      </c>
      <c r="BL265" s="25" t="s">
        <v>426</v>
      </c>
      <c r="BM265" s="25" t="s">
        <v>1021</v>
      </c>
    </row>
    <row r="266" spans="2:65" s="12" customFormat="1">
      <c r="B266" s="217"/>
      <c r="C266" s="218"/>
      <c r="D266" s="229" t="s">
        <v>174</v>
      </c>
      <c r="E266" s="230" t="s">
        <v>21</v>
      </c>
      <c r="F266" s="231" t="s">
        <v>581</v>
      </c>
      <c r="G266" s="218"/>
      <c r="H266" s="232">
        <v>12</v>
      </c>
      <c r="I266" s="223"/>
      <c r="J266" s="218"/>
      <c r="K266" s="218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174</v>
      </c>
      <c r="AU266" s="228" t="s">
        <v>80</v>
      </c>
      <c r="AV266" s="12" t="s">
        <v>80</v>
      </c>
      <c r="AW266" s="12" t="s">
        <v>33</v>
      </c>
      <c r="AX266" s="12" t="s">
        <v>76</v>
      </c>
      <c r="AY266" s="228" t="s">
        <v>162</v>
      </c>
    </row>
    <row r="267" spans="2:65" s="11" customFormat="1" ht="29.85" customHeight="1">
      <c r="B267" s="186"/>
      <c r="C267" s="187"/>
      <c r="D267" s="202" t="s">
        <v>68</v>
      </c>
      <c r="E267" s="203" t="s">
        <v>451</v>
      </c>
      <c r="F267" s="203" t="s">
        <v>452</v>
      </c>
      <c r="G267" s="187"/>
      <c r="H267" s="187"/>
      <c r="I267" s="190"/>
      <c r="J267" s="204">
        <f>BK267</f>
        <v>0</v>
      </c>
      <c r="K267" s="187"/>
      <c r="L267" s="192"/>
      <c r="M267" s="193"/>
      <c r="N267" s="194"/>
      <c r="O267" s="194"/>
      <c r="P267" s="195">
        <f>SUM(P268:P279)</f>
        <v>0</v>
      </c>
      <c r="Q267" s="194"/>
      <c r="R267" s="195">
        <f>SUM(R268:R279)</f>
        <v>0</v>
      </c>
      <c r="S267" s="194"/>
      <c r="T267" s="196">
        <f>SUM(T268:T279)</f>
        <v>0</v>
      </c>
      <c r="AR267" s="197" t="s">
        <v>172</v>
      </c>
      <c r="AT267" s="198" t="s">
        <v>68</v>
      </c>
      <c r="AU267" s="198" t="s">
        <v>76</v>
      </c>
      <c r="AY267" s="197" t="s">
        <v>162</v>
      </c>
      <c r="BK267" s="199">
        <f>SUM(BK268:BK279)</f>
        <v>0</v>
      </c>
    </row>
    <row r="268" spans="2:65" s="1" customFormat="1" ht="22.5" customHeight="1">
      <c r="B268" s="42"/>
      <c r="C268" s="205" t="s">
        <v>478</v>
      </c>
      <c r="D268" s="205" t="s">
        <v>166</v>
      </c>
      <c r="E268" s="206" t="s">
        <v>454</v>
      </c>
      <c r="F268" s="207" t="s">
        <v>455</v>
      </c>
      <c r="G268" s="208" t="s">
        <v>181</v>
      </c>
      <c r="H268" s="209">
        <v>12</v>
      </c>
      <c r="I268" s="210"/>
      <c r="J268" s="211">
        <f>ROUND(I268*H268,2)</f>
        <v>0</v>
      </c>
      <c r="K268" s="207" t="s">
        <v>21</v>
      </c>
      <c r="L268" s="62"/>
      <c r="M268" s="212" t="s">
        <v>21</v>
      </c>
      <c r="N268" s="213" t="s">
        <v>40</v>
      </c>
      <c r="O268" s="43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AR268" s="25" t="s">
        <v>426</v>
      </c>
      <c r="AT268" s="25" t="s">
        <v>166</v>
      </c>
      <c r="AU268" s="25" t="s">
        <v>80</v>
      </c>
      <c r="AY268" s="25" t="s">
        <v>162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25" t="s">
        <v>76</v>
      </c>
      <c r="BK268" s="216">
        <f>ROUND(I268*H268,2)</f>
        <v>0</v>
      </c>
      <c r="BL268" s="25" t="s">
        <v>426</v>
      </c>
      <c r="BM268" s="25" t="s">
        <v>1022</v>
      </c>
    </row>
    <row r="269" spans="2:65" s="12" customFormat="1">
      <c r="B269" s="217"/>
      <c r="C269" s="218"/>
      <c r="D269" s="229" t="s">
        <v>174</v>
      </c>
      <c r="E269" s="230" t="s">
        <v>21</v>
      </c>
      <c r="F269" s="231" t="s">
        <v>581</v>
      </c>
      <c r="G269" s="218"/>
      <c r="H269" s="232">
        <v>12</v>
      </c>
      <c r="I269" s="223"/>
      <c r="J269" s="218"/>
      <c r="K269" s="218"/>
      <c r="L269" s="224"/>
      <c r="M269" s="225"/>
      <c r="N269" s="226"/>
      <c r="O269" s="226"/>
      <c r="P269" s="226"/>
      <c r="Q269" s="226"/>
      <c r="R269" s="226"/>
      <c r="S269" s="226"/>
      <c r="T269" s="227"/>
      <c r="AT269" s="228" t="s">
        <v>174</v>
      </c>
      <c r="AU269" s="228" t="s">
        <v>80</v>
      </c>
      <c r="AV269" s="12" t="s">
        <v>80</v>
      </c>
      <c r="AW269" s="12" t="s">
        <v>33</v>
      </c>
      <c r="AX269" s="12" t="s">
        <v>69</v>
      </c>
      <c r="AY269" s="228" t="s">
        <v>162</v>
      </c>
    </row>
    <row r="270" spans="2:65" s="14" customFormat="1">
      <c r="B270" s="247"/>
      <c r="C270" s="248"/>
      <c r="D270" s="219" t="s">
        <v>174</v>
      </c>
      <c r="E270" s="279" t="s">
        <v>21</v>
      </c>
      <c r="F270" s="280" t="s">
        <v>279</v>
      </c>
      <c r="G270" s="248"/>
      <c r="H270" s="281">
        <v>12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AT270" s="257" t="s">
        <v>174</v>
      </c>
      <c r="AU270" s="257" t="s">
        <v>80</v>
      </c>
      <c r="AV270" s="14" t="s">
        <v>172</v>
      </c>
      <c r="AW270" s="14" t="s">
        <v>33</v>
      </c>
      <c r="AX270" s="14" t="s">
        <v>76</v>
      </c>
      <c r="AY270" s="257" t="s">
        <v>162</v>
      </c>
    </row>
    <row r="271" spans="2:65" s="1" customFormat="1" ht="22.5" customHeight="1">
      <c r="B271" s="42"/>
      <c r="C271" s="205" t="s">
        <v>482</v>
      </c>
      <c r="D271" s="205" t="s">
        <v>166</v>
      </c>
      <c r="E271" s="206" t="s">
        <v>458</v>
      </c>
      <c r="F271" s="207" t="s">
        <v>459</v>
      </c>
      <c r="G271" s="208" t="s">
        <v>460</v>
      </c>
      <c r="H271" s="209">
        <v>0.6</v>
      </c>
      <c r="I271" s="210"/>
      <c r="J271" s="211">
        <f>ROUND(I271*H271,2)</f>
        <v>0</v>
      </c>
      <c r="K271" s="207" t="s">
        <v>21</v>
      </c>
      <c r="L271" s="62"/>
      <c r="M271" s="212" t="s">
        <v>21</v>
      </c>
      <c r="N271" s="213" t="s">
        <v>40</v>
      </c>
      <c r="O271" s="43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AR271" s="25" t="s">
        <v>426</v>
      </c>
      <c r="AT271" s="25" t="s">
        <v>166</v>
      </c>
      <c r="AU271" s="25" t="s">
        <v>80</v>
      </c>
      <c r="AY271" s="25" t="s">
        <v>162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25" t="s">
        <v>76</v>
      </c>
      <c r="BK271" s="216">
        <f>ROUND(I271*H271,2)</f>
        <v>0</v>
      </c>
      <c r="BL271" s="25" t="s">
        <v>426</v>
      </c>
      <c r="BM271" s="25" t="s">
        <v>1023</v>
      </c>
    </row>
    <row r="272" spans="2:65" s="12" customFormat="1">
      <c r="B272" s="217"/>
      <c r="C272" s="218"/>
      <c r="D272" s="229" t="s">
        <v>174</v>
      </c>
      <c r="E272" s="230" t="s">
        <v>21</v>
      </c>
      <c r="F272" s="231" t="s">
        <v>549</v>
      </c>
      <c r="G272" s="218"/>
      <c r="H272" s="232">
        <v>0.6</v>
      </c>
      <c r="I272" s="223"/>
      <c r="J272" s="218"/>
      <c r="K272" s="218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174</v>
      </c>
      <c r="AU272" s="228" t="s">
        <v>80</v>
      </c>
      <c r="AV272" s="12" t="s">
        <v>80</v>
      </c>
      <c r="AW272" s="12" t="s">
        <v>33</v>
      </c>
      <c r="AX272" s="12" t="s">
        <v>69</v>
      </c>
      <c r="AY272" s="228" t="s">
        <v>162</v>
      </c>
    </row>
    <row r="273" spans="2:65" s="13" customFormat="1">
      <c r="B273" s="233"/>
      <c r="C273" s="234"/>
      <c r="D273" s="219" t="s">
        <v>174</v>
      </c>
      <c r="E273" s="235" t="s">
        <v>21</v>
      </c>
      <c r="F273" s="236" t="s">
        <v>194</v>
      </c>
      <c r="G273" s="234"/>
      <c r="H273" s="237">
        <v>0.6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AT273" s="243" t="s">
        <v>174</v>
      </c>
      <c r="AU273" s="243" t="s">
        <v>80</v>
      </c>
      <c r="AV273" s="13" t="s">
        <v>171</v>
      </c>
      <c r="AW273" s="13" t="s">
        <v>33</v>
      </c>
      <c r="AX273" s="13" t="s">
        <v>76</v>
      </c>
      <c r="AY273" s="243" t="s">
        <v>162</v>
      </c>
    </row>
    <row r="274" spans="2:65" s="1" customFormat="1" ht="22.5" customHeight="1">
      <c r="B274" s="42"/>
      <c r="C274" s="205" t="s">
        <v>486</v>
      </c>
      <c r="D274" s="205" t="s">
        <v>166</v>
      </c>
      <c r="E274" s="206" t="s">
        <v>463</v>
      </c>
      <c r="F274" s="207" t="s">
        <v>464</v>
      </c>
      <c r="G274" s="208" t="s">
        <v>465</v>
      </c>
      <c r="H274" s="209">
        <v>0.6</v>
      </c>
      <c r="I274" s="210"/>
      <c r="J274" s="211">
        <f>ROUND(I274*H274,2)</f>
        <v>0</v>
      </c>
      <c r="K274" s="207" t="s">
        <v>21</v>
      </c>
      <c r="L274" s="62"/>
      <c r="M274" s="212" t="s">
        <v>21</v>
      </c>
      <c r="N274" s="213" t="s">
        <v>40</v>
      </c>
      <c r="O274" s="43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AR274" s="25" t="s">
        <v>426</v>
      </c>
      <c r="AT274" s="25" t="s">
        <v>166</v>
      </c>
      <c r="AU274" s="25" t="s">
        <v>80</v>
      </c>
      <c r="AY274" s="25" t="s">
        <v>162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25" t="s">
        <v>76</v>
      </c>
      <c r="BK274" s="216">
        <f>ROUND(I274*H274,2)</f>
        <v>0</v>
      </c>
      <c r="BL274" s="25" t="s">
        <v>426</v>
      </c>
      <c r="BM274" s="25" t="s">
        <v>1024</v>
      </c>
    </row>
    <row r="275" spans="2:65" s="12" customFormat="1">
      <c r="B275" s="217"/>
      <c r="C275" s="218"/>
      <c r="D275" s="229" t="s">
        <v>174</v>
      </c>
      <c r="E275" s="230" t="s">
        <v>21</v>
      </c>
      <c r="F275" s="231" t="s">
        <v>549</v>
      </c>
      <c r="G275" s="218"/>
      <c r="H275" s="232">
        <v>0.6</v>
      </c>
      <c r="I275" s="223"/>
      <c r="J275" s="218"/>
      <c r="K275" s="218"/>
      <c r="L275" s="224"/>
      <c r="M275" s="225"/>
      <c r="N275" s="226"/>
      <c r="O275" s="226"/>
      <c r="P275" s="226"/>
      <c r="Q275" s="226"/>
      <c r="R275" s="226"/>
      <c r="S275" s="226"/>
      <c r="T275" s="227"/>
      <c r="AT275" s="228" t="s">
        <v>174</v>
      </c>
      <c r="AU275" s="228" t="s">
        <v>80</v>
      </c>
      <c r="AV275" s="12" t="s">
        <v>80</v>
      </c>
      <c r="AW275" s="12" t="s">
        <v>33</v>
      </c>
      <c r="AX275" s="12" t="s">
        <v>69</v>
      </c>
      <c r="AY275" s="228" t="s">
        <v>162</v>
      </c>
    </row>
    <row r="276" spans="2:65" s="13" customFormat="1">
      <c r="B276" s="233"/>
      <c r="C276" s="234"/>
      <c r="D276" s="219" t="s">
        <v>174</v>
      </c>
      <c r="E276" s="235" t="s">
        <v>21</v>
      </c>
      <c r="F276" s="236" t="s">
        <v>194</v>
      </c>
      <c r="G276" s="234"/>
      <c r="H276" s="237">
        <v>0.6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AT276" s="243" t="s">
        <v>174</v>
      </c>
      <c r="AU276" s="243" t="s">
        <v>80</v>
      </c>
      <c r="AV276" s="13" t="s">
        <v>171</v>
      </c>
      <c r="AW276" s="13" t="s">
        <v>33</v>
      </c>
      <c r="AX276" s="13" t="s">
        <v>76</v>
      </c>
      <c r="AY276" s="243" t="s">
        <v>162</v>
      </c>
    </row>
    <row r="277" spans="2:65" s="1" customFormat="1" ht="22.5" customHeight="1">
      <c r="B277" s="42"/>
      <c r="C277" s="205" t="s">
        <v>492</v>
      </c>
      <c r="D277" s="205" t="s">
        <v>166</v>
      </c>
      <c r="E277" s="206" t="s">
        <v>468</v>
      </c>
      <c r="F277" s="207" t="s">
        <v>469</v>
      </c>
      <c r="G277" s="208" t="s">
        <v>181</v>
      </c>
      <c r="H277" s="209">
        <v>12</v>
      </c>
      <c r="I277" s="210"/>
      <c r="J277" s="211">
        <f>ROUND(I277*H277,2)</f>
        <v>0</v>
      </c>
      <c r="K277" s="207" t="s">
        <v>21</v>
      </c>
      <c r="L277" s="62"/>
      <c r="M277" s="212" t="s">
        <v>21</v>
      </c>
      <c r="N277" s="213" t="s">
        <v>40</v>
      </c>
      <c r="O277" s="43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AR277" s="25" t="s">
        <v>426</v>
      </c>
      <c r="AT277" s="25" t="s">
        <v>166</v>
      </c>
      <c r="AU277" s="25" t="s">
        <v>80</v>
      </c>
      <c r="AY277" s="25" t="s">
        <v>162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25" t="s">
        <v>76</v>
      </c>
      <c r="BK277" s="216">
        <f>ROUND(I277*H277,2)</f>
        <v>0</v>
      </c>
      <c r="BL277" s="25" t="s">
        <v>426</v>
      </c>
      <c r="BM277" s="25" t="s">
        <v>1025</v>
      </c>
    </row>
    <row r="278" spans="2:65" s="12" customFormat="1">
      <c r="B278" s="217"/>
      <c r="C278" s="218"/>
      <c r="D278" s="229" t="s">
        <v>174</v>
      </c>
      <c r="E278" s="230" t="s">
        <v>21</v>
      </c>
      <c r="F278" s="231" t="s">
        <v>581</v>
      </c>
      <c r="G278" s="218"/>
      <c r="H278" s="232">
        <v>12</v>
      </c>
      <c r="I278" s="223"/>
      <c r="J278" s="218"/>
      <c r="K278" s="218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174</v>
      </c>
      <c r="AU278" s="228" t="s">
        <v>80</v>
      </c>
      <c r="AV278" s="12" t="s">
        <v>80</v>
      </c>
      <c r="AW278" s="12" t="s">
        <v>33</v>
      </c>
      <c r="AX278" s="12" t="s">
        <v>69</v>
      </c>
      <c r="AY278" s="228" t="s">
        <v>162</v>
      </c>
    </row>
    <row r="279" spans="2:65" s="13" customFormat="1">
      <c r="B279" s="233"/>
      <c r="C279" s="234"/>
      <c r="D279" s="229" t="s">
        <v>174</v>
      </c>
      <c r="E279" s="244" t="s">
        <v>21</v>
      </c>
      <c r="F279" s="245" t="s">
        <v>194</v>
      </c>
      <c r="G279" s="234"/>
      <c r="H279" s="246">
        <v>12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AT279" s="243" t="s">
        <v>174</v>
      </c>
      <c r="AU279" s="243" t="s">
        <v>80</v>
      </c>
      <c r="AV279" s="13" t="s">
        <v>171</v>
      </c>
      <c r="AW279" s="13" t="s">
        <v>33</v>
      </c>
      <c r="AX279" s="13" t="s">
        <v>76</v>
      </c>
      <c r="AY279" s="243" t="s">
        <v>162</v>
      </c>
    </row>
    <row r="280" spans="2:65" s="11" customFormat="1" ht="29.85" customHeight="1">
      <c r="B280" s="186"/>
      <c r="C280" s="187"/>
      <c r="D280" s="202" t="s">
        <v>68</v>
      </c>
      <c r="E280" s="203" t="s">
        <v>471</v>
      </c>
      <c r="F280" s="203" t="s">
        <v>472</v>
      </c>
      <c r="G280" s="187"/>
      <c r="H280" s="187"/>
      <c r="I280" s="190"/>
      <c r="J280" s="204">
        <f>BK280</f>
        <v>0</v>
      </c>
      <c r="K280" s="187"/>
      <c r="L280" s="192"/>
      <c r="M280" s="193"/>
      <c r="N280" s="194"/>
      <c r="O280" s="194"/>
      <c r="P280" s="195">
        <f>SUM(P281:P293)</f>
        <v>0</v>
      </c>
      <c r="Q280" s="194"/>
      <c r="R280" s="195">
        <f>SUM(R281:R293)</f>
        <v>0</v>
      </c>
      <c r="S280" s="194"/>
      <c r="T280" s="196">
        <f>SUM(T281:T293)</f>
        <v>0</v>
      </c>
      <c r="AR280" s="197" t="s">
        <v>172</v>
      </c>
      <c r="AT280" s="198" t="s">
        <v>68</v>
      </c>
      <c r="AU280" s="198" t="s">
        <v>76</v>
      </c>
      <c r="AY280" s="197" t="s">
        <v>162</v>
      </c>
      <c r="BK280" s="199">
        <f>SUM(BK281:BK293)</f>
        <v>0</v>
      </c>
    </row>
    <row r="281" spans="2:65" s="1" customFormat="1" ht="22.5" customHeight="1">
      <c r="B281" s="42"/>
      <c r="C281" s="269" t="s">
        <v>499</v>
      </c>
      <c r="D281" s="269" t="s">
        <v>302</v>
      </c>
      <c r="E281" s="270" t="s">
        <v>474</v>
      </c>
      <c r="F281" s="271" t="s">
        <v>475</v>
      </c>
      <c r="G281" s="272" t="s">
        <v>181</v>
      </c>
      <c r="H281" s="273">
        <v>12</v>
      </c>
      <c r="I281" s="274"/>
      <c r="J281" s="275">
        <f>ROUND(I281*H281,2)</f>
        <v>0</v>
      </c>
      <c r="K281" s="271" t="s">
        <v>21</v>
      </c>
      <c r="L281" s="276"/>
      <c r="M281" s="277" t="s">
        <v>21</v>
      </c>
      <c r="N281" s="278" t="s">
        <v>40</v>
      </c>
      <c r="O281" s="43"/>
      <c r="P281" s="214">
        <f>O281*H281</f>
        <v>0</v>
      </c>
      <c r="Q281" s="214">
        <v>0</v>
      </c>
      <c r="R281" s="214">
        <f>Q281*H281</f>
        <v>0</v>
      </c>
      <c r="S281" s="214">
        <v>0</v>
      </c>
      <c r="T281" s="215">
        <f>S281*H281</f>
        <v>0</v>
      </c>
      <c r="AR281" s="25" t="s">
        <v>476</v>
      </c>
      <c r="AT281" s="25" t="s">
        <v>302</v>
      </c>
      <c r="AU281" s="25" t="s">
        <v>80</v>
      </c>
      <c r="AY281" s="25" t="s">
        <v>162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25" t="s">
        <v>76</v>
      </c>
      <c r="BK281" s="216">
        <f>ROUND(I281*H281,2)</f>
        <v>0</v>
      </c>
      <c r="BL281" s="25" t="s">
        <v>426</v>
      </c>
      <c r="BM281" s="25" t="s">
        <v>1026</v>
      </c>
    </row>
    <row r="282" spans="2:65" s="12" customFormat="1">
      <c r="B282" s="217"/>
      <c r="C282" s="218"/>
      <c r="D282" s="229" t="s">
        <v>174</v>
      </c>
      <c r="E282" s="230" t="s">
        <v>21</v>
      </c>
      <c r="F282" s="231" t="s">
        <v>581</v>
      </c>
      <c r="G282" s="218"/>
      <c r="H282" s="232">
        <v>12</v>
      </c>
      <c r="I282" s="223"/>
      <c r="J282" s="218"/>
      <c r="K282" s="218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174</v>
      </c>
      <c r="AU282" s="228" t="s">
        <v>80</v>
      </c>
      <c r="AV282" s="12" t="s">
        <v>80</v>
      </c>
      <c r="AW282" s="12" t="s">
        <v>33</v>
      </c>
      <c r="AX282" s="12" t="s">
        <v>69</v>
      </c>
      <c r="AY282" s="228" t="s">
        <v>162</v>
      </c>
    </row>
    <row r="283" spans="2:65" s="13" customFormat="1">
      <c r="B283" s="233"/>
      <c r="C283" s="234"/>
      <c r="D283" s="219" t="s">
        <v>174</v>
      </c>
      <c r="E283" s="235" t="s">
        <v>21</v>
      </c>
      <c r="F283" s="236" t="s">
        <v>194</v>
      </c>
      <c r="G283" s="234"/>
      <c r="H283" s="237">
        <v>12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AT283" s="243" t="s">
        <v>174</v>
      </c>
      <c r="AU283" s="243" t="s">
        <v>80</v>
      </c>
      <c r="AV283" s="13" t="s">
        <v>171</v>
      </c>
      <c r="AW283" s="13" t="s">
        <v>33</v>
      </c>
      <c r="AX283" s="13" t="s">
        <v>76</v>
      </c>
      <c r="AY283" s="243" t="s">
        <v>162</v>
      </c>
    </row>
    <row r="284" spans="2:65" s="1" customFormat="1" ht="22.5" customHeight="1">
      <c r="B284" s="42"/>
      <c r="C284" s="269" t="s">
        <v>1027</v>
      </c>
      <c r="D284" s="269" t="s">
        <v>302</v>
      </c>
      <c r="E284" s="270" t="s">
        <v>479</v>
      </c>
      <c r="F284" s="271" t="s">
        <v>480</v>
      </c>
      <c r="G284" s="272" t="s">
        <v>465</v>
      </c>
      <c r="H284" s="273">
        <v>0.6</v>
      </c>
      <c r="I284" s="274"/>
      <c r="J284" s="275">
        <f>ROUND(I284*H284,2)</f>
        <v>0</v>
      </c>
      <c r="K284" s="271" t="s">
        <v>21</v>
      </c>
      <c r="L284" s="276"/>
      <c r="M284" s="277" t="s">
        <v>21</v>
      </c>
      <c r="N284" s="278" t="s">
        <v>40</v>
      </c>
      <c r="O284" s="43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AR284" s="25" t="s">
        <v>476</v>
      </c>
      <c r="AT284" s="25" t="s">
        <v>302</v>
      </c>
      <c r="AU284" s="25" t="s">
        <v>80</v>
      </c>
      <c r="AY284" s="25" t="s">
        <v>162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25" t="s">
        <v>76</v>
      </c>
      <c r="BK284" s="216">
        <f>ROUND(I284*H284,2)</f>
        <v>0</v>
      </c>
      <c r="BL284" s="25" t="s">
        <v>426</v>
      </c>
      <c r="BM284" s="25" t="s">
        <v>1028</v>
      </c>
    </row>
    <row r="285" spans="2:65" s="12" customFormat="1">
      <c r="B285" s="217"/>
      <c r="C285" s="218"/>
      <c r="D285" s="229" t="s">
        <v>174</v>
      </c>
      <c r="E285" s="230" t="s">
        <v>21</v>
      </c>
      <c r="F285" s="231" t="s">
        <v>549</v>
      </c>
      <c r="G285" s="218"/>
      <c r="H285" s="232">
        <v>0.6</v>
      </c>
      <c r="I285" s="223"/>
      <c r="J285" s="218"/>
      <c r="K285" s="218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174</v>
      </c>
      <c r="AU285" s="228" t="s">
        <v>80</v>
      </c>
      <c r="AV285" s="12" t="s">
        <v>80</v>
      </c>
      <c r="AW285" s="12" t="s">
        <v>33</v>
      </c>
      <c r="AX285" s="12" t="s">
        <v>69</v>
      </c>
      <c r="AY285" s="228" t="s">
        <v>162</v>
      </c>
    </row>
    <row r="286" spans="2:65" s="13" customFormat="1">
      <c r="B286" s="233"/>
      <c r="C286" s="234"/>
      <c r="D286" s="219" t="s">
        <v>174</v>
      </c>
      <c r="E286" s="235" t="s">
        <v>21</v>
      </c>
      <c r="F286" s="236" t="s">
        <v>194</v>
      </c>
      <c r="G286" s="234"/>
      <c r="H286" s="237">
        <v>0.6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AT286" s="243" t="s">
        <v>174</v>
      </c>
      <c r="AU286" s="243" t="s">
        <v>80</v>
      </c>
      <c r="AV286" s="13" t="s">
        <v>171</v>
      </c>
      <c r="AW286" s="13" t="s">
        <v>33</v>
      </c>
      <c r="AX286" s="13" t="s">
        <v>76</v>
      </c>
      <c r="AY286" s="243" t="s">
        <v>162</v>
      </c>
    </row>
    <row r="287" spans="2:65" s="1" customFormat="1" ht="22.5" customHeight="1">
      <c r="B287" s="42"/>
      <c r="C287" s="269" t="s">
        <v>426</v>
      </c>
      <c r="D287" s="269" t="s">
        <v>302</v>
      </c>
      <c r="E287" s="270" t="s">
        <v>483</v>
      </c>
      <c r="F287" s="271" t="s">
        <v>484</v>
      </c>
      <c r="G287" s="272" t="s">
        <v>181</v>
      </c>
      <c r="H287" s="273">
        <v>12</v>
      </c>
      <c r="I287" s="274"/>
      <c r="J287" s="275">
        <f>ROUND(I287*H287,2)</f>
        <v>0</v>
      </c>
      <c r="K287" s="271" t="s">
        <v>21</v>
      </c>
      <c r="L287" s="276"/>
      <c r="M287" s="277" t="s">
        <v>21</v>
      </c>
      <c r="N287" s="278" t="s">
        <v>40</v>
      </c>
      <c r="O287" s="43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AR287" s="25" t="s">
        <v>476</v>
      </c>
      <c r="AT287" s="25" t="s">
        <v>302</v>
      </c>
      <c r="AU287" s="25" t="s">
        <v>80</v>
      </c>
      <c r="AY287" s="25" t="s">
        <v>162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25" t="s">
        <v>76</v>
      </c>
      <c r="BK287" s="216">
        <f>ROUND(I287*H287,2)</f>
        <v>0</v>
      </c>
      <c r="BL287" s="25" t="s">
        <v>426</v>
      </c>
      <c r="BM287" s="25" t="s">
        <v>1029</v>
      </c>
    </row>
    <row r="288" spans="2:65" s="12" customFormat="1">
      <c r="B288" s="217"/>
      <c r="C288" s="218"/>
      <c r="D288" s="229" t="s">
        <v>174</v>
      </c>
      <c r="E288" s="230" t="s">
        <v>21</v>
      </c>
      <c r="F288" s="231" t="s">
        <v>581</v>
      </c>
      <c r="G288" s="218"/>
      <c r="H288" s="232">
        <v>12</v>
      </c>
      <c r="I288" s="223"/>
      <c r="J288" s="218"/>
      <c r="K288" s="218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174</v>
      </c>
      <c r="AU288" s="228" t="s">
        <v>80</v>
      </c>
      <c r="AV288" s="12" t="s">
        <v>80</v>
      </c>
      <c r="AW288" s="12" t="s">
        <v>33</v>
      </c>
      <c r="AX288" s="12" t="s">
        <v>69</v>
      </c>
      <c r="AY288" s="228" t="s">
        <v>162</v>
      </c>
    </row>
    <row r="289" spans="2:65" s="13" customFormat="1">
      <c r="B289" s="233"/>
      <c r="C289" s="234"/>
      <c r="D289" s="219" t="s">
        <v>174</v>
      </c>
      <c r="E289" s="235" t="s">
        <v>21</v>
      </c>
      <c r="F289" s="236" t="s">
        <v>194</v>
      </c>
      <c r="G289" s="234"/>
      <c r="H289" s="237">
        <v>12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AT289" s="243" t="s">
        <v>174</v>
      </c>
      <c r="AU289" s="243" t="s">
        <v>80</v>
      </c>
      <c r="AV289" s="13" t="s">
        <v>171</v>
      </c>
      <c r="AW289" s="13" t="s">
        <v>33</v>
      </c>
      <c r="AX289" s="13" t="s">
        <v>76</v>
      </c>
      <c r="AY289" s="243" t="s">
        <v>162</v>
      </c>
    </row>
    <row r="290" spans="2:65" s="1" customFormat="1" ht="22.5" customHeight="1">
      <c r="B290" s="42"/>
      <c r="C290" s="269" t="s">
        <v>1030</v>
      </c>
      <c r="D290" s="269" t="s">
        <v>302</v>
      </c>
      <c r="E290" s="270" t="s">
        <v>487</v>
      </c>
      <c r="F290" s="271" t="s">
        <v>488</v>
      </c>
      <c r="G290" s="272" t="s">
        <v>489</v>
      </c>
      <c r="H290" s="273">
        <v>0.6</v>
      </c>
      <c r="I290" s="274"/>
      <c r="J290" s="275">
        <f>ROUND(I290*H290,2)</f>
        <v>0</v>
      </c>
      <c r="K290" s="271" t="s">
        <v>21</v>
      </c>
      <c r="L290" s="276"/>
      <c r="M290" s="277" t="s">
        <v>21</v>
      </c>
      <c r="N290" s="278" t="s">
        <v>40</v>
      </c>
      <c r="O290" s="43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AR290" s="25" t="s">
        <v>476</v>
      </c>
      <c r="AT290" s="25" t="s">
        <v>302</v>
      </c>
      <c r="AU290" s="25" t="s">
        <v>80</v>
      </c>
      <c r="AY290" s="25" t="s">
        <v>162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25" t="s">
        <v>76</v>
      </c>
      <c r="BK290" s="216">
        <f>ROUND(I290*H290,2)</f>
        <v>0</v>
      </c>
      <c r="BL290" s="25" t="s">
        <v>426</v>
      </c>
      <c r="BM290" s="25" t="s">
        <v>1031</v>
      </c>
    </row>
    <row r="291" spans="2:65" s="12" customFormat="1">
      <c r="B291" s="217"/>
      <c r="C291" s="218"/>
      <c r="D291" s="219" t="s">
        <v>174</v>
      </c>
      <c r="E291" s="220" t="s">
        <v>21</v>
      </c>
      <c r="F291" s="221" t="s">
        <v>593</v>
      </c>
      <c r="G291" s="218"/>
      <c r="H291" s="222">
        <v>0.6</v>
      </c>
      <c r="I291" s="223"/>
      <c r="J291" s="218"/>
      <c r="K291" s="218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174</v>
      </c>
      <c r="AU291" s="228" t="s">
        <v>80</v>
      </c>
      <c r="AV291" s="12" t="s">
        <v>80</v>
      </c>
      <c r="AW291" s="12" t="s">
        <v>33</v>
      </c>
      <c r="AX291" s="12" t="s">
        <v>76</v>
      </c>
      <c r="AY291" s="228" t="s">
        <v>162</v>
      </c>
    </row>
    <row r="292" spans="2:65" s="1" customFormat="1" ht="22.5" customHeight="1">
      <c r="B292" s="42"/>
      <c r="C292" s="269" t="s">
        <v>1032</v>
      </c>
      <c r="D292" s="269" t="s">
        <v>302</v>
      </c>
      <c r="E292" s="270" t="s">
        <v>493</v>
      </c>
      <c r="F292" s="271" t="s">
        <v>494</v>
      </c>
      <c r="G292" s="272" t="s">
        <v>489</v>
      </c>
      <c r="H292" s="273">
        <v>0.6</v>
      </c>
      <c r="I292" s="274"/>
      <c r="J292" s="275">
        <f>ROUND(I292*H292,2)</f>
        <v>0</v>
      </c>
      <c r="K292" s="271" t="s">
        <v>21</v>
      </c>
      <c r="L292" s="276"/>
      <c r="M292" s="277" t="s">
        <v>21</v>
      </c>
      <c r="N292" s="278" t="s">
        <v>40</v>
      </c>
      <c r="O292" s="43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AR292" s="25" t="s">
        <v>476</v>
      </c>
      <c r="AT292" s="25" t="s">
        <v>302</v>
      </c>
      <c r="AU292" s="25" t="s">
        <v>80</v>
      </c>
      <c r="AY292" s="25" t="s">
        <v>162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25" t="s">
        <v>76</v>
      </c>
      <c r="BK292" s="216">
        <f>ROUND(I292*H292,2)</f>
        <v>0</v>
      </c>
      <c r="BL292" s="25" t="s">
        <v>426</v>
      </c>
      <c r="BM292" s="25" t="s">
        <v>1033</v>
      </c>
    </row>
    <row r="293" spans="2:65" s="12" customFormat="1">
      <c r="B293" s="217"/>
      <c r="C293" s="218"/>
      <c r="D293" s="229" t="s">
        <v>174</v>
      </c>
      <c r="E293" s="230" t="s">
        <v>21</v>
      </c>
      <c r="F293" s="231" t="s">
        <v>1078</v>
      </c>
      <c r="G293" s="218"/>
      <c r="H293" s="232">
        <v>0.6</v>
      </c>
      <c r="I293" s="223"/>
      <c r="J293" s="218"/>
      <c r="K293" s="218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174</v>
      </c>
      <c r="AU293" s="228" t="s">
        <v>80</v>
      </c>
      <c r="AV293" s="12" t="s">
        <v>80</v>
      </c>
      <c r="AW293" s="12" t="s">
        <v>33</v>
      </c>
      <c r="AX293" s="12" t="s">
        <v>76</v>
      </c>
      <c r="AY293" s="228" t="s">
        <v>162</v>
      </c>
    </row>
    <row r="294" spans="2:65" s="11" customFormat="1" ht="37.35" customHeight="1">
      <c r="B294" s="186"/>
      <c r="C294" s="187"/>
      <c r="D294" s="202" t="s">
        <v>68</v>
      </c>
      <c r="E294" s="282" t="s">
        <v>497</v>
      </c>
      <c r="F294" s="282" t="s">
        <v>498</v>
      </c>
      <c r="G294" s="187"/>
      <c r="H294" s="187"/>
      <c r="I294" s="190"/>
      <c r="J294" s="283">
        <f>BK294</f>
        <v>0</v>
      </c>
      <c r="K294" s="187"/>
      <c r="L294" s="192"/>
      <c r="M294" s="193"/>
      <c r="N294" s="194"/>
      <c r="O294" s="194"/>
      <c r="P294" s="195">
        <f>SUM(P295:P297)</f>
        <v>0</v>
      </c>
      <c r="Q294" s="194"/>
      <c r="R294" s="195">
        <f>SUM(R295:R297)</f>
        <v>0</v>
      </c>
      <c r="S294" s="194"/>
      <c r="T294" s="196">
        <f>SUM(T295:T297)</f>
        <v>0</v>
      </c>
      <c r="AR294" s="197" t="s">
        <v>171</v>
      </c>
      <c r="AT294" s="198" t="s">
        <v>68</v>
      </c>
      <c r="AU294" s="198" t="s">
        <v>69</v>
      </c>
      <c r="AY294" s="197" t="s">
        <v>162</v>
      </c>
      <c r="BK294" s="199">
        <f>SUM(BK295:BK297)</f>
        <v>0</v>
      </c>
    </row>
    <row r="295" spans="2:65" s="1" customFormat="1" ht="31.5" customHeight="1">
      <c r="B295" s="42"/>
      <c r="C295" s="205" t="s">
        <v>1035</v>
      </c>
      <c r="D295" s="205" t="s">
        <v>166</v>
      </c>
      <c r="E295" s="206" t="s">
        <v>500</v>
      </c>
      <c r="F295" s="207" t="s">
        <v>501</v>
      </c>
      <c r="G295" s="208" t="s">
        <v>376</v>
      </c>
      <c r="H295" s="209">
        <v>3</v>
      </c>
      <c r="I295" s="210"/>
      <c r="J295" s="211">
        <f>ROUND(I295*H295,2)</f>
        <v>0</v>
      </c>
      <c r="K295" s="207" t="s">
        <v>21</v>
      </c>
      <c r="L295" s="62"/>
      <c r="M295" s="212" t="s">
        <v>21</v>
      </c>
      <c r="N295" s="213" t="s">
        <v>40</v>
      </c>
      <c r="O295" s="43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AR295" s="25" t="s">
        <v>502</v>
      </c>
      <c r="AT295" s="25" t="s">
        <v>166</v>
      </c>
      <c r="AU295" s="25" t="s">
        <v>76</v>
      </c>
      <c r="AY295" s="25" t="s">
        <v>162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25" t="s">
        <v>76</v>
      </c>
      <c r="BK295" s="216">
        <f>ROUND(I295*H295,2)</f>
        <v>0</v>
      </c>
      <c r="BL295" s="25" t="s">
        <v>502</v>
      </c>
      <c r="BM295" s="25" t="s">
        <v>1036</v>
      </c>
    </row>
    <row r="296" spans="2:65" s="12" customFormat="1">
      <c r="B296" s="217"/>
      <c r="C296" s="218"/>
      <c r="D296" s="229" t="s">
        <v>174</v>
      </c>
      <c r="E296" s="230" t="s">
        <v>21</v>
      </c>
      <c r="F296" s="231" t="s">
        <v>172</v>
      </c>
      <c r="G296" s="218"/>
      <c r="H296" s="232">
        <v>3</v>
      </c>
      <c r="I296" s="223"/>
      <c r="J296" s="218"/>
      <c r="K296" s="218"/>
      <c r="L296" s="224"/>
      <c r="M296" s="225"/>
      <c r="N296" s="226"/>
      <c r="O296" s="226"/>
      <c r="P296" s="226"/>
      <c r="Q296" s="226"/>
      <c r="R296" s="226"/>
      <c r="S296" s="226"/>
      <c r="T296" s="227"/>
      <c r="AT296" s="228" t="s">
        <v>174</v>
      </c>
      <c r="AU296" s="228" t="s">
        <v>76</v>
      </c>
      <c r="AV296" s="12" t="s">
        <v>80</v>
      </c>
      <c r="AW296" s="12" t="s">
        <v>33</v>
      </c>
      <c r="AX296" s="12" t="s">
        <v>69</v>
      </c>
      <c r="AY296" s="228" t="s">
        <v>162</v>
      </c>
    </row>
    <row r="297" spans="2:65" s="13" customFormat="1">
      <c r="B297" s="233"/>
      <c r="C297" s="234"/>
      <c r="D297" s="229" t="s">
        <v>174</v>
      </c>
      <c r="E297" s="244" t="s">
        <v>21</v>
      </c>
      <c r="F297" s="245" t="s">
        <v>194</v>
      </c>
      <c r="G297" s="234"/>
      <c r="H297" s="246">
        <v>3</v>
      </c>
      <c r="I297" s="238"/>
      <c r="J297" s="234"/>
      <c r="K297" s="234"/>
      <c r="L297" s="239"/>
      <c r="M297" s="284"/>
      <c r="N297" s="285"/>
      <c r="O297" s="285"/>
      <c r="P297" s="285"/>
      <c r="Q297" s="285"/>
      <c r="R297" s="285"/>
      <c r="S297" s="285"/>
      <c r="T297" s="286"/>
      <c r="AT297" s="243" t="s">
        <v>174</v>
      </c>
      <c r="AU297" s="243" t="s">
        <v>76</v>
      </c>
      <c r="AV297" s="13" t="s">
        <v>171</v>
      </c>
      <c r="AW297" s="13" t="s">
        <v>33</v>
      </c>
      <c r="AX297" s="13" t="s">
        <v>76</v>
      </c>
      <c r="AY297" s="243" t="s">
        <v>162</v>
      </c>
    </row>
    <row r="298" spans="2:65" s="1" customFormat="1" ht="6.95" customHeight="1">
      <c r="B298" s="57"/>
      <c r="C298" s="58"/>
      <c r="D298" s="58"/>
      <c r="E298" s="58"/>
      <c r="F298" s="58"/>
      <c r="G298" s="58"/>
      <c r="H298" s="58"/>
      <c r="I298" s="149"/>
      <c r="J298" s="58"/>
      <c r="K298" s="58"/>
      <c r="L298" s="62"/>
    </row>
  </sheetData>
  <sheetProtection password="CC35" sheet="1" objects="1" scenarios="1" formatCells="0" formatColumns="0" formatRows="0" sort="0" autoFilter="0"/>
  <autoFilter ref="C97:K297"/>
  <mergeCells count="9">
    <mergeCell ref="E88:H88"/>
    <mergeCell ref="E90:H9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5" t="s">
        <v>113</v>
      </c>
      <c r="H1" s="415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5" t="s">
        <v>111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6" t="str">
        <f>'Rekapitulace stavby'!K6</f>
        <v>Podzemní kontejnery v Ostravě-Porubě III</v>
      </c>
      <c r="F7" s="417"/>
      <c r="G7" s="417"/>
      <c r="H7" s="417"/>
      <c r="I7" s="127"/>
      <c r="J7" s="30"/>
      <c r="K7" s="32"/>
    </row>
    <row r="8" spans="1:70" ht="15">
      <c r="B8" s="29"/>
      <c r="C8" s="30"/>
      <c r="D8" s="38" t="s">
        <v>118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6" t="s">
        <v>1043</v>
      </c>
      <c r="F9" s="419"/>
      <c r="G9" s="419"/>
      <c r="H9" s="419"/>
      <c r="I9" s="128"/>
      <c r="J9" s="43"/>
      <c r="K9" s="46"/>
    </row>
    <row r="10" spans="1:70" s="1" customFormat="1" ht="15">
      <c r="B10" s="42"/>
      <c r="C10" s="43"/>
      <c r="D10" s="38" t="s">
        <v>504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8" t="s">
        <v>1079</v>
      </c>
      <c r="F11" s="419"/>
      <c r="G11" s="419"/>
      <c r="H11" s="419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5. 11. 2017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29" t="s">
        <v>29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30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29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32</v>
      </c>
      <c r="E22" s="43"/>
      <c r="F22" s="43"/>
      <c r="G22" s="43"/>
      <c r="H22" s="43"/>
      <c r="I22" s="129" t="s">
        <v>28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29</v>
      </c>
      <c r="J23" s="36" t="str">
        <f>IF('Rekapitulace stavby'!AN17="","",'Rekapitulace stavby'!AN17)</f>
        <v/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34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405" t="s">
        <v>21</v>
      </c>
      <c r="F26" s="405"/>
      <c r="G26" s="405"/>
      <c r="H26" s="405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35</v>
      </c>
      <c r="E29" s="43"/>
      <c r="F29" s="43"/>
      <c r="G29" s="43"/>
      <c r="H29" s="43"/>
      <c r="I29" s="128"/>
      <c r="J29" s="138">
        <f>ROUND(J88,2)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37</v>
      </c>
      <c r="G31" s="43"/>
      <c r="H31" s="43"/>
      <c r="I31" s="139" t="s">
        <v>36</v>
      </c>
      <c r="J31" s="47" t="s">
        <v>38</v>
      </c>
      <c r="K31" s="46"/>
    </row>
    <row r="32" spans="2:11" s="1" customFormat="1" ht="14.45" customHeight="1">
      <c r="B32" s="42"/>
      <c r="C32" s="43"/>
      <c r="D32" s="50" t="s">
        <v>39</v>
      </c>
      <c r="E32" s="50" t="s">
        <v>40</v>
      </c>
      <c r="F32" s="140">
        <f>ROUND(SUM(BE88:BE104), 2)</f>
        <v>0</v>
      </c>
      <c r="G32" s="43"/>
      <c r="H32" s="43"/>
      <c r="I32" s="141">
        <v>0.21</v>
      </c>
      <c r="J32" s="140">
        <f>ROUND(ROUND((SUM(BE88:BE104)),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41</v>
      </c>
      <c r="F33" s="140">
        <f>ROUND(SUM(BF88:BF104), 2)</f>
        <v>0</v>
      </c>
      <c r="G33" s="43"/>
      <c r="H33" s="43"/>
      <c r="I33" s="141">
        <v>0.15</v>
      </c>
      <c r="J33" s="140">
        <f>ROUND(ROUND((SUM(BF88:BF104)),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42</v>
      </c>
      <c r="F34" s="140">
        <f>ROUND(SUM(BG88:BG104),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43</v>
      </c>
      <c r="F35" s="140">
        <f>ROUND(SUM(BH88:BH104),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44</v>
      </c>
      <c r="F36" s="140">
        <f>ROUND(SUM(BI88:BI104),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45</v>
      </c>
      <c r="E38" s="80"/>
      <c r="F38" s="80"/>
      <c r="G38" s="144" t="s">
        <v>46</v>
      </c>
      <c r="H38" s="145" t="s">
        <v>47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120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6" t="str">
        <f>E7</f>
        <v>Podzemní kontejnery v Ostravě-Porubě III</v>
      </c>
      <c r="F47" s="417"/>
      <c r="G47" s="417"/>
      <c r="H47" s="417"/>
      <c r="I47" s="128"/>
      <c r="J47" s="43"/>
      <c r="K47" s="46"/>
    </row>
    <row r="48" spans="2:11" ht="15">
      <c r="B48" s="29"/>
      <c r="C48" s="38" t="s">
        <v>118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6" t="s">
        <v>1043</v>
      </c>
      <c r="F49" s="419"/>
      <c r="G49" s="419"/>
      <c r="H49" s="419"/>
      <c r="I49" s="128"/>
      <c r="J49" s="43"/>
      <c r="K49" s="46"/>
    </row>
    <row r="50" spans="2:47" s="1" customFormat="1" ht="14.45" customHeight="1">
      <c r="B50" s="42"/>
      <c r="C50" s="38" t="s">
        <v>504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8" t="str">
        <f>E11</f>
        <v>VON - Lokalita Bulharská 3 (separ.)</v>
      </c>
      <c r="F51" s="419"/>
      <c r="G51" s="419"/>
      <c r="H51" s="419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29" t="s">
        <v>25</v>
      </c>
      <c r="J53" s="130" t="str">
        <f>IF(J14="","",J14)</f>
        <v>5. 11. 2017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29" t="s">
        <v>32</v>
      </c>
      <c r="J55" s="36" t="str">
        <f>E23</f>
        <v xml:space="preserve"> </v>
      </c>
      <c r="K55" s="46"/>
    </row>
    <row r="56" spans="2:47" s="1" customFormat="1" ht="14.45" customHeight="1">
      <c r="B56" s="42"/>
      <c r="C56" s="38" t="s">
        <v>30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121</v>
      </c>
      <c r="D58" s="142"/>
      <c r="E58" s="142"/>
      <c r="F58" s="142"/>
      <c r="G58" s="142"/>
      <c r="H58" s="142"/>
      <c r="I58" s="155"/>
      <c r="J58" s="156" t="s">
        <v>122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123</v>
      </c>
      <c r="D60" s="43"/>
      <c r="E60" s="43"/>
      <c r="F60" s="43"/>
      <c r="G60" s="43"/>
      <c r="H60" s="43"/>
      <c r="I60" s="128"/>
      <c r="J60" s="138">
        <f>J88</f>
        <v>0</v>
      </c>
      <c r="K60" s="46"/>
      <c r="AU60" s="25" t="s">
        <v>124</v>
      </c>
    </row>
    <row r="61" spans="2:47" s="8" customFormat="1" ht="24.95" customHeight="1">
      <c r="B61" s="159"/>
      <c r="C61" s="160"/>
      <c r="D61" s="161" t="s">
        <v>506</v>
      </c>
      <c r="E61" s="162"/>
      <c r="F61" s="162"/>
      <c r="G61" s="162"/>
      <c r="H61" s="162"/>
      <c r="I61" s="163"/>
      <c r="J61" s="164">
        <f>J89</f>
        <v>0</v>
      </c>
      <c r="K61" s="165"/>
    </row>
    <row r="62" spans="2:47" s="9" customFormat="1" ht="19.899999999999999" customHeight="1">
      <c r="B62" s="166"/>
      <c r="C62" s="167"/>
      <c r="D62" s="168" t="s">
        <v>507</v>
      </c>
      <c r="E62" s="169"/>
      <c r="F62" s="169"/>
      <c r="G62" s="169"/>
      <c r="H62" s="169"/>
      <c r="I62" s="170"/>
      <c r="J62" s="171">
        <f>J90</f>
        <v>0</v>
      </c>
      <c r="K62" s="172"/>
    </row>
    <row r="63" spans="2:47" s="9" customFormat="1" ht="19.899999999999999" customHeight="1">
      <c r="B63" s="166"/>
      <c r="C63" s="167"/>
      <c r="D63" s="168" t="s">
        <v>508</v>
      </c>
      <c r="E63" s="169"/>
      <c r="F63" s="169"/>
      <c r="G63" s="169"/>
      <c r="H63" s="169"/>
      <c r="I63" s="170"/>
      <c r="J63" s="171">
        <f>J93</f>
        <v>0</v>
      </c>
      <c r="K63" s="172"/>
    </row>
    <row r="64" spans="2:47" s="9" customFormat="1" ht="19.899999999999999" customHeight="1">
      <c r="B64" s="166"/>
      <c r="C64" s="167"/>
      <c r="D64" s="168" t="s">
        <v>509</v>
      </c>
      <c r="E64" s="169"/>
      <c r="F64" s="169"/>
      <c r="G64" s="169"/>
      <c r="H64" s="169"/>
      <c r="I64" s="170"/>
      <c r="J64" s="171">
        <f>J96</f>
        <v>0</v>
      </c>
      <c r="K64" s="172"/>
    </row>
    <row r="65" spans="2:12" s="9" customFormat="1" ht="19.899999999999999" customHeight="1">
      <c r="B65" s="166"/>
      <c r="C65" s="167"/>
      <c r="D65" s="168" t="s">
        <v>510</v>
      </c>
      <c r="E65" s="169"/>
      <c r="F65" s="169"/>
      <c r="G65" s="169"/>
      <c r="H65" s="169"/>
      <c r="I65" s="170"/>
      <c r="J65" s="171">
        <f>J99</f>
        <v>0</v>
      </c>
      <c r="K65" s="172"/>
    </row>
    <row r="66" spans="2:12" s="9" customFormat="1" ht="19.899999999999999" customHeight="1">
      <c r="B66" s="166"/>
      <c r="C66" s="167"/>
      <c r="D66" s="168" t="s">
        <v>511</v>
      </c>
      <c r="E66" s="169"/>
      <c r="F66" s="169"/>
      <c r="G66" s="169"/>
      <c r="H66" s="169"/>
      <c r="I66" s="170"/>
      <c r="J66" s="171">
        <f>J102</f>
        <v>0</v>
      </c>
      <c r="K66" s="172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28"/>
      <c r="J67" s="43"/>
      <c r="K67" s="4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49"/>
      <c r="J68" s="58"/>
      <c r="K68" s="59"/>
    </row>
    <row r="72" spans="2:12" s="1" customFormat="1" ht="6.95" customHeight="1">
      <c r="B72" s="60"/>
      <c r="C72" s="61"/>
      <c r="D72" s="61"/>
      <c r="E72" s="61"/>
      <c r="F72" s="61"/>
      <c r="G72" s="61"/>
      <c r="H72" s="61"/>
      <c r="I72" s="152"/>
      <c r="J72" s="61"/>
      <c r="K72" s="61"/>
      <c r="L72" s="62"/>
    </row>
    <row r="73" spans="2:12" s="1" customFormat="1" ht="36.950000000000003" customHeight="1">
      <c r="B73" s="42"/>
      <c r="C73" s="63" t="s">
        <v>146</v>
      </c>
      <c r="D73" s="64"/>
      <c r="E73" s="64"/>
      <c r="F73" s="64"/>
      <c r="G73" s="64"/>
      <c r="H73" s="64"/>
      <c r="I73" s="173"/>
      <c r="J73" s="64"/>
      <c r="K73" s="64"/>
      <c r="L73" s="62"/>
    </row>
    <row r="74" spans="2:12" s="1" customFormat="1" ht="6.95" customHeight="1">
      <c r="B74" s="42"/>
      <c r="C74" s="64"/>
      <c r="D74" s="64"/>
      <c r="E74" s="64"/>
      <c r="F74" s="64"/>
      <c r="G74" s="64"/>
      <c r="H74" s="64"/>
      <c r="I74" s="173"/>
      <c r="J74" s="64"/>
      <c r="K74" s="64"/>
      <c r="L74" s="62"/>
    </row>
    <row r="75" spans="2:12" s="1" customFormat="1" ht="14.45" customHeight="1">
      <c r="B75" s="42"/>
      <c r="C75" s="66" t="s">
        <v>18</v>
      </c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22.5" customHeight="1">
      <c r="B76" s="42"/>
      <c r="C76" s="64"/>
      <c r="D76" s="64"/>
      <c r="E76" s="412" t="str">
        <f>E7</f>
        <v>Podzemní kontejnery v Ostravě-Porubě III</v>
      </c>
      <c r="F76" s="413"/>
      <c r="G76" s="413"/>
      <c r="H76" s="413"/>
      <c r="I76" s="173"/>
      <c r="J76" s="64"/>
      <c r="K76" s="64"/>
      <c r="L76" s="62"/>
    </row>
    <row r="77" spans="2:12" ht="15">
      <c r="B77" s="29"/>
      <c r="C77" s="66" t="s">
        <v>118</v>
      </c>
      <c r="D77" s="287"/>
      <c r="E77" s="287"/>
      <c r="F77" s="287"/>
      <c r="G77" s="287"/>
      <c r="H77" s="287"/>
      <c r="J77" s="287"/>
      <c r="K77" s="287"/>
      <c r="L77" s="288"/>
    </row>
    <row r="78" spans="2:12" s="1" customFormat="1" ht="22.5" customHeight="1">
      <c r="B78" s="42"/>
      <c r="C78" s="64"/>
      <c r="D78" s="64"/>
      <c r="E78" s="412" t="s">
        <v>1043</v>
      </c>
      <c r="F78" s="414"/>
      <c r="G78" s="414"/>
      <c r="H78" s="414"/>
      <c r="I78" s="173"/>
      <c r="J78" s="64"/>
      <c r="K78" s="64"/>
      <c r="L78" s="62"/>
    </row>
    <row r="79" spans="2:12" s="1" customFormat="1" ht="14.45" customHeight="1">
      <c r="B79" s="42"/>
      <c r="C79" s="66" t="s">
        <v>504</v>
      </c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23.25" customHeight="1">
      <c r="B80" s="42"/>
      <c r="C80" s="64"/>
      <c r="D80" s="64"/>
      <c r="E80" s="384" t="str">
        <f>E11</f>
        <v>VON - Lokalita Bulharská 3 (separ.)</v>
      </c>
      <c r="F80" s="414"/>
      <c r="G80" s="414"/>
      <c r="H80" s="414"/>
      <c r="I80" s="173"/>
      <c r="J80" s="64"/>
      <c r="K80" s="64"/>
      <c r="L80" s="62"/>
    </row>
    <row r="81" spans="2:65" s="1" customFormat="1" ht="6.95" customHeight="1">
      <c r="B81" s="42"/>
      <c r="C81" s="64"/>
      <c r="D81" s="64"/>
      <c r="E81" s="64"/>
      <c r="F81" s="64"/>
      <c r="G81" s="64"/>
      <c r="H81" s="64"/>
      <c r="I81" s="173"/>
      <c r="J81" s="64"/>
      <c r="K81" s="64"/>
      <c r="L81" s="62"/>
    </row>
    <row r="82" spans="2:65" s="1" customFormat="1" ht="18" customHeight="1">
      <c r="B82" s="42"/>
      <c r="C82" s="66" t="s">
        <v>23</v>
      </c>
      <c r="D82" s="64"/>
      <c r="E82" s="64"/>
      <c r="F82" s="174" t="str">
        <f>F14</f>
        <v xml:space="preserve"> </v>
      </c>
      <c r="G82" s="64"/>
      <c r="H82" s="64"/>
      <c r="I82" s="175" t="s">
        <v>25</v>
      </c>
      <c r="J82" s="74" t="str">
        <f>IF(J14="","",J14)</f>
        <v>5. 11. 2017</v>
      </c>
      <c r="K82" s="64"/>
      <c r="L82" s="62"/>
    </row>
    <row r="83" spans="2:65" s="1" customFormat="1" ht="6.95" customHeight="1">
      <c r="B83" s="42"/>
      <c r="C83" s="64"/>
      <c r="D83" s="64"/>
      <c r="E83" s="64"/>
      <c r="F83" s="64"/>
      <c r="G83" s="64"/>
      <c r="H83" s="64"/>
      <c r="I83" s="173"/>
      <c r="J83" s="64"/>
      <c r="K83" s="64"/>
      <c r="L83" s="62"/>
    </row>
    <row r="84" spans="2:65" s="1" customFormat="1" ht="15">
      <c r="B84" s="42"/>
      <c r="C84" s="66" t="s">
        <v>27</v>
      </c>
      <c r="D84" s="64"/>
      <c r="E84" s="64"/>
      <c r="F84" s="174" t="str">
        <f>E17</f>
        <v xml:space="preserve"> </v>
      </c>
      <c r="G84" s="64"/>
      <c r="H84" s="64"/>
      <c r="I84" s="175" t="s">
        <v>32</v>
      </c>
      <c r="J84" s="174" t="str">
        <f>E23</f>
        <v xml:space="preserve"> </v>
      </c>
      <c r="K84" s="64"/>
      <c r="L84" s="62"/>
    </row>
    <row r="85" spans="2:65" s="1" customFormat="1" ht="14.45" customHeight="1">
      <c r="B85" s="42"/>
      <c r="C85" s="66" t="s">
        <v>30</v>
      </c>
      <c r="D85" s="64"/>
      <c r="E85" s="64"/>
      <c r="F85" s="174" t="str">
        <f>IF(E20="","",E20)</f>
        <v/>
      </c>
      <c r="G85" s="64"/>
      <c r="H85" s="64"/>
      <c r="I85" s="173"/>
      <c r="J85" s="64"/>
      <c r="K85" s="64"/>
      <c r="L85" s="62"/>
    </row>
    <row r="86" spans="2:65" s="1" customFormat="1" ht="10.35" customHeight="1">
      <c r="B86" s="42"/>
      <c r="C86" s="64"/>
      <c r="D86" s="64"/>
      <c r="E86" s="64"/>
      <c r="F86" s="64"/>
      <c r="G86" s="64"/>
      <c r="H86" s="64"/>
      <c r="I86" s="173"/>
      <c r="J86" s="64"/>
      <c r="K86" s="64"/>
      <c r="L86" s="62"/>
    </row>
    <row r="87" spans="2:65" s="10" customFormat="1" ht="29.25" customHeight="1">
      <c r="B87" s="176"/>
      <c r="C87" s="177" t="s">
        <v>147</v>
      </c>
      <c r="D87" s="178" t="s">
        <v>54</v>
      </c>
      <c r="E87" s="178" t="s">
        <v>50</v>
      </c>
      <c r="F87" s="178" t="s">
        <v>148</v>
      </c>
      <c r="G87" s="178" t="s">
        <v>149</v>
      </c>
      <c r="H87" s="178" t="s">
        <v>150</v>
      </c>
      <c r="I87" s="179" t="s">
        <v>151</v>
      </c>
      <c r="J87" s="178" t="s">
        <v>122</v>
      </c>
      <c r="K87" s="180" t="s">
        <v>152</v>
      </c>
      <c r="L87" s="181"/>
      <c r="M87" s="82" t="s">
        <v>153</v>
      </c>
      <c r="N87" s="83" t="s">
        <v>39</v>
      </c>
      <c r="O87" s="83" t="s">
        <v>154</v>
      </c>
      <c r="P87" s="83" t="s">
        <v>155</v>
      </c>
      <c r="Q87" s="83" t="s">
        <v>156</v>
      </c>
      <c r="R87" s="83" t="s">
        <v>157</v>
      </c>
      <c r="S87" s="83" t="s">
        <v>158</v>
      </c>
      <c r="T87" s="84" t="s">
        <v>159</v>
      </c>
    </row>
    <row r="88" spans="2:65" s="1" customFormat="1" ht="29.25" customHeight="1">
      <c r="B88" s="42"/>
      <c r="C88" s="88" t="s">
        <v>123</v>
      </c>
      <c r="D88" s="64"/>
      <c r="E88" s="64"/>
      <c r="F88" s="64"/>
      <c r="G88" s="64"/>
      <c r="H88" s="64"/>
      <c r="I88" s="173"/>
      <c r="J88" s="182">
        <f>BK88</f>
        <v>0</v>
      </c>
      <c r="K88" s="64"/>
      <c r="L88" s="62"/>
      <c r="M88" s="85"/>
      <c r="N88" s="86"/>
      <c r="O88" s="86"/>
      <c r="P88" s="183">
        <f>P89</f>
        <v>0</v>
      </c>
      <c r="Q88" s="86"/>
      <c r="R88" s="183">
        <f>R89</f>
        <v>0</v>
      </c>
      <c r="S88" s="86"/>
      <c r="T88" s="184">
        <f>T89</f>
        <v>0</v>
      </c>
      <c r="AT88" s="25" t="s">
        <v>68</v>
      </c>
      <c r="AU88" s="25" t="s">
        <v>124</v>
      </c>
      <c r="BK88" s="185">
        <f>BK89</f>
        <v>0</v>
      </c>
    </row>
    <row r="89" spans="2:65" s="11" customFormat="1" ht="37.35" customHeight="1">
      <c r="B89" s="186"/>
      <c r="C89" s="187"/>
      <c r="D89" s="188" t="s">
        <v>68</v>
      </c>
      <c r="E89" s="189" t="s">
        <v>512</v>
      </c>
      <c r="F89" s="189" t="s">
        <v>513</v>
      </c>
      <c r="G89" s="187"/>
      <c r="H89" s="187"/>
      <c r="I89" s="190"/>
      <c r="J89" s="191">
        <f>BK89</f>
        <v>0</v>
      </c>
      <c r="K89" s="187"/>
      <c r="L89" s="192"/>
      <c r="M89" s="193"/>
      <c r="N89" s="194"/>
      <c r="O89" s="194"/>
      <c r="P89" s="195">
        <f>P90+P93+P96+P99+P102</f>
        <v>0</v>
      </c>
      <c r="Q89" s="194"/>
      <c r="R89" s="195">
        <f>R90+R93+R96+R99+R102</f>
        <v>0</v>
      </c>
      <c r="S89" s="194"/>
      <c r="T89" s="196">
        <f>T90+T93+T96+T99+T102</f>
        <v>0</v>
      </c>
      <c r="AR89" s="197" t="s">
        <v>188</v>
      </c>
      <c r="AT89" s="198" t="s">
        <v>68</v>
      </c>
      <c r="AU89" s="198" t="s">
        <v>69</v>
      </c>
      <c r="AY89" s="197" t="s">
        <v>162</v>
      </c>
      <c r="BK89" s="199">
        <f>BK90+BK93+BK96+BK99+BK102</f>
        <v>0</v>
      </c>
    </row>
    <row r="90" spans="2:65" s="11" customFormat="1" ht="19.899999999999999" customHeight="1">
      <c r="B90" s="186"/>
      <c r="C90" s="187"/>
      <c r="D90" s="202" t="s">
        <v>68</v>
      </c>
      <c r="E90" s="203" t="s">
        <v>514</v>
      </c>
      <c r="F90" s="203" t="s">
        <v>515</v>
      </c>
      <c r="G90" s="187"/>
      <c r="H90" s="187"/>
      <c r="I90" s="190"/>
      <c r="J90" s="204">
        <f>BK90</f>
        <v>0</v>
      </c>
      <c r="K90" s="187"/>
      <c r="L90" s="192"/>
      <c r="M90" s="193"/>
      <c r="N90" s="194"/>
      <c r="O90" s="194"/>
      <c r="P90" s="195">
        <f>SUM(P91:P92)</f>
        <v>0</v>
      </c>
      <c r="Q90" s="194"/>
      <c r="R90" s="195">
        <f>SUM(R91:R92)</f>
        <v>0</v>
      </c>
      <c r="S90" s="194"/>
      <c r="T90" s="196">
        <f>SUM(T91:T92)</f>
        <v>0</v>
      </c>
      <c r="AR90" s="197" t="s">
        <v>188</v>
      </c>
      <c r="AT90" s="198" t="s">
        <v>68</v>
      </c>
      <c r="AU90" s="198" t="s">
        <v>76</v>
      </c>
      <c r="AY90" s="197" t="s">
        <v>162</v>
      </c>
      <c r="BK90" s="199">
        <f>SUM(BK91:BK92)</f>
        <v>0</v>
      </c>
    </row>
    <row r="91" spans="2:65" s="1" customFormat="1" ht="22.5" customHeight="1">
      <c r="B91" s="42"/>
      <c r="C91" s="205" t="s">
        <v>76</v>
      </c>
      <c r="D91" s="205" t="s">
        <v>166</v>
      </c>
      <c r="E91" s="206" t="s">
        <v>516</v>
      </c>
      <c r="F91" s="207" t="s">
        <v>517</v>
      </c>
      <c r="G91" s="208" t="s">
        <v>489</v>
      </c>
      <c r="H91" s="209">
        <v>0.6</v>
      </c>
      <c r="I91" s="210"/>
      <c r="J91" s="211">
        <f>ROUND(I91*H91,2)</f>
        <v>0</v>
      </c>
      <c r="K91" s="207" t="s">
        <v>21</v>
      </c>
      <c r="L91" s="62"/>
      <c r="M91" s="212" t="s">
        <v>21</v>
      </c>
      <c r="N91" s="213" t="s">
        <v>40</v>
      </c>
      <c r="O91" s="4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25" t="s">
        <v>518</v>
      </c>
      <c r="AT91" s="25" t="s">
        <v>166</v>
      </c>
      <c r="AU91" s="25" t="s">
        <v>80</v>
      </c>
      <c r="AY91" s="25" t="s">
        <v>162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25" t="s">
        <v>76</v>
      </c>
      <c r="BK91" s="216">
        <f>ROUND(I91*H91,2)</f>
        <v>0</v>
      </c>
      <c r="BL91" s="25" t="s">
        <v>518</v>
      </c>
      <c r="BM91" s="25" t="s">
        <v>1080</v>
      </c>
    </row>
    <row r="92" spans="2:65" s="12" customFormat="1">
      <c r="B92" s="217"/>
      <c r="C92" s="218"/>
      <c r="D92" s="229" t="s">
        <v>174</v>
      </c>
      <c r="E92" s="230" t="s">
        <v>21</v>
      </c>
      <c r="F92" s="231" t="s">
        <v>596</v>
      </c>
      <c r="G92" s="218"/>
      <c r="H92" s="232">
        <v>0.6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174</v>
      </c>
      <c r="AU92" s="228" t="s">
        <v>80</v>
      </c>
      <c r="AV92" s="12" t="s">
        <v>80</v>
      </c>
      <c r="AW92" s="12" t="s">
        <v>33</v>
      </c>
      <c r="AX92" s="12" t="s">
        <v>76</v>
      </c>
      <c r="AY92" s="228" t="s">
        <v>162</v>
      </c>
    </row>
    <row r="93" spans="2:65" s="11" customFormat="1" ht="29.85" customHeight="1">
      <c r="B93" s="186"/>
      <c r="C93" s="187"/>
      <c r="D93" s="202" t="s">
        <v>68</v>
      </c>
      <c r="E93" s="203" t="s">
        <v>521</v>
      </c>
      <c r="F93" s="203" t="s">
        <v>522</v>
      </c>
      <c r="G93" s="187"/>
      <c r="H93" s="187"/>
      <c r="I93" s="190"/>
      <c r="J93" s="204">
        <f>BK93</f>
        <v>0</v>
      </c>
      <c r="K93" s="187"/>
      <c r="L93" s="192"/>
      <c r="M93" s="193"/>
      <c r="N93" s="194"/>
      <c r="O93" s="194"/>
      <c r="P93" s="195">
        <f>SUM(P94:P95)</f>
        <v>0</v>
      </c>
      <c r="Q93" s="194"/>
      <c r="R93" s="195">
        <f>SUM(R94:R95)</f>
        <v>0</v>
      </c>
      <c r="S93" s="194"/>
      <c r="T93" s="196">
        <f>SUM(T94:T95)</f>
        <v>0</v>
      </c>
      <c r="AR93" s="197" t="s">
        <v>188</v>
      </c>
      <c r="AT93" s="198" t="s">
        <v>68</v>
      </c>
      <c r="AU93" s="198" t="s">
        <v>76</v>
      </c>
      <c r="AY93" s="197" t="s">
        <v>162</v>
      </c>
      <c r="BK93" s="199">
        <f>SUM(BK94:BK95)</f>
        <v>0</v>
      </c>
    </row>
    <row r="94" spans="2:65" s="1" customFormat="1" ht="22.5" customHeight="1">
      <c r="B94" s="42"/>
      <c r="C94" s="205" t="s">
        <v>80</v>
      </c>
      <c r="D94" s="205" t="s">
        <v>166</v>
      </c>
      <c r="E94" s="206" t="s">
        <v>523</v>
      </c>
      <c r="F94" s="207" t="s">
        <v>522</v>
      </c>
      <c r="G94" s="208" t="s">
        <v>489</v>
      </c>
      <c r="H94" s="209">
        <v>1</v>
      </c>
      <c r="I94" s="210"/>
      <c r="J94" s="211">
        <f>ROUND(I94*H94,2)</f>
        <v>0</v>
      </c>
      <c r="K94" s="207" t="s">
        <v>21</v>
      </c>
      <c r="L94" s="62"/>
      <c r="M94" s="212" t="s">
        <v>21</v>
      </c>
      <c r="N94" s="213" t="s">
        <v>40</v>
      </c>
      <c r="O94" s="4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25" t="s">
        <v>518</v>
      </c>
      <c r="AT94" s="25" t="s">
        <v>166</v>
      </c>
      <c r="AU94" s="25" t="s">
        <v>80</v>
      </c>
      <c r="AY94" s="25" t="s">
        <v>162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25" t="s">
        <v>76</v>
      </c>
      <c r="BK94" s="216">
        <f>ROUND(I94*H94,2)</f>
        <v>0</v>
      </c>
      <c r="BL94" s="25" t="s">
        <v>518</v>
      </c>
      <c r="BM94" s="25" t="s">
        <v>1081</v>
      </c>
    </row>
    <row r="95" spans="2:65" s="12" customFormat="1">
      <c r="B95" s="217"/>
      <c r="C95" s="218"/>
      <c r="D95" s="229" t="s">
        <v>174</v>
      </c>
      <c r="E95" s="230" t="s">
        <v>21</v>
      </c>
      <c r="F95" s="231" t="s">
        <v>741</v>
      </c>
      <c r="G95" s="218"/>
      <c r="H95" s="232">
        <v>1</v>
      </c>
      <c r="I95" s="223"/>
      <c r="J95" s="218"/>
      <c r="K95" s="218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174</v>
      </c>
      <c r="AU95" s="228" t="s">
        <v>80</v>
      </c>
      <c r="AV95" s="12" t="s">
        <v>80</v>
      </c>
      <c r="AW95" s="12" t="s">
        <v>33</v>
      </c>
      <c r="AX95" s="12" t="s">
        <v>76</v>
      </c>
      <c r="AY95" s="228" t="s">
        <v>162</v>
      </c>
    </row>
    <row r="96" spans="2:65" s="11" customFormat="1" ht="29.85" customHeight="1">
      <c r="B96" s="186"/>
      <c r="C96" s="187"/>
      <c r="D96" s="202" t="s">
        <v>68</v>
      </c>
      <c r="E96" s="203" t="s">
        <v>526</v>
      </c>
      <c r="F96" s="203" t="s">
        <v>527</v>
      </c>
      <c r="G96" s="187"/>
      <c r="H96" s="187"/>
      <c r="I96" s="190"/>
      <c r="J96" s="204">
        <f>BK96</f>
        <v>0</v>
      </c>
      <c r="K96" s="187"/>
      <c r="L96" s="192"/>
      <c r="M96" s="193"/>
      <c r="N96" s="194"/>
      <c r="O96" s="194"/>
      <c r="P96" s="195">
        <f>SUM(P97:P98)</f>
        <v>0</v>
      </c>
      <c r="Q96" s="194"/>
      <c r="R96" s="195">
        <f>SUM(R97:R98)</f>
        <v>0</v>
      </c>
      <c r="S96" s="194"/>
      <c r="T96" s="196">
        <f>SUM(T97:T98)</f>
        <v>0</v>
      </c>
      <c r="AR96" s="197" t="s">
        <v>188</v>
      </c>
      <c r="AT96" s="198" t="s">
        <v>68</v>
      </c>
      <c r="AU96" s="198" t="s">
        <v>76</v>
      </c>
      <c r="AY96" s="197" t="s">
        <v>162</v>
      </c>
      <c r="BK96" s="199">
        <f>SUM(BK97:BK98)</f>
        <v>0</v>
      </c>
    </row>
    <row r="97" spans="2:65" s="1" customFormat="1" ht="22.5" customHeight="1">
      <c r="B97" s="42"/>
      <c r="C97" s="205" t="s">
        <v>172</v>
      </c>
      <c r="D97" s="205" t="s">
        <v>166</v>
      </c>
      <c r="E97" s="206" t="s">
        <v>528</v>
      </c>
      <c r="F97" s="207" t="s">
        <v>529</v>
      </c>
      <c r="G97" s="208" t="s">
        <v>489</v>
      </c>
      <c r="H97" s="209">
        <v>0.6</v>
      </c>
      <c r="I97" s="210"/>
      <c r="J97" s="211">
        <f>ROUND(I97*H97,2)</f>
        <v>0</v>
      </c>
      <c r="K97" s="207" t="s">
        <v>21</v>
      </c>
      <c r="L97" s="62"/>
      <c r="M97" s="212" t="s">
        <v>21</v>
      </c>
      <c r="N97" s="213" t="s">
        <v>40</v>
      </c>
      <c r="O97" s="4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AR97" s="25" t="s">
        <v>518</v>
      </c>
      <c r="AT97" s="25" t="s">
        <v>166</v>
      </c>
      <c r="AU97" s="25" t="s">
        <v>80</v>
      </c>
      <c r="AY97" s="25" t="s">
        <v>162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25" t="s">
        <v>76</v>
      </c>
      <c r="BK97" s="216">
        <f>ROUND(I97*H97,2)</f>
        <v>0</v>
      </c>
      <c r="BL97" s="25" t="s">
        <v>518</v>
      </c>
      <c r="BM97" s="25" t="s">
        <v>1082</v>
      </c>
    </row>
    <row r="98" spans="2:65" s="12" customFormat="1">
      <c r="B98" s="217"/>
      <c r="C98" s="218"/>
      <c r="D98" s="229" t="s">
        <v>174</v>
      </c>
      <c r="E98" s="230" t="s">
        <v>21</v>
      </c>
      <c r="F98" s="231" t="s">
        <v>600</v>
      </c>
      <c r="G98" s="218"/>
      <c r="H98" s="232">
        <v>0.6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174</v>
      </c>
      <c r="AU98" s="228" t="s">
        <v>80</v>
      </c>
      <c r="AV98" s="12" t="s">
        <v>80</v>
      </c>
      <c r="AW98" s="12" t="s">
        <v>33</v>
      </c>
      <c r="AX98" s="12" t="s">
        <v>76</v>
      </c>
      <c r="AY98" s="228" t="s">
        <v>162</v>
      </c>
    </row>
    <row r="99" spans="2:65" s="11" customFormat="1" ht="29.85" customHeight="1">
      <c r="B99" s="186"/>
      <c r="C99" s="187"/>
      <c r="D99" s="202" t="s">
        <v>68</v>
      </c>
      <c r="E99" s="203" t="s">
        <v>532</v>
      </c>
      <c r="F99" s="203" t="s">
        <v>533</v>
      </c>
      <c r="G99" s="187"/>
      <c r="H99" s="187"/>
      <c r="I99" s="190"/>
      <c r="J99" s="204">
        <f>BK99</f>
        <v>0</v>
      </c>
      <c r="K99" s="187"/>
      <c r="L99" s="192"/>
      <c r="M99" s="193"/>
      <c r="N99" s="194"/>
      <c r="O99" s="194"/>
      <c r="P99" s="195">
        <f>SUM(P100:P101)</f>
        <v>0</v>
      </c>
      <c r="Q99" s="194"/>
      <c r="R99" s="195">
        <f>SUM(R100:R101)</f>
        <v>0</v>
      </c>
      <c r="S99" s="194"/>
      <c r="T99" s="196">
        <f>SUM(T100:T101)</f>
        <v>0</v>
      </c>
      <c r="AR99" s="197" t="s">
        <v>188</v>
      </c>
      <c r="AT99" s="198" t="s">
        <v>68</v>
      </c>
      <c r="AU99" s="198" t="s">
        <v>76</v>
      </c>
      <c r="AY99" s="197" t="s">
        <v>162</v>
      </c>
      <c r="BK99" s="199">
        <f>SUM(BK100:BK101)</f>
        <v>0</v>
      </c>
    </row>
    <row r="100" spans="2:65" s="1" customFormat="1" ht="22.5" customHeight="1">
      <c r="B100" s="42"/>
      <c r="C100" s="205" t="s">
        <v>171</v>
      </c>
      <c r="D100" s="205" t="s">
        <v>166</v>
      </c>
      <c r="E100" s="206" t="s">
        <v>534</v>
      </c>
      <c r="F100" s="207" t="s">
        <v>535</v>
      </c>
      <c r="G100" s="208" t="s">
        <v>376</v>
      </c>
      <c r="H100" s="209">
        <v>3</v>
      </c>
      <c r="I100" s="210"/>
      <c r="J100" s="211">
        <f>ROUND(I100*H100,2)</f>
        <v>0</v>
      </c>
      <c r="K100" s="207" t="s">
        <v>21</v>
      </c>
      <c r="L100" s="62"/>
      <c r="M100" s="212" t="s">
        <v>21</v>
      </c>
      <c r="N100" s="213" t="s">
        <v>40</v>
      </c>
      <c r="O100" s="4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25" t="s">
        <v>518</v>
      </c>
      <c r="AT100" s="25" t="s">
        <v>166</v>
      </c>
      <c r="AU100" s="25" t="s">
        <v>80</v>
      </c>
      <c r="AY100" s="25" t="s">
        <v>162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5" t="s">
        <v>76</v>
      </c>
      <c r="BK100" s="216">
        <f>ROUND(I100*H100,2)</f>
        <v>0</v>
      </c>
      <c r="BL100" s="25" t="s">
        <v>518</v>
      </c>
      <c r="BM100" s="25" t="s">
        <v>1083</v>
      </c>
    </row>
    <row r="101" spans="2:65" s="12" customFormat="1">
      <c r="B101" s="217"/>
      <c r="C101" s="218"/>
      <c r="D101" s="229" t="s">
        <v>174</v>
      </c>
      <c r="E101" s="230" t="s">
        <v>21</v>
      </c>
      <c r="F101" s="231" t="s">
        <v>602</v>
      </c>
      <c r="G101" s="218"/>
      <c r="H101" s="232">
        <v>3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174</v>
      </c>
      <c r="AU101" s="228" t="s">
        <v>80</v>
      </c>
      <c r="AV101" s="12" t="s">
        <v>80</v>
      </c>
      <c r="AW101" s="12" t="s">
        <v>33</v>
      </c>
      <c r="AX101" s="12" t="s">
        <v>76</v>
      </c>
      <c r="AY101" s="228" t="s">
        <v>162</v>
      </c>
    </row>
    <row r="102" spans="2:65" s="11" customFormat="1" ht="29.85" customHeight="1">
      <c r="B102" s="186"/>
      <c r="C102" s="187"/>
      <c r="D102" s="202" t="s">
        <v>68</v>
      </c>
      <c r="E102" s="203" t="s">
        <v>538</v>
      </c>
      <c r="F102" s="203" t="s">
        <v>539</v>
      </c>
      <c r="G102" s="187"/>
      <c r="H102" s="187"/>
      <c r="I102" s="190"/>
      <c r="J102" s="204">
        <f>BK102</f>
        <v>0</v>
      </c>
      <c r="K102" s="187"/>
      <c r="L102" s="192"/>
      <c r="M102" s="193"/>
      <c r="N102" s="194"/>
      <c r="O102" s="194"/>
      <c r="P102" s="195">
        <f>SUM(P103:P104)</f>
        <v>0</v>
      </c>
      <c r="Q102" s="194"/>
      <c r="R102" s="195">
        <f>SUM(R103:R104)</f>
        <v>0</v>
      </c>
      <c r="S102" s="194"/>
      <c r="T102" s="196">
        <f>SUM(T103:T104)</f>
        <v>0</v>
      </c>
      <c r="AR102" s="197" t="s">
        <v>188</v>
      </c>
      <c r="AT102" s="198" t="s">
        <v>68</v>
      </c>
      <c r="AU102" s="198" t="s">
        <v>76</v>
      </c>
      <c r="AY102" s="197" t="s">
        <v>162</v>
      </c>
      <c r="BK102" s="199">
        <f>SUM(BK103:BK104)</f>
        <v>0</v>
      </c>
    </row>
    <row r="103" spans="2:65" s="1" customFormat="1" ht="22.5" customHeight="1">
      <c r="B103" s="42"/>
      <c r="C103" s="205" t="s">
        <v>188</v>
      </c>
      <c r="D103" s="205" t="s">
        <v>166</v>
      </c>
      <c r="E103" s="206" t="s">
        <v>540</v>
      </c>
      <c r="F103" s="207" t="s">
        <v>541</v>
      </c>
      <c r="G103" s="208" t="s">
        <v>489</v>
      </c>
      <c r="H103" s="209">
        <v>0.6</v>
      </c>
      <c r="I103" s="210"/>
      <c r="J103" s="211">
        <f>ROUND(I103*H103,2)</f>
        <v>0</v>
      </c>
      <c r="K103" s="207" t="s">
        <v>21</v>
      </c>
      <c r="L103" s="62"/>
      <c r="M103" s="212" t="s">
        <v>21</v>
      </c>
      <c r="N103" s="213" t="s">
        <v>40</v>
      </c>
      <c r="O103" s="4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25" t="s">
        <v>518</v>
      </c>
      <c r="AT103" s="25" t="s">
        <v>166</v>
      </c>
      <c r="AU103" s="25" t="s">
        <v>80</v>
      </c>
      <c r="AY103" s="25" t="s">
        <v>162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5" t="s">
        <v>76</v>
      </c>
      <c r="BK103" s="216">
        <f>ROUND(I103*H103,2)</f>
        <v>0</v>
      </c>
      <c r="BL103" s="25" t="s">
        <v>518</v>
      </c>
      <c r="BM103" s="25" t="s">
        <v>1084</v>
      </c>
    </row>
    <row r="104" spans="2:65" s="12" customFormat="1">
      <c r="B104" s="217"/>
      <c r="C104" s="218"/>
      <c r="D104" s="229" t="s">
        <v>174</v>
      </c>
      <c r="E104" s="230" t="s">
        <v>21</v>
      </c>
      <c r="F104" s="231" t="s">
        <v>604</v>
      </c>
      <c r="G104" s="218"/>
      <c r="H104" s="232">
        <v>0.6</v>
      </c>
      <c r="I104" s="223"/>
      <c r="J104" s="218"/>
      <c r="K104" s="218"/>
      <c r="L104" s="224"/>
      <c r="M104" s="289"/>
      <c r="N104" s="290"/>
      <c r="O104" s="290"/>
      <c r="P104" s="290"/>
      <c r="Q104" s="290"/>
      <c r="R104" s="290"/>
      <c r="S104" s="290"/>
      <c r="T104" s="291"/>
      <c r="AT104" s="228" t="s">
        <v>174</v>
      </c>
      <c r="AU104" s="228" t="s">
        <v>80</v>
      </c>
      <c r="AV104" s="12" t="s">
        <v>80</v>
      </c>
      <c r="AW104" s="12" t="s">
        <v>33</v>
      </c>
      <c r="AX104" s="12" t="s">
        <v>76</v>
      </c>
      <c r="AY104" s="228" t="s">
        <v>162</v>
      </c>
    </row>
    <row r="105" spans="2:65" s="1" customFormat="1" ht="6.95" customHeight="1">
      <c r="B105" s="57"/>
      <c r="C105" s="58"/>
      <c r="D105" s="58"/>
      <c r="E105" s="58"/>
      <c r="F105" s="58"/>
      <c r="G105" s="58"/>
      <c r="H105" s="58"/>
      <c r="I105" s="149"/>
      <c r="J105" s="58"/>
      <c r="K105" s="58"/>
      <c r="L105" s="62"/>
    </row>
  </sheetData>
  <sheetProtection password="CC35" sheet="1" objects="1" scenarios="1" formatCells="0" formatColumns="0" formatRows="0" sort="0" autoFilter="0"/>
  <autoFilter ref="C87:K104"/>
  <mergeCells count="12">
    <mergeCell ref="E78:H78"/>
    <mergeCell ref="E80:H80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6:H76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92" customWidth="1"/>
    <col min="2" max="2" width="1.6640625" style="292" customWidth="1"/>
    <col min="3" max="4" width="5" style="292" customWidth="1"/>
    <col min="5" max="5" width="11.6640625" style="292" customWidth="1"/>
    <col min="6" max="6" width="9.1640625" style="292" customWidth="1"/>
    <col min="7" max="7" width="5" style="292" customWidth="1"/>
    <col min="8" max="8" width="77.83203125" style="292" customWidth="1"/>
    <col min="9" max="10" width="20" style="292" customWidth="1"/>
    <col min="11" max="11" width="1.6640625" style="292" customWidth="1"/>
  </cols>
  <sheetData>
    <row r="1" spans="2:11" ht="37.5" customHeight="1"/>
    <row r="2" spans="2:11" ht="7.5" customHeight="1">
      <c r="B2" s="293"/>
      <c r="C2" s="294"/>
      <c r="D2" s="294"/>
      <c r="E2" s="294"/>
      <c r="F2" s="294"/>
      <c r="G2" s="294"/>
      <c r="H2" s="294"/>
      <c r="I2" s="294"/>
      <c r="J2" s="294"/>
      <c r="K2" s="295"/>
    </row>
    <row r="3" spans="2:11" s="16" customFormat="1" ht="45" customHeight="1">
      <c r="B3" s="296"/>
      <c r="C3" s="421" t="s">
        <v>1085</v>
      </c>
      <c r="D3" s="421"/>
      <c r="E3" s="421"/>
      <c r="F3" s="421"/>
      <c r="G3" s="421"/>
      <c r="H3" s="421"/>
      <c r="I3" s="421"/>
      <c r="J3" s="421"/>
      <c r="K3" s="297"/>
    </row>
    <row r="4" spans="2:11" ht="25.5" customHeight="1">
      <c r="B4" s="298"/>
      <c r="C4" s="422" t="s">
        <v>1086</v>
      </c>
      <c r="D4" s="422"/>
      <c r="E4" s="422"/>
      <c r="F4" s="422"/>
      <c r="G4" s="422"/>
      <c r="H4" s="422"/>
      <c r="I4" s="422"/>
      <c r="J4" s="422"/>
      <c r="K4" s="299"/>
    </row>
    <row r="5" spans="2:11" ht="5.25" customHeight="1">
      <c r="B5" s="298"/>
      <c r="C5" s="300"/>
      <c r="D5" s="300"/>
      <c r="E5" s="300"/>
      <c r="F5" s="300"/>
      <c r="G5" s="300"/>
      <c r="H5" s="300"/>
      <c r="I5" s="300"/>
      <c r="J5" s="300"/>
      <c r="K5" s="299"/>
    </row>
    <row r="6" spans="2:11" ht="15" customHeight="1">
      <c r="B6" s="298"/>
      <c r="C6" s="420" t="s">
        <v>1087</v>
      </c>
      <c r="D6" s="420"/>
      <c r="E6" s="420"/>
      <c r="F6" s="420"/>
      <c r="G6" s="420"/>
      <c r="H6" s="420"/>
      <c r="I6" s="420"/>
      <c r="J6" s="420"/>
      <c r="K6" s="299"/>
    </row>
    <row r="7" spans="2:11" ht="15" customHeight="1">
      <c r="B7" s="302"/>
      <c r="C7" s="420" t="s">
        <v>1088</v>
      </c>
      <c r="D7" s="420"/>
      <c r="E7" s="420"/>
      <c r="F7" s="420"/>
      <c r="G7" s="420"/>
      <c r="H7" s="420"/>
      <c r="I7" s="420"/>
      <c r="J7" s="420"/>
      <c r="K7" s="299"/>
    </row>
    <row r="8" spans="2:11" ht="12.75" customHeight="1">
      <c r="B8" s="302"/>
      <c r="C8" s="301"/>
      <c r="D8" s="301"/>
      <c r="E8" s="301"/>
      <c r="F8" s="301"/>
      <c r="G8" s="301"/>
      <c r="H8" s="301"/>
      <c r="I8" s="301"/>
      <c r="J8" s="301"/>
      <c r="K8" s="299"/>
    </row>
    <row r="9" spans="2:11" ht="15" customHeight="1">
      <c r="B9" s="302"/>
      <c r="C9" s="420" t="s">
        <v>1089</v>
      </c>
      <c r="D9" s="420"/>
      <c r="E9" s="420"/>
      <c r="F9" s="420"/>
      <c r="G9" s="420"/>
      <c r="H9" s="420"/>
      <c r="I9" s="420"/>
      <c r="J9" s="420"/>
      <c r="K9" s="299"/>
    </row>
    <row r="10" spans="2:11" ht="15" customHeight="1">
      <c r="B10" s="302"/>
      <c r="C10" s="301"/>
      <c r="D10" s="420" t="s">
        <v>1090</v>
      </c>
      <c r="E10" s="420"/>
      <c r="F10" s="420"/>
      <c r="G10" s="420"/>
      <c r="H10" s="420"/>
      <c r="I10" s="420"/>
      <c r="J10" s="420"/>
      <c r="K10" s="299"/>
    </row>
    <row r="11" spans="2:11" ht="15" customHeight="1">
      <c r="B11" s="302"/>
      <c r="C11" s="303"/>
      <c r="D11" s="420" t="s">
        <v>1091</v>
      </c>
      <c r="E11" s="420"/>
      <c r="F11" s="420"/>
      <c r="G11" s="420"/>
      <c r="H11" s="420"/>
      <c r="I11" s="420"/>
      <c r="J11" s="420"/>
      <c r="K11" s="299"/>
    </row>
    <row r="12" spans="2:11" ht="12.75" customHeight="1">
      <c r="B12" s="302"/>
      <c r="C12" s="303"/>
      <c r="D12" s="303"/>
      <c r="E12" s="303"/>
      <c r="F12" s="303"/>
      <c r="G12" s="303"/>
      <c r="H12" s="303"/>
      <c r="I12" s="303"/>
      <c r="J12" s="303"/>
      <c r="K12" s="299"/>
    </row>
    <row r="13" spans="2:11" ht="15" customHeight="1">
      <c r="B13" s="302"/>
      <c r="C13" s="303"/>
      <c r="D13" s="420" t="s">
        <v>1092</v>
      </c>
      <c r="E13" s="420"/>
      <c r="F13" s="420"/>
      <c r="G13" s="420"/>
      <c r="H13" s="420"/>
      <c r="I13" s="420"/>
      <c r="J13" s="420"/>
      <c r="K13" s="299"/>
    </row>
    <row r="14" spans="2:11" ht="15" customHeight="1">
      <c r="B14" s="302"/>
      <c r="C14" s="303"/>
      <c r="D14" s="420" t="s">
        <v>1093</v>
      </c>
      <c r="E14" s="420"/>
      <c r="F14" s="420"/>
      <c r="G14" s="420"/>
      <c r="H14" s="420"/>
      <c r="I14" s="420"/>
      <c r="J14" s="420"/>
      <c r="K14" s="299"/>
    </row>
    <row r="15" spans="2:11" ht="15" customHeight="1">
      <c r="B15" s="302"/>
      <c r="C15" s="303"/>
      <c r="D15" s="420" t="s">
        <v>1094</v>
      </c>
      <c r="E15" s="420"/>
      <c r="F15" s="420"/>
      <c r="G15" s="420"/>
      <c r="H15" s="420"/>
      <c r="I15" s="420"/>
      <c r="J15" s="420"/>
      <c r="K15" s="299"/>
    </row>
    <row r="16" spans="2:11" ht="15" customHeight="1">
      <c r="B16" s="302"/>
      <c r="C16" s="303"/>
      <c r="D16" s="303"/>
      <c r="E16" s="304" t="s">
        <v>75</v>
      </c>
      <c r="F16" s="420" t="s">
        <v>1095</v>
      </c>
      <c r="G16" s="420"/>
      <c r="H16" s="420"/>
      <c r="I16" s="420"/>
      <c r="J16" s="420"/>
      <c r="K16" s="299"/>
    </row>
    <row r="17" spans="2:11" ht="15" customHeight="1">
      <c r="B17" s="302"/>
      <c r="C17" s="303"/>
      <c r="D17" s="303"/>
      <c r="E17" s="304" t="s">
        <v>1096</v>
      </c>
      <c r="F17" s="420" t="s">
        <v>1097</v>
      </c>
      <c r="G17" s="420"/>
      <c r="H17" s="420"/>
      <c r="I17" s="420"/>
      <c r="J17" s="420"/>
      <c r="K17" s="299"/>
    </row>
    <row r="18" spans="2:11" ht="15" customHeight="1">
      <c r="B18" s="302"/>
      <c r="C18" s="303"/>
      <c r="D18" s="303"/>
      <c r="E18" s="304" t="s">
        <v>1098</v>
      </c>
      <c r="F18" s="420" t="s">
        <v>1099</v>
      </c>
      <c r="G18" s="420"/>
      <c r="H18" s="420"/>
      <c r="I18" s="420"/>
      <c r="J18" s="420"/>
      <c r="K18" s="299"/>
    </row>
    <row r="19" spans="2:11" ht="15" customHeight="1">
      <c r="B19" s="302"/>
      <c r="C19" s="303"/>
      <c r="D19" s="303"/>
      <c r="E19" s="304" t="s">
        <v>82</v>
      </c>
      <c r="F19" s="420" t="s">
        <v>1100</v>
      </c>
      <c r="G19" s="420"/>
      <c r="H19" s="420"/>
      <c r="I19" s="420"/>
      <c r="J19" s="420"/>
      <c r="K19" s="299"/>
    </row>
    <row r="20" spans="2:11" ht="15" customHeight="1">
      <c r="B20" s="302"/>
      <c r="C20" s="303"/>
      <c r="D20" s="303"/>
      <c r="E20" s="304" t="s">
        <v>883</v>
      </c>
      <c r="F20" s="420" t="s">
        <v>884</v>
      </c>
      <c r="G20" s="420"/>
      <c r="H20" s="420"/>
      <c r="I20" s="420"/>
      <c r="J20" s="420"/>
      <c r="K20" s="299"/>
    </row>
    <row r="21" spans="2:11" ht="15" customHeight="1">
      <c r="B21" s="302"/>
      <c r="C21" s="303"/>
      <c r="D21" s="303"/>
      <c r="E21" s="304" t="s">
        <v>79</v>
      </c>
      <c r="F21" s="420" t="s">
        <v>1101</v>
      </c>
      <c r="G21" s="420"/>
      <c r="H21" s="420"/>
      <c r="I21" s="420"/>
      <c r="J21" s="420"/>
      <c r="K21" s="299"/>
    </row>
    <row r="22" spans="2:11" ht="12.75" customHeight="1">
      <c r="B22" s="302"/>
      <c r="C22" s="303"/>
      <c r="D22" s="303"/>
      <c r="E22" s="303"/>
      <c r="F22" s="303"/>
      <c r="G22" s="303"/>
      <c r="H22" s="303"/>
      <c r="I22" s="303"/>
      <c r="J22" s="303"/>
      <c r="K22" s="299"/>
    </row>
    <row r="23" spans="2:11" ht="15" customHeight="1">
      <c r="B23" s="302"/>
      <c r="C23" s="420" t="s">
        <v>1102</v>
      </c>
      <c r="D23" s="420"/>
      <c r="E23" s="420"/>
      <c r="F23" s="420"/>
      <c r="G23" s="420"/>
      <c r="H23" s="420"/>
      <c r="I23" s="420"/>
      <c r="J23" s="420"/>
      <c r="K23" s="299"/>
    </row>
    <row r="24" spans="2:11" ht="15" customHeight="1">
      <c r="B24" s="302"/>
      <c r="C24" s="420" t="s">
        <v>1103</v>
      </c>
      <c r="D24" s="420"/>
      <c r="E24" s="420"/>
      <c r="F24" s="420"/>
      <c r="G24" s="420"/>
      <c r="H24" s="420"/>
      <c r="I24" s="420"/>
      <c r="J24" s="420"/>
      <c r="K24" s="299"/>
    </row>
    <row r="25" spans="2:11" ht="15" customHeight="1">
      <c r="B25" s="302"/>
      <c r="C25" s="301"/>
      <c r="D25" s="420" t="s">
        <v>1104</v>
      </c>
      <c r="E25" s="420"/>
      <c r="F25" s="420"/>
      <c r="G25" s="420"/>
      <c r="H25" s="420"/>
      <c r="I25" s="420"/>
      <c r="J25" s="420"/>
      <c r="K25" s="299"/>
    </row>
    <row r="26" spans="2:11" ht="15" customHeight="1">
      <c r="B26" s="302"/>
      <c r="C26" s="303"/>
      <c r="D26" s="420" t="s">
        <v>1105</v>
      </c>
      <c r="E26" s="420"/>
      <c r="F26" s="420"/>
      <c r="G26" s="420"/>
      <c r="H26" s="420"/>
      <c r="I26" s="420"/>
      <c r="J26" s="420"/>
      <c r="K26" s="299"/>
    </row>
    <row r="27" spans="2:11" ht="12.75" customHeight="1">
      <c r="B27" s="302"/>
      <c r="C27" s="303"/>
      <c r="D27" s="303"/>
      <c r="E27" s="303"/>
      <c r="F27" s="303"/>
      <c r="G27" s="303"/>
      <c r="H27" s="303"/>
      <c r="I27" s="303"/>
      <c r="J27" s="303"/>
      <c r="K27" s="299"/>
    </row>
    <row r="28" spans="2:11" ht="15" customHeight="1">
      <c r="B28" s="302"/>
      <c r="C28" s="303"/>
      <c r="D28" s="420" t="s">
        <v>1106</v>
      </c>
      <c r="E28" s="420"/>
      <c r="F28" s="420"/>
      <c r="G28" s="420"/>
      <c r="H28" s="420"/>
      <c r="I28" s="420"/>
      <c r="J28" s="420"/>
      <c r="K28" s="299"/>
    </row>
    <row r="29" spans="2:11" ht="15" customHeight="1">
      <c r="B29" s="302"/>
      <c r="C29" s="303"/>
      <c r="D29" s="420" t="s">
        <v>1107</v>
      </c>
      <c r="E29" s="420"/>
      <c r="F29" s="420"/>
      <c r="G29" s="420"/>
      <c r="H29" s="420"/>
      <c r="I29" s="420"/>
      <c r="J29" s="420"/>
      <c r="K29" s="299"/>
    </row>
    <row r="30" spans="2:11" ht="12.75" customHeight="1">
      <c r="B30" s="302"/>
      <c r="C30" s="303"/>
      <c r="D30" s="303"/>
      <c r="E30" s="303"/>
      <c r="F30" s="303"/>
      <c r="G30" s="303"/>
      <c r="H30" s="303"/>
      <c r="I30" s="303"/>
      <c r="J30" s="303"/>
      <c r="K30" s="299"/>
    </row>
    <row r="31" spans="2:11" ht="15" customHeight="1">
      <c r="B31" s="302"/>
      <c r="C31" s="303"/>
      <c r="D31" s="420" t="s">
        <v>1108</v>
      </c>
      <c r="E31" s="420"/>
      <c r="F31" s="420"/>
      <c r="G31" s="420"/>
      <c r="H31" s="420"/>
      <c r="I31" s="420"/>
      <c r="J31" s="420"/>
      <c r="K31" s="299"/>
    </row>
    <row r="32" spans="2:11" ht="15" customHeight="1">
      <c r="B32" s="302"/>
      <c r="C32" s="303"/>
      <c r="D32" s="420" t="s">
        <v>1109</v>
      </c>
      <c r="E32" s="420"/>
      <c r="F32" s="420"/>
      <c r="G32" s="420"/>
      <c r="H32" s="420"/>
      <c r="I32" s="420"/>
      <c r="J32" s="420"/>
      <c r="K32" s="299"/>
    </row>
    <row r="33" spans="2:11" ht="15" customHeight="1">
      <c r="B33" s="302"/>
      <c r="C33" s="303"/>
      <c r="D33" s="420" t="s">
        <v>1110</v>
      </c>
      <c r="E33" s="420"/>
      <c r="F33" s="420"/>
      <c r="G33" s="420"/>
      <c r="H33" s="420"/>
      <c r="I33" s="420"/>
      <c r="J33" s="420"/>
      <c r="K33" s="299"/>
    </row>
    <row r="34" spans="2:11" ht="15" customHeight="1">
      <c r="B34" s="302"/>
      <c r="C34" s="303"/>
      <c r="D34" s="301"/>
      <c r="E34" s="305" t="s">
        <v>147</v>
      </c>
      <c r="F34" s="301"/>
      <c r="G34" s="420" t="s">
        <v>1111</v>
      </c>
      <c r="H34" s="420"/>
      <c r="I34" s="420"/>
      <c r="J34" s="420"/>
      <c r="K34" s="299"/>
    </row>
    <row r="35" spans="2:11" ht="30.75" customHeight="1">
      <c r="B35" s="302"/>
      <c r="C35" s="303"/>
      <c r="D35" s="301"/>
      <c r="E35" s="305" t="s">
        <v>1112</v>
      </c>
      <c r="F35" s="301"/>
      <c r="G35" s="420" t="s">
        <v>1113</v>
      </c>
      <c r="H35" s="420"/>
      <c r="I35" s="420"/>
      <c r="J35" s="420"/>
      <c r="K35" s="299"/>
    </row>
    <row r="36" spans="2:11" ht="15" customHeight="1">
      <c r="B36" s="302"/>
      <c r="C36" s="303"/>
      <c r="D36" s="301"/>
      <c r="E36" s="305" t="s">
        <v>50</v>
      </c>
      <c r="F36" s="301"/>
      <c r="G36" s="420" t="s">
        <v>1114</v>
      </c>
      <c r="H36" s="420"/>
      <c r="I36" s="420"/>
      <c r="J36" s="420"/>
      <c r="K36" s="299"/>
    </row>
    <row r="37" spans="2:11" ht="15" customHeight="1">
      <c r="B37" s="302"/>
      <c r="C37" s="303"/>
      <c r="D37" s="301"/>
      <c r="E37" s="305" t="s">
        <v>148</v>
      </c>
      <c r="F37" s="301"/>
      <c r="G37" s="420" t="s">
        <v>1115</v>
      </c>
      <c r="H37" s="420"/>
      <c r="I37" s="420"/>
      <c r="J37" s="420"/>
      <c r="K37" s="299"/>
    </row>
    <row r="38" spans="2:11" ht="15" customHeight="1">
      <c r="B38" s="302"/>
      <c r="C38" s="303"/>
      <c r="D38" s="301"/>
      <c r="E38" s="305" t="s">
        <v>149</v>
      </c>
      <c r="F38" s="301"/>
      <c r="G38" s="420" t="s">
        <v>1116</v>
      </c>
      <c r="H38" s="420"/>
      <c r="I38" s="420"/>
      <c r="J38" s="420"/>
      <c r="K38" s="299"/>
    </row>
    <row r="39" spans="2:11" ht="15" customHeight="1">
      <c r="B39" s="302"/>
      <c r="C39" s="303"/>
      <c r="D39" s="301"/>
      <c r="E39" s="305" t="s">
        <v>150</v>
      </c>
      <c r="F39" s="301"/>
      <c r="G39" s="420" t="s">
        <v>1117</v>
      </c>
      <c r="H39" s="420"/>
      <c r="I39" s="420"/>
      <c r="J39" s="420"/>
      <c r="K39" s="299"/>
    </row>
    <row r="40" spans="2:11" ht="15" customHeight="1">
      <c r="B40" s="302"/>
      <c r="C40" s="303"/>
      <c r="D40" s="301"/>
      <c r="E40" s="305" t="s">
        <v>1118</v>
      </c>
      <c r="F40" s="301"/>
      <c r="G40" s="420" t="s">
        <v>1119</v>
      </c>
      <c r="H40" s="420"/>
      <c r="I40" s="420"/>
      <c r="J40" s="420"/>
      <c r="K40" s="299"/>
    </row>
    <row r="41" spans="2:11" ht="15" customHeight="1">
      <c r="B41" s="302"/>
      <c r="C41" s="303"/>
      <c r="D41" s="301"/>
      <c r="E41" s="305"/>
      <c r="F41" s="301"/>
      <c r="G41" s="420" t="s">
        <v>1120</v>
      </c>
      <c r="H41" s="420"/>
      <c r="I41" s="420"/>
      <c r="J41" s="420"/>
      <c r="K41" s="299"/>
    </row>
    <row r="42" spans="2:11" ht="15" customHeight="1">
      <c r="B42" s="302"/>
      <c r="C42" s="303"/>
      <c r="D42" s="301"/>
      <c r="E42" s="305" t="s">
        <v>1121</v>
      </c>
      <c r="F42" s="301"/>
      <c r="G42" s="420" t="s">
        <v>1122</v>
      </c>
      <c r="H42" s="420"/>
      <c r="I42" s="420"/>
      <c r="J42" s="420"/>
      <c r="K42" s="299"/>
    </row>
    <row r="43" spans="2:11" ht="15" customHeight="1">
      <c r="B43" s="302"/>
      <c r="C43" s="303"/>
      <c r="D43" s="301"/>
      <c r="E43" s="305" t="s">
        <v>152</v>
      </c>
      <c r="F43" s="301"/>
      <c r="G43" s="420" t="s">
        <v>1123</v>
      </c>
      <c r="H43" s="420"/>
      <c r="I43" s="420"/>
      <c r="J43" s="420"/>
      <c r="K43" s="299"/>
    </row>
    <row r="44" spans="2:11" ht="12.75" customHeight="1">
      <c r="B44" s="302"/>
      <c r="C44" s="303"/>
      <c r="D44" s="301"/>
      <c r="E44" s="301"/>
      <c r="F44" s="301"/>
      <c r="G44" s="301"/>
      <c r="H44" s="301"/>
      <c r="I44" s="301"/>
      <c r="J44" s="301"/>
      <c r="K44" s="299"/>
    </row>
    <row r="45" spans="2:11" ht="15" customHeight="1">
      <c r="B45" s="302"/>
      <c r="C45" s="303"/>
      <c r="D45" s="420" t="s">
        <v>1124</v>
      </c>
      <c r="E45" s="420"/>
      <c r="F45" s="420"/>
      <c r="G45" s="420"/>
      <c r="H45" s="420"/>
      <c r="I45" s="420"/>
      <c r="J45" s="420"/>
      <c r="K45" s="299"/>
    </row>
    <row r="46" spans="2:11" ht="15" customHeight="1">
      <c r="B46" s="302"/>
      <c r="C46" s="303"/>
      <c r="D46" s="303"/>
      <c r="E46" s="420" t="s">
        <v>1125</v>
      </c>
      <c r="F46" s="420"/>
      <c r="G46" s="420"/>
      <c r="H46" s="420"/>
      <c r="I46" s="420"/>
      <c r="J46" s="420"/>
      <c r="K46" s="299"/>
    </row>
    <row r="47" spans="2:11" ht="15" customHeight="1">
      <c r="B47" s="302"/>
      <c r="C47" s="303"/>
      <c r="D47" s="303"/>
      <c r="E47" s="420" t="s">
        <v>1126</v>
      </c>
      <c r="F47" s="420"/>
      <c r="G47" s="420"/>
      <c r="H47" s="420"/>
      <c r="I47" s="420"/>
      <c r="J47" s="420"/>
      <c r="K47" s="299"/>
    </row>
    <row r="48" spans="2:11" ht="15" customHeight="1">
      <c r="B48" s="302"/>
      <c r="C48" s="303"/>
      <c r="D48" s="303"/>
      <c r="E48" s="420" t="s">
        <v>1127</v>
      </c>
      <c r="F48" s="420"/>
      <c r="G48" s="420"/>
      <c r="H48" s="420"/>
      <c r="I48" s="420"/>
      <c r="J48" s="420"/>
      <c r="K48" s="299"/>
    </row>
    <row r="49" spans="2:11" ht="15" customHeight="1">
      <c r="B49" s="302"/>
      <c r="C49" s="303"/>
      <c r="D49" s="420" t="s">
        <v>1128</v>
      </c>
      <c r="E49" s="420"/>
      <c r="F49" s="420"/>
      <c r="G49" s="420"/>
      <c r="H49" s="420"/>
      <c r="I49" s="420"/>
      <c r="J49" s="420"/>
      <c r="K49" s="299"/>
    </row>
    <row r="50" spans="2:11" ht="25.5" customHeight="1">
      <c r="B50" s="298"/>
      <c r="C50" s="422" t="s">
        <v>1129</v>
      </c>
      <c r="D50" s="422"/>
      <c r="E50" s="422"/>
      <c r="F50" s="422"/>
      <c r="G50" s="422"/>
      <c r="H50" s="422"/>
      <c r="I50" s="422"/>
      <c r="J50" s="422"/>
      <c r="K50" s="299"/>
    </row>
    <row r="51" spans="2:11" ht="5.25" customHeight="1">
      <c r="B51" s="298"/>
      <c r="C51" s="300"/>
      <c r="D51" s="300"/>
      <c r="E51" s="300"/>
      <c r="F51" s="300"/>
      <c r="G51" s="300"/>
      <c r="H51" s="300"/>
      <c r="I51" s="300"/>
      <c r="J51" s="300"/>
      <c r="K51" s="299"/>
    </row>
    <row r="52" spans="2:11" ht="15" customHeight="1">
      <c r="B52" s="298"/>
      <c r="C52" s="420" t="s">
        <v>1130</v>
      </c>
      <c r="D52" s="420"/>
      <c r="E52" s="420"/>
      <c r="F52" s="420"/>
      <c r="G52" s="420"/>
      <c r="H52" s="420"/>
      <c r="I52" s="420"/>
      <c r="J52" s="420"/>
      <c r="K52" s="299"/>
    </row>
    <row r="53" spans="2:11" ht="15" customHeight="1">
      <c r="B53" s="298"/>
      <c r="C53" s="420" t="s">
        <v>1131</v>
      </c>
      <c r="D53" s="420"/>
      <c r="E53" s="420"/>
      <c r="F53" s="420"/>
      <c r="G53" s="420"/>
      <c r="H53" s="420"/>
      <c r="I53" s="420"/>
      <c r="J53" s="420"/>
      <c r="K53" s="299"/>
    </row>
    <row r="54" spans="2:11" ht="12.75" customHeight="1">
      <c r="B54" s="298"/>
      <c r="C54" s="301"/>
      <c r="D54" s="301"/>
      <c r="E54" s="301"/>
      <c r="F54" s="301"/>
      <c r="G54" s="301"/>
      <c r="H54" s="301"/>
      <c r="I54" s="301"/>
      <c r="J54" s="301"/>
      <c r="K54" s="299"/>
    </row>
    <row r="55" spans="2:11" ht="15" customHeight="1">
      <c r="B55" s="298"/>
      <c r="C55" s="420" t="s">
        <v>1132</v>
      </c>
      <c r="D55" s="420"/>
      <c r="E55" s="420"/>
      <c r="F55" s="420"/>
      <c r="G55" s="420"/>
      <c r="H55" s="420"/>
      <c r="I55" s="420"/>
      <c r="J55" s="420"/>
      <c r="K55" s="299"/>
    </row>
    <row r="56" spans="2:11" ht="15" customHeight="1">
      <c r="B56" s="298"/>
      <c r="C56" s="303"/>
      <c r="D56" s="420" t="s">
        <v>1133</v>
      </c>
      <c r="E56" s="420"/>
      <c r="F56" s="420"/>
      <c r="G56" s="420"/>
      <c r="H56" s="420"/>
      <c r="I56" s="420"/>
      <c r="J56" s="420"/>
      <c r="K56" s="299"/>
    </row>
    <row r="57" spans="2:11" ht="15" customHeight="1">
      <c r="B57" s="298"/>
      <c r="C57" s="303"/>
      <c r="D57" s="420" t="s">
        <v>1134</v>
      </c>
      <c r="E57" s="420"/>
      <c r="F57" s="420"/>
      <c r="G57" s="420"/>
      <c r="H57" s="420"/>
      <c r="I57" s="420"/>
      <c r="J57" s="420"/>
      <c r="K57" s="299"/>
    </row>
    <row r="58" spans="2:11" ht="15" customHeight="1">
      <c r="B58" s="298"/>
      <c r="C58" s="303"/>
      <c r="D58" s="420" t="s">
        <v>1135</v>
      </c>
      <c r="E58" s="420"/>
      <c r="F58" s="420"/>
      <c r="G58" s="420"/>
      <c r="H58" s="420"/>
      <c r="I58" s="420"/>
      <c r="J58" s="420"/>
      <c r="K58" s="299"/>
    </row>
    <row r="59" spans="2:11" ht="15" customHeight="1">
      <c r="B59" s="298"/>
      <c r="C59" s="303"/>
      <c r="D59" s="420" t="s">
        <v>1136</v>
      </c>
      <c r="E59" s="420"/>
      <c r="F59" s="420"/>
      <c r="G59" s="420"/>
      <c r="H59" s="420"/>
      <c r="I59" s="420"/>
      <c r="J59" s="420"/>
      <c r="K59" s="299"/>
    </row>
    <row r="60" spans="2:11" ht="15" customHeight="1">
      <c r="B60" s="298"/>
      <c r="C60" s="303"/>
      <c r="D60" s="424" t="s">
        <v>1137</v>
      </c>
      <c r="E60" s="424"/>
      <c r="F60" s="424"/>
      <c r="G60" s="424"/>
      <c r="H60" s="424"/>
      <c r="I60" s="424"/>
      <c r="J60" s="424"/>
      <c r="K60" s="299"/>
    </row>
    <row r="61" spans="2:11" ht="15" customHeight="1">
      <c r="B61" s="298"/>
      <c r="C61" s="303"/>
      <c r="D61" s="420" t="s">
        <v>1138</v>
      </c>
      <c r="E61" s="420"/>
      <c r="F61" s="420"/>
      <c r="G61" s="420"/>
      <c r="H61" s="420"/>
      <c r="I61" s="420"/>
      <c r="J61" s="420"/>
      <c r="K61" s="299"/>
    </row>
    <row r="62" spans="2:11" ht="12.75" customHeight="1">
      <c r="B62" s="298"/>
      <c r="C62" s="303"/>
      <c r="D62" s="303"/>
      <c r="E62" s="306"/>
      <c r="F62" s="303"/>
      <c r="G62" s="303"/>
      <c r="H62" s="303"/>
      <c r="I62" s="303"/>
      <c r="J62" s="303"/>
      <c r="K62" s="299"/>
    </row>
    <row r="63" spans="2:11" ht="15" customHeight="1">
      <c r="B63" s="298"/>
      <c r="C63" s="303"/>
      <c r="D63" s="420" t="s">
        <v>1139</v>
      </c>
      <c r="E63" s="420"/>
      <c r="F63" s="420"/>
      <c r="G63" s="420"/>
      <c r="H63" s="420"/>
      <c r="I63" s="420"/>
      <c r="J63" s="420"/>
      <c r="K63" s="299"/>
    </row>
    <row r="64" spans="2:11" ht="15" customHeight="1">
      <c r="B64" s="298"/>
      <c r="C64" s="303"/>
      <c r="D64" s="424" t="s">
        <v>1140</v>
      </c>
      <c r="E64" s="424"/>
      <c r="F64" s="424"/>
      <c r="G64" s="424"/>
      <c r="H64" s="424"/>
      <c r="I64" s="424"/>
      <c r="J64" s="424"/>
      <c r="K64" s="299"/>
    </row>
    <row r="65" spans="2:11" ht="15" customHeight="1">
      <c r="B65" s="298"/>
      <c r="C65" s="303"/>
      <c r="D65" s="420" t="s">
        <v>1141</v>
      </c>
      <c r="E65" s="420"/>
      <c r="F65" s="420"/>
      <c r="G65" s="420"/>
      <c r="H65" s="420"/>
      <c r="I65" s="420"/>
      <c r="J65" s="420"/>
      <c r="K65" s="299"/>
    </row>
    <row r="66" spans="2:11" ht="15" customHeight="1">
      <c r="B66" s="298"/>
      <c r="C66" s="303"/>
      <c r="D66" s="420" t="s">
        <v>1142</v>
      </c>
      <c r="E66" s="420"/>
      <c r="F66" s="420"/>
      <c r="G66" s="420"/>
      <c r="H66" s="420"/>
      <c r="I66" s="420"/>
      <c r="J66" s="420"/>
      <c r="K66" s="299"/>
    </row>
    <row r="67" spans="2:11" ht="15" customHeight="1">
      <c r="B67" s="298"/>
      <c r="C67" s="303"/>
      <c r="D67" s="420" t="s">
        <v>1143</v>
      </c>
      <c r="E67" s="420"/>
      <c r="F67" s="420"/>
      <c r="G67" s="420"/>
      <c r="H67" s="420"/>
      <c r="I67" s="420"/>
      <c r="J67" s="420"/>
      <c r="K67" s="299"/>
    </row>
    <row r="68" spans="2:11" ht="15" customHeight="1">
      <c r="B68" s="298"/>
      <c r="C68" s="303"/>
      <c r="D68" s="420" t="s">
        <v>1144</v>
      </c>
      <c r="E68" s="420"/>
      <c r="F68" s="420"/>
      <c r="G68" s="420"/>
      <c r="H68" s="420"/>
      <c r="I68" s="420"/>
      <c r="J68" s="420"/>
      <c r="K68" s="299"/>
    </row>
    <row r="69" spans="2:11" ht="12.75" customHeight="1">
      <c r="B69" s="307"/>
      <c r="C69" s="308"/>
      <c r="D69" s="308"/>
      <c r="E69" s="308"/>
      <c r="F69" s="308"/>
      <c r="G69" s="308"/>
      <c r="H69" s="308"/>
      <c r="I69" s="308"/>
      <c r="J69" s="308"/>
      <c r="K69" s="309"/>
    </row>
    <row r="70" spans="2:11" ht="18.75" customHeight="1">
      <c r="B70" s="310"/>
      <c r="C70" s="310"/>
      <c r="D70" s="310"/>
      <c r="E70" s="310"/>
      <c r="F70" s="310"/>
      <c r="G70" s="310"/>
      <c r="H70" s="310"/>
      <c r="I70" s="310"/>
      <c r="J70" s="310"/>
      <c r="K70" s="311"/>
    </row>
    <row r="71" spans="2:11" ht="18.75" customHeight="1">
      <c r="B71" s="311"/>
      <c r="C71" s="311"/>
      <c r="D71" s="311"/>
      <c r="E71" s="311"/>
      <c r="F71" s="311"/>
      <c r="G71" s="311"/>
      <c r="H71" s="311"/>
      <c r="I71" s="311"/>
      <c r="J71" s="311"/>
      <c r="K71" s="311"/>
    </row>
    <row r="72" spans="2:11" ht="7.5" customHeight="1">
      <c r="B72" s="312"/>
      <c r="C72" s="313"/>
      <c r="D72" s="313"/>
      <c r="E72" s="313"/>
      <c r="F72" s="313"/>
      <c r="G72" s="313"/>
      <c r="H72" s="313"/>
      <c r="I72" s="313"/>
      <c r="J72" s="313"/>
      <c r="K72" s="314"/>
    </row>
    <row r="73" spans="2:11" ht="45" customHeight="1">
      <c r="B73" s="315"/>
      <c r="C73" s="425" t="s">
        <v>116</v>
      </c>
      <c r="D73" s="425"/>
      <c r="E73" s="425"/>
      <c r="F73" s="425"/>
      <c r="G73" s="425"/>
      <c r="H73" s="425"/>
      <c r="I73" s="425"/>
      <c r="J73" s="425"/>
      <c r="K73" s="316"/>
    </row>
    <row r="74" spans="2:11" ht="17.25" customHeight="1">
      <c r="B74" s="315"/>
      <c r="C74" s="317" t="s">
        <v>1145</v>
      </c>
      <c r="D74" s="317"/>
      <c r="E74" s="317"/>
      <c r="F74" s="317" t="s">
        <v>1146</v>
      </c>
      <c r="G74" s="318"/>
      <c r="H74" s="317" t="s">
        <v>148</v>
      </c>
      <c r="I74" s="317" t="s">
        <v>54</v>
      </c>
      <c r="J74" s="317" t="s">
        <v>1147</v>
      </c>
      <c r="K74" s="316"/>
    </row>
    <row r="75" spans="2:11" ht="17.25" customHeight="1">
      <c r="B75" s="315"/>
      <c r="C75" s="319" t="s">
        <v>1148</v>
      </c>
      <c r="D75" s="319"/>
      <c r="E75" s="319"/>
      <c r="F75" s="320" t="s">
        <v>1149</v>
      </c>
      <c r="G75" s="321"/>
      <c r="H75" s="319"/>
      <c r="I75" s="319"/>
      <c r="J75" s="319" t="s">
        <v>1150</v>
      </c>
      <c r="K75" s="316"/>
    </row>
    <row r="76" spans="2:11" ht="5.25" customHeight="1">
      <c r="B76" s="315"/>
      <c r="C76" s="322"/>
      <c r="D76" s="322"/>
      <c r="E76" s="322"/>
      <c r="F76" s="322"/>
      <c r="G76" s="323"/>
      <c r="H76" s="322"/>
      <c r="I76" s="322"/>
      <c r="J76" s="322"/>
      <c r="K76" s="316"/>
    </row>
    <row r="77" spans="2:11" ht="15" customHeight="1">
      <c r="B77" s="315"/>
      <c r="C77" s="305" t="s">
        <v>50</v>
      </c>
      <c r="D77" s="322"/>
      <c r="E77" s="322"/>
      <c r="F77" s="324" t="s">
        <v>1151</v>
      </c>
      <c r="G77" s="323"/>
      <c r="H77" s="305" t="s">
        <v>1152</v>
      </c>
      <c r="I77" s="305" t="s">
        <v>1153</v>
      </c>
      <c r="J77" s="305">
        <v>20</v>
      </c>
      <c r="K77" s="316"/>
    </row>
    <row r="78" spans="2:11" ht="15" customHeight="1">
      <c r="B78" s="315"/>
      <c r="C78" s="305" t="s">
        <v>1154</v>
      </c>
      <c r="D78" s="305"/>
      <c r="E78" s="305"/>
      <c r="F78" s="324" t="s">
        <v>1151</v>
      </c>
      <c r="G78" s="323"/>
      <c r="H78" s="305" t="s">
        <v>1155</v>
      </c>
      <c r="I78" s="305" t="s">
        <v>1153</v>
      </c>
      <c r="J78" s="305">
        <v>120</v>
      </c>
      <c r="K78" s="316"/>
    </row>
    <row r="79" spans="2:11" ht="15" customHeight="1">
      <c r="B79" s="325"/>
      <c r="C79" s="305" t="s">
        <v>1156</v>
      </c>
      <c r="D79" s="305"/>
      <c r="E79" s="305"/>
      <c r="F79" s="324" t="s">
        <v>1157</v>
      </c>
      <c r="G79" s="323"/>
      <c r="H79" s="305" t="s">
        <v>1158</v>
      </c>
      <c r="I79" s="305" t="s">
        <v>1153</v>
      </c>
      <c r="J79" s="305">
        <v>50</v>
      </c>
      <c r="K79" s="316"/>
    </row>
    <row r="80" spans="2:11" ht="15" customHeight="1">
      <c r="B80" s="325"/>
      <c r="C80" s="305" t="s">
        <v>1159</v>
      </c>
      <c r="D80" s="305"/>
      <c r="E80" s="305"/>
      <c r="F80" s="324" t="s">
        <v>1151</v>
      </c>
      <c r="G80" s="323"/>
      <c r="H80" s="305" t="s">
        <v>1160</v>
      </c>
      <c r="I80" s="305" t="s">
        <v>1161</v>
      </c>
      <c r="J80" s="305"/>
      <c r="K80" s="316"/>
    </row>
    <row r="81" spans="2:11" ht="15" customHeight="1">
      <c r="B81" s="325"/>
      <c r="C81" s="326" t="s">
        <v>1162</v>
      </c>
      <c r="D81" s="326"/>
      <c r="E81" s="326"/>
      <c r="F81" s="327" t="s">
        <v>1157</v>
      </c>
      <c r="G81" s="326"/>
      <c r="H81" s="326" t="s">
        <v>1163</v>
      </c>
      <c r="I81" s="326" t="s">
        <v>1153</v>
      </c>
      <c r="J81" s="326">
        <v>15</v>
      </c>
      <c r="K81" s="316"/>
    </row>
    <row r="82" spans="2:11" ht="15" customHeight="1">
      <c r="B82" s="325"/>
      <c r="C82" s="326" t="s">
        <v>1164</v>
      </c>
      <c r="D82" s="326"/>
      <c r="E82" s="326"/>
      <c r="F82" s="327" t="s">
        <v>1157</v>
      </c>
      <c r="G82" s="326"/>
      <c r="H82" s="326" t="s">
        <v>1165</v>
      </c>
      <c r="I82" s="326" t="s">
        <v>1153</v>
      </c>
      <c r="J82" s="326">
        <v>15</v>
      </c>
      <c r="K82" s="316"/>
    </row>
    <row r="83" spans="2:11" ht="15" customHeight="1">
      <c r="B83" s="325"/>
      <c r="C83" s="326" t="s">
        <v>1166</v>
      </c>
      <c r="D83" s="326"/>
      <c r="E83" s="326"/>
      <c r="F83" s="327" t="s">
        <v>1157</v>
      </c>
      <c r="G83" s="326"/>
      <c r="H83" s="326" t="s">
        <v>1167</v>
      </c>
      <c r="I83" s="326" t="s">
        <v>1153</v>
      </c>
      <c r="J83" s="326">
        <v>20</v>
      </c>
      <c r="K83" s="316"/>
    </row>
    <row r="84" spans="2:11" ht="15" customHeight="1">
      <c r="B84" s="325"/>
      <c r="C84" s="326" t="s">
        <v>1168</v>
      </c>
      <c r="D84" s="326"/>
      <c r="E84" s="326"/>
      <c r="F84" s="327" t="s">
        <v>1157</v>
      </c>
      <c r="G84" s="326"/>
      <c r="H84" s="326" t="s">
        <v>1169</v>
      </c>
      <c r="I84" s="326" t="s">
        <v>1153</v>
      </c>
      <c r="J84" s="326">
        <v>20</v>
      </c>
      <c r="K84" s="316"/>
    </row>
    <row r="85" spans="2:11" ht="15" customHeight="1">
      <c r="B85" s="325"/>
      <c r="C85" s="305" t="s">
        <v>1170</v>
      </c>
      <c r="D85" s="305"/>
      <c r="E85" s="305"/>
      <c r="F85" s="324" t="s">
        <v>1157</v>
      </c>
      <c r="G85" s="323"/>
      <c r="H85" s="305" t="s">
        <v>1171</v>
      </c>
      <c r="I85" s="305" t="s">
        <v>1153</v>
      </c>
      <c r="J85" s="305">
        <v>50</v>
      </c>
      <c r="K85" s="316"/>
    </row>
    <row r="86" spans="2:11" ht="15" customHeight="1">
      <c r="B86" s="325"/>
      <c r="C86" s="305" t="s">
        <v>1172</v>
      </c>
      <c r="D86" s="305"/>
      <c r="E86" s="305"/>
      <c r="F86" s="324" t="s">
        <v>1157</v>
      </c>
      <c r="G86" s="323"/>
      <c r="H86" s="305" t="s">
        <v>1173</v>
      </c>
      <c r="I86" s="305" t="s">
        <v>1153</v>
      </c>
      <c r="J86" s="305">
        <v>20</v>
      </c>
      <c r="K86" s="316"/>
    </row>
    <row r="87" spans="2:11" ht="15" customHeight="1">
      <c r="B87" s="325"/>
      <c r="C87" s="305" t="s">
        <v>1174</v>
      </c>
      <c r="D87" s="305"/>
      <c r="E87" s="305"/>
      <c r="F87" s="324" t="s">
        <v>1157</v>
      </c>
      <c r="G87" s="323"/>
      <c r="H87" s="305" t="s">
        <v>1175</v>
      </c>
      <c r="I87" s="305" t="s">
        <v>1153</v>
      </c>
      <c r="J87" s="305">
        <v>20</v>
      </c>
      <c r="K87" s="316"/>
    </row>
    <row r="88" spans="2:11" ht="15" customHeight="1">
      <c r="B88" s="325"/>
      <c r="C88" s="305" t="s">
        <v>1176</v>
      </c>
      <c r="D88" s="305"/>
      <c r="E88" s="305"/>
      <c r="F88" s="324" t="s">
        <v>1157</v>
      </c>
      <c r="G88" s="323"/>
      <c r="H88" s="305" t="s">
        <v>1177</v>
      </c>
      <c r="I88" s="305" t="s">
        <v>1153</v>
      </c>
      <c r="J88" s="305">
        <v>50</v>
      </c>
      <c r="K88" s="316"/>
    </row>
    <row r="89" spans="2:11" ht="15" customHeight="1">
      <c r="B89" s="325"/>
      <c r="C89" s="305" t="s">
        <v>1178</v>
      </c>
      <c r="D89" s="305"/>
      <c r="E89" s="305"/>
      <c r="F89" s="324" t="s">
        <v>1157</v>
      </c>
      <c r="G89" s="323"/>
      <c r="H89" s="305" t="s">
        <v>1178</v>
      </c>
      <c r="I89" s="305" t="s">
        <v>1153</v>
      </c>
      <c r="J89" s="305">
        <v>50</v>
      </c>
      <c r="K89" s="316"/>
    </row>
    <row r="90" spans="2:11" ht="15" customHeight="1">
      <c r="B90" s="325"/>
      <c r="C90" s="305" t="s">
        <v>153</v>
      </c>
      <c r="D90" s="305"/>
      <c r="E90" s="305"/>
      <c r="F90" s="324" t="s">
        <v>1157</v>
      </c>
      <c r="G90" s="323"/>
      <c r="H90" s="305" t="s">
        <v>1179</v>
      </c>
      <c r="I90" s="305" t="s">
        <v>1153</v>
      </c>
      <c r="J90" s="305">
        <v>255</v>
      </c>
      <c r="K90" s="316"/>
    </row>
    <row r="91" spans="2:11" ht="15" customHeight="1">
      <c r="B91" s="325"/>
      <c r="C91" s="305" t="s">
        <v>1180</v>
      </c>
      <c r="D91" s="305"/>
      <c r="E91" s="305"/>
      <c r="F91" s="324" t="s">
        <v>1151</v>
      </c>
      <c r="G91" s="323"/>
      <c r="H91" s="305" t="s">
        <v>1181</v>
      </c>
      <c r="I91" s="305" t="s">
        <v>1182</v>
      </c>
      <c r="J91" s="305"/>
      <c r="K91" s="316"/>
    </row>
    <row r="92" spans="2:11" ht="15" customHeight="1">
      <c r="B92" s="325"/>
      <c r="C92" s="305" t="s">
        <v>1183</v>
      </c>
      <c r="D92" s="305"/>
      <c r="E92" s="305"/>
      <c r="F92" s="324" t="s">
        <v>1151</v>
      </c>
      <c r="G92" s="323"/>
      <c r="H92" s="305" t="s">
        <v>1184</v>
      </c>
      <c r="I92" s="305" t="s">
        <v>1185</v>
      </c>
      <c r="J92" s="305"/>
      <c r="K92" s="316"/>
    </row>
    <row r="93" spans="2:11" ht="15" customHeight="1">
      <c r="B93" s="325"/>
      <c r="C93" s="305" t="s">
        <v>1186</v>
      </c>
      <c r="D93" s="305"/>
      <c r="E93" s="305"/>
      <c r="F93" s="324" t="s">
        <v>1151</v>
      </c>
      <c r="G93" s="323"/>
      <c r="H93" s="305" t="s">
        <v>1186</v>
      </c>
      <c r="I93" s="305" t="s">
        <v>1185</v>
      </c>
      <c r="J93" s="305"/>
      <c r="K93" s="316"/>
    </row>
    <row r="94" spans="2:11" ht="15" customHeight="1">
      <c r="B94" s="325"/>
      <c r="C94" s="305" t="s">
        <v>35</v>
      </c>
      <c r="D94" s="305"/>
      <c r="E94" s="305"/>
      <c r="F94" s="324" t="s">
        <v>1151</v>
      </c>
      <c r="G94" s="323"/>
      <c r="H94" s="305" t="s">
        <v>1187</v>
      </c>
      <c r="I94" s="305" t="s">
        <v>1185</v>
      </c>
      <c r="J94" s="305"/>
      <c r="K94" s="316"/>
    </row>
    <row r="95" spans="2:11" ht="15" customHeight="1">
      <c r="B95" s="325"/>
      <c r="C95" s="305" t="s">
        <v>45</v>
      </c>
      <c r="D95" s="305"/>
      <c r="E95" s="305"/>
      <c r="F95" s="324" t="s">
        <v>1151</v>
      </c>
      <c r="G95" s="323"/>
      <c r="H95" s="305" t="s">
        <v>1188</v>
      </c>
      <c r="I95" s="305" t="s">
        <v>1185</v>
      </c>
      <c r="J95" s="305"/>
      <c r="K95" s="316"/>
    </row>
    <row r="96" spans="2:11" ht="15" customHeight="1">
      <c r="B96" s="328"/>
      <c r="C96" s="329"/>
      <c r="D96" s="329"/>
      <c r="E96" s="329"/>
      <c r="F96" s="329"/>
      <c r="G96" s="329"/>
      <c r="H96" s="329"/>
      <c r="I96" s="329"/>
      <c r="J96" s="329"/>
      <c r="K96" s="330"/>
    </row>
    <row r="97" spans="2:11" ht="18.75" customHeight="1">
      <c r="B97" s="331"/>
      <c r="C97" s="332"/>
      <c r="D97" s="332"/>
      <c r="E97" s="332"/>
      <c r="F97" s="332"/>
      <c r="G97" s="332"/>
      <c r="H97" s="332"/>
      <c r="I97" s="332"/>
      <c r="J97" s="332"/>
      <c r="K97" s="331"/>
    </row>
    <row r="98" spans="2:11" ht="18.75" customHeight="1">
      <c r="B98" s="311"/>
      <c r="C98" s="311"/>
      <c r="D98" s="311"/>
      <c r="E98" s="311"/>
      <c r="F98" s="311"/>
      <c r="G98" s="311"/>
      <c r="H98" s="311"/>
      <c r="I98" s="311"/>
      <c r="J98" s="311"/>
      <c r="K98" s="311"/>
    </row>
    <row r="99" spans="2:11" ht="7.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4"/>
    </row>
    <row r="100" spans="2:11" ht="45" customHeight="1">
      <c r="B100" s="315"/>
      <c r="C100" s="425" t="s">
        <v>1189</v>
      </c>
      <c r="D100" s="425"/>
      <c r="E100" s="425"/>
      <c r="F100" s="425"/>
      <c r="G100" s="425"/>
      <c r="H100" s="425"/>
      <c r="I100" s="425"/>
      <c r="J100" s="425"/>
      <c r="K100" s="316"/>
    </row>
    <row r="101" spans="2:11" ht="17.25" customHeight="1">
      <c r="B101" s="315"/>
      <c r="C101" s="317" t="s">
        <v>1145</v>
      </c>
      <c r="D101" s="317"/>
      <c r="E101" s="317"/>
      <c r="F101" s="317" t="s">
        <v>1146</v>
      </c>
      <c r="G101" s="318"/>
      <c r="H101" s="317" t="s">
        <v>148</v>
      </c>
      <c r="I101" s="317" t="s">
        <v>54</v>
      </c>
      <c r="J101" s="317" t="s">
        <v>1147</v>
      </c>
      <c r="K101" s="316"/>
    </row>
    <row r="102" spans="2:11" ht="17.25" customHeight="1">
      <c r="B102" s="315"/>
      <c r="C102" s="319" t="s">
        <v>1148</v>
      </c>
      <c r="D102" s="319"/>
      <c r="E102" s="319"/>
      <c r="F102" s="320" t="s">
        <v>1149</v>
      </c>
      <c r="G102" s="321"/>
      <c r="H102" s="319"/>
      <c r="I102" s="319"/>
      <c r="J102" s="319" t="s">
        <v>1150</v>
      </c>
      <c r="K102" s="316"/>
    </row>
    <row r="103" spans="2:11" ht="5.25" customHeight="1">
      <c r="B103" s="315"/>
      <c r="C103" s="317"/>
      <c r="D103" s="317"/>
      <c r="E103" s="317"/>
      <c r="F103" s="317"/>
      <c r="G103" s="333"/>
      <c r="H103" s="317"/>
      <c r="I103" s="317"/>
      <c r="J103" s="317"/>
      <c r="K103" s="316"/>
    </row>
    <row r="104" spans="2:11" ht="15" customHeight="1">
      <c r="B104" s="315"/>
      <c r="C104" s="305" t="s">
        <v>50</v>
      </c>
      <c r="D104" s="322"/>
      <c r="E104" s="322"/>
      <c r="F104" s="324" t="s">
        <v>1151</v>
      </c>
      <c r="G104" s="333"/>
      <c r="H104" s="305" t="s">
        <v>1190</v>
      </c>
      <c r="I104" s="305" t="s">
        <v>1153</v>
      </c>
      <c r="J104" s="305">
        <v>20</v>
      </c>
      <c r="K104" s="316"/>
    </row>
    <row r="105" spans="2:11" ht="15" customHeight="1">
      <c r="B105" s="315"/>
      <c r="C105" s="305" t="s">
        <v>1154</v>
      </c>
      <c r="D105" s="305"/>
      <c r="E105" s="305"/>
      <c r="F105" s="324" t="s">
        <v>1151</v>
      </c>
      <c r="G105" s="305"/>
      <c r="H105" s="305" t="s">
        <v>1190</v>
      </c>
      <c r="I105" s="305" t="s">
        <v>1153</v>
      </c>
      <c r="J105" s="305">
        <v>120</v>
      </c>
      <c r="K105" s="316"/>
    </row>
    <row r="106" spans="2:11" ht="15" customHeight="1">
      <c r="B106" s="325"/>
      <c r="C106" s="305" t="s">
        <v>1156</v>
      </c>
      <c r="D106" s="305"/>
      <c r="E106" s="305"/>
      <c r="F106" s="324" t="s">
        <v>1157</v>
      </c>
      <c r="G106" s="305"/>
      <c r="H106" s="305" t="s">
        <v>1190</v>
      </c>
      <c r="I106" s="305" t="s">
        <v>1153</v>
      </c>
      <c r="J106" s="305">
        <v>50</v>
      </c>
      <c r="K106" s="316"/>
    </row>
    <row r="107" spans="2:11" ht="15" customHeight="1">
      <c r="B107" s="325"/>
      <c r="C107" s="305" t="s">
        <v>1159</v>
      </c>
      <c r="D107" s="305"/>
      <c r="E107" s="305"/>
      <c r="F107" s="324" t="s">
        <v>1151</v>
      </c>
      <c r="G107" s="305"/>
      <c r="H107" s="305" t="s">
        <v>1190</v>
      </c>
      <c r="I107" s="305" t="s">
        <v>1161</v>
      </c>
      <c r="J107" s="305"/>
      <c r="K107" s="316"/>
    </row>
    <row r="108" spans="2:11" ht="15" customHeight="1">
      <c r="B108" s="325"/>
      <c r="C108" s="305" t="s">
        <v>1170</v>
      </c>
      <c r="D108" s="305"/>
      <c r="E108" s="305"/>
      <c r="F108" s="324" t="s">
        <v>1157</v>
      </c>
      <c r="G108" s="305"/>
      <c r="H108" s="305" t="s">
        <v>1190</v>
      </c>
      <c r="I108" s="305" t="s">
        <v>1153</v>
      </c>
      <c r="J108" s="305">
        <v>50</v>
      </c>
      <c r="K108" s="316"/>
    </row>
    <row r="109" spans="2:11" ht="15" customHeight="1">
      <c r="B109" s="325"/>
      <c r="C109" s="305" t="s">
        <v>1178</v>
      </c>
      <c r="D109" s="305"/>
      <c r="E109" s="305"/>
      <c r="F109" s="324" t="s">
        <v>1157</v>
      </c>
      <c r="G109" s="305"/>
      <c r="H109" s="305" t="s">
        <v>1190</v>
      </c>
      <c r="I109" s="305" t="s">
        <v>1153</v>
      </c>
      <c r="J109" s="305">
        <v>50</v>
      </c>
      <c r="K109" s="316"/>
    </row>
    <row r="110" spans="2:11" ht="15" customHeight="1">
      <c r="B110" s="325"/>
      <c r="C110" s="305" t="s">
        <v>1176</v>
      </c>
      <c r="D110" s="305"/>
      <c r="E110" s="305"/>
      <c r="F110" s="324" t="s">
        <v>1157</v>
      </c>
      <c r="G110" s="305"/>
      <c r="H110" s="305" t="s">
        <v>1190</v>
      </c>
      <c r="I110" s="305" t="s">
        <v>1153</v>
      </c>
      <c r="J110" s="305">
        <v>50</v>
      </c>
      <c r="K110" s="316"/>
    </row>
    <row r="111" spans="2:11" ht="15" customHeight="1">
      <c r="B111" s="325"/>
      <c r="C111" s="305" t="s">
        <v>50</v>
      </c>
      <c r="D111" s="305"/>
      <c r="E111" s="305"/>
      <c r="F111" s="324" t="s">
        <v>1151</v>
      </c>
      <c r="G111" s="305"/>
      <c r="H111" s="305" t="s">
        <v>1191</v>
      </c>
      <c r="I111" s="305" t="s">
        <v>1153</v>
      </c>
      <c r="J111" s="305">
        <v>20</v>
      </c>
      <c r="K111" s="316"/>
    </row>
    <row r="112" spans="2:11" ht="15" customHeight="1">
      <c r="B112" s="325"/>
      <c r="C112" s="305" t="s">
        <v>1192</v>
      </c>
      <c r="D112" s="305"/>
      <c r="E112" s="305"/>
      <c r="F112" s="324" t="s">
        <v>1151</v>
      </c>
      <c r="G112" s="305"/>
      <c r="H112" s="305" t="s">
        <v>1193</v>
      </c>
      <c r="I112" s="305" t="s">
        <v>1153</v>
      </c>
      <c r="J112" s="305">
        <v>120</v>
      </c>
      <c r="K112" s="316"/>
    </row>
    <row r="113" spans="2:11" ht="15" customHeight="1">
      <c r="B113" s="325"/>
      <c r="C113" s="305" t="s">
        <v>35</v>
      </c>
      <c r="D113" s="305"/>
      <c r="E113" s="305"/>
      <c r="F113" s="324" t="s">
        <v>1151</v>
      </c>
      <c r="G113" s="305"/>
      <c r="H113" s="305" t="s">
        <v>1194</v>
      </c>
      <c r="I113" s="305" t="s">
        <v>1185</v>
      </c>
      <c r="J113" s="305"/>
      <c r="K113" s="316"/>
    </row>
    <row r="114" spans="2:11" ht="15" customHeight="1">
      <c r="B114" s="325"/>
      <c r="C114" s="305" t="s">
        <v>45</v>
      </c>
      <c r="D114" s="305"/>
      <c r="E114" s="305"/>
      <c r="F114" s="324" t="s">
        <v>1151</v>
      </c>
      <c r="G114" s="305"/>
      <c r="H114" s="305" t="s">
        <v>1195</v>
      </c>
      <c r="I114" s="305" t="s">
        <v>1185</v>
      </c>
      <c r="J114" s="305"/>
      <c r="K114" s="316"/>
    </row>
    <row r="115" spans="2:11" ht="15" customHeight="1">
      <c r="B115" s="325"/>
      <c r="C115" s="305" t="s">
        <v>54</v>
      </c>
      <c r="D115" s="305"/>
      <c r="E115" s="305"/>
      <c r="F115" s="324" t="s">
        <v>1151</v>
      </c>
      <c r="G115" s="305"/>
      <c r="H115" s="305" t="s">
        <v>1196</v>
      </c>
      <c r="I115" s="305" t="s">
        <v>1197</v>
      </c>
      <c r="J115" s="305"/>
      <c r="K115" s="316"/>
    </row>
    <row r="116" spans="2:11" ht="15" customHeight="1">
      <c r="B116" s="328"/>
      <c r="C116" s="334"/>
      <c r="D116" s="334"/>
      <c r="E116" s="334"/>
      <c r="F116" s="334"/>
      <c r="G116" s="334"/>
      <c r="H116" s="334"/>
      <c r="I116" s="334"/>
      <c r="J116" s="334"/>
      <c r="K116" s="330"/>
    </row>
    <row r="117" spans="2:11" ht="18.75" customHeight="1">
      <c r="B117" s="335"/>
      <c r="C117" s="301"/>
      <c r="D117" s="301"/>
      <c r="E117" s="301"/>
      <c r="F117" s="336"/>
      <c r="G117" s="301"/>
      <c r="H117" s="301"/>
      <c r="I117" s="301"/>
      <c r="J117" s="301"/>
      <c r="K117" s="335"/>
    </row>
    <row r="118" spans="2:11" ht="18.75" customHeight="1">
      <c r="B118" s="311"/>
      <c r="C118" s="311"/>
      <c r="D118" s="311"/>
      <c r="E118" s="311"/>
      <c r="F118" s="311"/>
      <c r="G118" s="311"/>
      <c r="H118" s="311"/>
      <c r="I118" s="311"/>
      <c r="J118" s="311"/>
      <c r="K118" s="311"/>
    </row>
    <row r="119" spans="2:11" ht="7.5" customHeight="1">
      <c r="B119" s="337"/>
      <c r="C119" s="338"/>
      <c r="D119" s="338"/>
      <c r="E119" s="338"/>
      <c r="F119" s="338"/>
      <c r="G119" s="338"/>
      <c r="H119" s="338"/>
      <c r="I119" s="338"/>
      <c r="J119" s="338"/>
      <c r="K119" s="339"/>
    </row>
    <row r="120" spans="2:11" ht="45" customHeight="1">
      <c r="B120" s="340"/>
      <c r="C120" s="421" t="s">
        <v>1198</v>
      </c>
      <c r="D120" s="421"/>
      <c r="E120" s="421"/>
      <c r="F120" s="421"/>
      <c r="G120" s="421"/>
      <c r="H120" s="421"/>
      <c r="I120" s="421"/>
      <c r="J120" s="421"/>
      <c r="K120" s="341"/>
    </row>
    <row r="121" spans="2:11" ht="17.25" customHeight="1">
      <c r="B121" s="342"/>
      <c r="C121" s="317" t="s">
        <v>1145</v>
      </c>
      <c r="D121" s="317"/>
      <c r="E121" s="317"/>
      <c r="F121" s="317" t="s">
        <v>1146</v>
      </c>
      <c r="G121" s="318"/>
      <c r="H121" s="317" t="s">
        <v>148</v>
      </c>
      <c r="I121" s="317" t="s">
        <v>54</v>
      </c>
      <c r="J121" s="317" t="s">
        <v>1147</v>
      </c>
      <c r="K121" s="343"/>
    </row>
    <row r="122" spans="2:11" ht="17.25" customHeight="1">
      <c r="B122" s="342"/>
      <c r="C122" s="319" t="s">
        <v>1148</v>
      </c>
      <c r="D122" s="319"/>
      <c r="E122" s="319"/>
      <c r="F122" s="320" t="s">
        <v>1149</v>
      </c>
      <c r="G122" s="321"/>
      <c r="H122" s="319"/>
      <c r="I122" s="319"/>
      <c r="J122" s="319" t="s">
        <v>1150</v>
      </c>
      <c r="K122" s="343"/>
    </row>
    <row r="123" spans="2:11" ht="5.25" customHeight="1">
      <c r="B123" s="344"/>
      <c r="C123" s="322"/>
      <c r="D123" s="322"/>
      <c r="E123" s="322"/>
      <c r="F123" s="322"/>
      <c r="G123" s="305"/>
      <c r="H123" s="322"/>
      <c r="I123" s="322"/>
      <c r="J123" s="322"/>
      <c r="K123" s="345"/>
    </row>
    <row r="124" spans="2:11" ht="15" customHeight="1">
      <c r="B124" s="344"/>
      <c r="C124" s="305" t="s">
        <v>1154</v>
      </c>
      <c r="D124" s="322"/>
      <c r="E124" s="322"/>
      <c r="F124" s="324" t="s">
        <v>1151</v>
      </c>
      <c r="G124" s="305"/>
      <c r="H124" s="305" t="s">
        <v>1190</v>
      </c>
      <c r="I124" s="305" t="s">
        <v>1153</v>
      </c>
      <c r="J124" s="305">
        <v>120</v>
      </c>
      <c r="K124" s="346"/>
    </row>
    <row r="125" spans="2:11" ht="15" customHeight="1">
      <c r="B125" s="344"/>
      <c r="C125" s="305" t="s">
        <v>1199</v>
      </c>
      <c r="D125" s="305"/>
      <c r="E125" s="305"/>
      <c r="F125" s="324" t="s">
        <v>1151</v>
      </c>
      <c r="G125" s="305"/>
      <c r="H125" s="305" t="s">
        <v>1200</v>
      </c>
      <c r="I125" s="305" t="s">
        <v>1153</v>
      </c>
      <c r="J125" s="305" t="s">
        <v>1201</v>
      </c>
      <c r="K125" s="346"/>
    </row>
    <row r="126" spans="2:11" ht="15" customHeight="1">
      <c r="B126" s="344"/>
      <c r="C126" s="305" t="s">
        <v>79</v>
      </c>
      <c r="D126" s="305"/>
      <c r="E126" s="305"/>
      <c r="F126" s="324" t="s">
        <v>1151</v>
      </c>
      <c r="G126" s="305"/>
      <c r="H126" s="305" t="s">
        <v>1202</v>
      </c>
      <c r="I126" s="305" t="s">
        <v>1153</v>
      </c>
      <c r="J126" s="305" t="s">
        <v>1201</v>
      </c>
      <c r="K126" s="346"/>
    </row>
    <row r="127" spans="2:11" ht="15" customHeight="1">
      <c r="B127" s="344"/>
      <c r="C127" s="305" t="s">
        <v>1162</v>
      </c>
      <c r="D127" s="305"/>
      <c r="E127" s="305"/>
      <c r="F127" s="324" t="s">
        <v>1157</v>
      </c>
      <c r="G127" s="305"/>
      <c r="H127" s="305" t="s">
        <v>1163</v>
      </c>
      <c r="I127" s="305" t="s">
        <v>1153</v>
      </c>
      <c r="J127" s="305">
        <v>15</v>
      </c>
      <c r="K127" s="346"/>
    </row>
    <row r="128" spans="2:11" ht="15" customHeight="1">
      <c r="B128" s="344"/>
      <c r="C128" s="326" t="s">
        <v>1164</v>
      </c>
      <c r="D128" s="326"/>
      <c r="E128" s="326"/>
      <c r="F128" s="327" t="s">
        <v>1157</v>
      </c>
      <c r="G128" s="326"/>
      <c r="H128" s="326" t="s">
        <v>1165</v>
      </c>
      <c r="I128" s="326" t="s">
        <v>1153</v>
      </c>
      <c r="J128" s="326">
        <v>15</v>
      </c>
      <c r="K128" s="346"/>
    </row>
    <row r="129" spans="2:11" ht="15" customHeight="1">
      <c r="B129" s="344"/>
      <c r="C129" s="326" t="s">
        <v>1166</v>
      </c>
      <c r="D129" s="326"/>
      <c r="E129" s="326"/>
      <c r="F129" s="327" t="s">
        <v>1157</v>
      </c>
      <c r="G129" s="326"/>
      <c r="H129" s="326" t="s">
        <v>1167</v>
      </c>
      <c r="I129" s="326" t="s">
        <v>1153</v>
      </c>
      <c r="J129" s="326">
        <v>20</v>
      </c>
      <c r="K129" s="346"/>
    </row>
    <row r="130" spans="2:11" ht="15" customHeight="1">
      <c r="B130" s="344"/>
      <c r="C130" s="326" t="s">
        <v>1168</v>
      </c>
      <c r="D130" s="326"/>
      <c r="E130" s="326"/>
      <c r="F130" s="327" t="s">
        <v>1157</v>
      </c>
      <c r="G130" s="326"/>
      <c r="H130" s="326" t="s">
        <v>1169</v>
      </c>
      <c r="I130" s="326" t="s">
        <v>1153</v>
      </c>
      <c r="J130" s="326">
        <v>20</v>
      </c>
      <c r="K130" s="346"/>
    </row>
    <row r="131" spans="2:11" ht="15" customHeight="1">
      <c r="B131" s="344"/>
      <c r="C131" s="305" t="s">
        <v>1156</v>
      </c>
      <c r="D131" s="305"/>
      <c r="E131" s="305"/>
      <c r="F131" s="324" t="s">
        <v>1157</v>
      </c>
      <c r="G131" s="305"/>
      <c r="H131" s="305" t="s">
        <v>1190</v>
      </c>
      <c r="I131" s="305" t="s">
        <v>1153</v>
      </c>
      <c r="J131" s="305">
        <v>50</v>
      </c>
      <c r="K131" s="346"/>
    </row>
    <row r="132" spans="2:11" ht="15" customHeight="1">
      <c r="B132" s="344"/>
      <c r="C132" s="305" t="s">
        <v>1170</v>
      </c>
      <c r="D132" s="305"/>
      <c r="E132" s="305"/>
      <c r="F132" s="324" t="s">
        <v>1157</v>
      </c>
      <c r="G132" s="305"/>
      <c r="H132" s="305" t="s">
        <v>1190</v>
      </c>
      <c r="I132" s="305" t="s">
        <v>1153</v>
      </c>
      <c r="J132" s="305">
        <v>50</v>
      </c>
      <c r="K132" s="346"/>
    </row>
    <row r="133" spans="2:11" ht="15" customHeight="1">
      <c r="B133" s="344"/>
      <c r="C133" s="305" t="s">
        <v>1176</v>
      </c>
      <c r="D133" s="305"/>
      <c r="E133" s="305"/>
      <c r="F133" s="324" t="s">
        <v>1157</v>
      </c>
      <c r="G133" s="305"/>
      <c r="H133" s="305" t="s">
        <v>1190</v>
      </c>
      <c r="I133" s="305" t="s">
        <v>1153</v>
      </c>
      <c r="J133" s="305">
        <v>50</v>
      </c>
      <c r="K133" s="346"/>
    </row>
    <row r="134" spans="2:11" ht="15" customHeight="1">
      <c r="B134" s="344"/>
      <c r="C134" s="305" t="s">
        <v>1178</v>
      </c>
      <c r="D134" s="305"/>
      <c r="E134" s="305"/>
      <c r="F134" s="324" t="s">
        <v>1157</v>
      </c>
      <c r="G134" s="305"/>
      <c r="H134" s="305" t="s">
        <v>1190</v>
      </c>
      <c r="I134" s="305" t="s">
        <v>1153</v>
      </c>
      <c r="J134" s="305">
        <v>50</v>
      </c>
      <c r="K134" s="346"/>
    </row>
    <row r="135" spans="2:11" ht="15" customHeight="1">
      <c r="B135" s="344"/>
      <c r="C135" s="305" t="s">
        <v>153</v>
      </c>
      <c r="D135" s="305"/>
      <c r="E135" s="305"/>
      <c r="F135" s="324" t="s">
        <v>1157</v>
      </c>
      <c r="G135" s="305"/>
      <c r="H135" s="305" t="s">
        <v>1203</v>
      </c>
      <c r="I135" s="305" t="s">
        <v>1153</v>
      </c>
      <c r="J135" s="305">
        <v>255</v>
      </c>
      <c r="K135" s="346"/>
    </row>
    <row r="136" spans="2:11" ht="15" customHeight="1">
      <c r="B136" s="344"/>
      <c r="C136" s="305" t="s">
        <v>1180</v>
      </c>
      <c r="D136" s="305"/>
      <c r="E136" s="305"/>
      <c r="F136" s="324" t="s">
        <v>1151</v>
      </c>
      <c r="G136" s="305"/>
      <c r="H136" s="305" t="s">
        <v>1204</v>
      </c>
      <c r="I136" s="305" t="s">
        <v>1182</v>
      </c>
      <c r="J136" s="305"/>
      <c r="K136" s="346"/>
    </row>
    <row r="137" spans="2:11" ht="15" customHeight="1">
      <c r="B137" s="344"/>
      <c r="C137" s="305" t="s">
        <v>1183</v>
      </c>
      <c r="D137" s="305"/>
      <c r="E137" s="305"/>
      <c r="F137" s="324" t="s">
        <v>1151</v>
      </c>
      <c r="G137" s="305"/>
      <c r="H137" s="305" t="s">
        <v>1205</v>
      </c>
      <c r="I137" s="305" t="s">
        <v>1185</v>
      </c>
      <c r="J137" s="305"/>
      <c r="K137" s="346"/>
    </row>
    <row r="138" spans="2:11" ht="15" customHeight="1">
      <c r="B138" s="344"/>
      <c r="C138" s="305" t="s">
        <v>1186</v>
      </c>
      <c r="D138" s="305"/>
      <c r="E138" s="305"/>
      <c r="F138" s="324" t="s">
        <v>1151</v>
      </c>
      <c r="G138" s="305"/>
      <c r="H138" s="305" t="s">
        <v>1186</v>
      </c>
      <c r="I138" s="305" t="s">
        <v>1185</v>
      </c>
      <c r="J138" s="305"/>
      <c r="K138" s="346"/>
    </row>
    <row r="139" spans="2:11" ht="15" customHeight="1">
      <c r="B139" s="344"/>
      <c r="C139" s="305" t="s">
        <v>35</v>
      </c>
      <c r="D139" s="305"/>
      <c r="E139" s="305"/>
      <c r="F139" s="324" t="s">
        <v>1151</v>
      </c>
      <c r="G139" s="305"/>
      <c r="H139" s="305" t="s">
        <v>1206</v>
      </c>
      <c r="I139" s="305" t="s">
        <v>1185</v>
      </c>
      <c r="J139" s="305"/>
      <c r="K139" s="346"/>
    </row>
    <row r="140" spans="2:11" ht="15" customHeight="1">
      <c r="B140" s="344"/>
      <c r="C140" s="305" t="s">
        <v>1207</v>
      </c>
      <c r="D140" s="305"/>
      <c r="E140" s="305"/>
      <c r="F140" s="324" t="s">
        <v>1151</v>
      </c>
      <c r="G140" s="305"/>
      <c r="H140" s="305" t="s">
        <v>1208</v>
      </c>
      <c r="I140" s="305" t="s">
        <v>1185</v>
      </c>
      <c r="J140" s="305"/>
      <c r="K140" s="346"/>
    </row>
    <row r="141" spans="2:11" ht="15" customHeight="1">
      <c r="B141" s="347"/>
      <c r="C141" s="348"/>
      <c r="D141" s="348"/>
      <c r="E141" s="348"/>
      <c r="F141" s="348"/>
      <c r="G141" s="348"/>
      <c r="H141" s="348"/>
      <c r="I141" s="348"/>
      <c r="J141" s="348"/>
      <c r="K141" s="349"/>
    </row>
    <row r="142" spans="2:11" ht="18.75" customHeight="1">
      <c r="B142" s="301"/>
      <c r="C142" s="301"/>
      <c r="D142" s="301"/>
      <c r="E142" s="301"/>
      <c r="F142" s="336"/>
      <c r="G142" s="301"/>
      <c r="H142" s="301"/>
      <c r="I142" s="301"/>
      <c r="J142" s="301"/>
      <c r="K142" s="301"/>
    </row>
    <row r="143" spans="2:11" ht="18.75" customHeight="1">
      <c r="B143" s="311"/>
      <c r="C143" s="311"/>
      <c r="D143" s="311"/>
      <c r="E143" s="311"/>
      <c r="F143" s="311"/>
      <c r="G143" s="311"/>
      <c r="H143" s="311"/>
      <c r="I143" s="311"/>
      <c r="J143" s="311"/>
      <c r="K143" s="311"/>
    </row>
    <row r="144" spans="2:11" ht="7.5" customHeight="1">
      <c r="B144" s="312"/>
      <c r="C144" s="313"/>
      <c r="D144" s="313"/>
      <c r="E144" s="313"/>
      <c r="F144" s="313"/>
      <c r="G144" s="313"/>
      <c r="H144" s="313"/>
      <c r="I144" s="313"/>
      <c r="J144" s="313"/>
      <c r="K144" s="314"/>
    </row>
    <row r="145" spans="2:11" ht="45" customHeight="1">
      <c r="B145" s="315"/>
      <c r="C145" s="425" t="s">
        <v>1209</v>
      </c>
      <c r="D145" s="425"/>
      <c r="E145" s="425"/>
      <c r="F145" s="425"/>
      <c r="G145" s="425"/>
      <c r="H145" s="425"/>
      <c r="I145" s="425"/>
      <c r="J145" s="425"/>
      <c r="K145" s="316"/>
    </row>
    <row r="146" spans="2:11" ht="17.25" customHeight="1">
      <c r="B146" s="315"/>
      <c r="C146" s="317" t="s">
        <v>1145</v>
      </c>
      <c r="D146" s="317"/>
      <c r="E146" s="317"/>
      <c r="F146" s="317" t="s">
        <v>1146</v>
      </c>
      <c r="G146" s="318"/>
      <c r="H146" s="317" t="s">
        <v>148</v>
      </c>
      <c r="I146" s="317" t="s">
        <v>54</v>
      </c>
      <c r="J146" s="317" t="s">
        <v>1147</v>
      </c>
      <c r="K146" s="316"/>
    </row>
    <row r="147" spans="2:11" ht="17.25" customHeight="1">
      <c r="B147" s="315"/>
      <c r="C147" s="319" t="s">
        <v>1148</v>
      </c>
      <c r="D147" s="319"/>
      <c r="E147" s="319"/>
      <c r="F147" s="320" t="s">
        <v>1149</v>
      </c>
      <c r="G147" s="321"/>
      <c r="H147" s="319"/>
      <c r="I147" s="319"/>
      <c r="J147" s="319" t="s">
        <v>1150</v>
      </c>
      <c r="K147" s="316"/>
    </row>
    <row r="148" spans="2:11" ht="5.25" customHeight="1">
      <c r="B148" s="325"/>
      <c r="C148" s="322"/>
      <c r="D148" s="322"/>
      <c r="E148" s="322"/>
      <c r="F148" s="322"/>
      <c r="G148" s="323"/>
      <c r="H148" s="322"/>
      <c r="I148" s="322"/>
      <c r="J148" s="322"/>
      <c r="K148" s="346"/>
    </row>
    <row r="149" spans="2:11" ht="15" customHeight="1">
      <c r="B149" s="325"/>
      <c r="C149" s="350" t="s">
        <v>1154</v>
      </c>
      <c r="D149" s="305"/>
      <c r="E149" s="305"/>
      <c r="F149" s="351" t="s">
        <v>1151</v>
      </c>
      <c r="G149" s="305"/>
      <c r="H149" s="350" t="s">
        <v>1190</v>
      </c>
      <c r="I149" s="350" t="s">
        <v>1153</v>
      </c>
      <c r="J149" s="350">
        <v>120</v>
      </c>
      <c r="K149" s="346"/>
    </row>
    <row r="150" spans="2:11" ht="15" customHeight="1">
      <c r="B150" s="325"/>
      <c r="C150" s="350" t="s">
        <v>1199</v>
      </c>
      <c r="D150" s="305"/>
      <c r="E150" s="305"/>
      <c r="F150" s="351" t="s">
        <v>1151</v>
      </c>
      <c r="G150" s="305"/>
      <c r="H150" s="350" t="s">
        <v>1210</v>
      </c>
      <c r="I150" s="350" t="s">
        <v>1153</v>
      </c>
      <c r="J150" s="350" t="s">
        <v>1201</v>
      </c>
      <c r="K150" s="346"/>
    </row>
    <row r="151" spans="2:11" ht="15" customHeight="1">
      <c r="B151" s="325"/>
      <c r="C151" s="350" t="s">
        <v>79</v>
      </c>
      <c r="D151" s="305"/>
      <c r="E151" s="305"/>
      <c r="F151" s="351" t="s">
        <v>1151</v>
      </c>
      <c r="G151" s="305"/>
      <c r="H151" s="350" t="s">
        <v>1211</v>
      </c>
      <c r="I151" s="350" t="s">
        <v>1153</v>
      </c>
      <c r="J151" s="350" t="s">
        <v>1201</v>
      </c>
      <c r="K151" s="346"/>
    </row>
    <row r="152" spans="2:11" ht="15" customHeight="1">
      <c r="B152" s="325"/>
      <c r="C152" s="350" t="s">
        <v>1156</v>
      </c>
      <c r="D152" s="305"/>
      <c r="E152" s="305"/>
      <c r="F152" s="351" t="s">
        <v>1157</v>
      </c>
      <c r="G152" s="305"/>
      <c r="H152" s="350" t="s">
        <v>1190</v>
      </c>
      <c r="I152" s="350" t="s">
        <v>1153</v>
      </c>
      <c r="J152" s="350">
        <v>50</v>
      </c>
      <c r="K152" s="346"/>
    </row>
    <row r="153" spans="2:11" ht="15" customHeight="1">
      <c r="B153" s="325"/>
      <c r="C153" s="350" t="s">
        <v>1159</v>
      </c>
      <c r="D153" s="305"/>
      <c r="E153" s="305"/>
      <c r="F153" s="351" t="s">
        <v>1151</v>
      </c>
      <c r="G153" s="305"/>
      <c r="H153" s="350" t="s">
        <v>1190</v>
      </c>
      <c r="I153" s="350" t="s">
        <v>1161</v>
      </c>
      <c r="J153" s="350"/>
      <c r="K153" s="346"/>
    </row>
    <row r="154" spans="2:11" ht="15" customHeight="1">
      <c r="B154" s="325"/>
      <c r="C154" s="350" t="s">
        <v>1170</v>
      </c>
      <c r="D154" s="305"/>
      <c r="E154" s="305"/>
      <c r="F154" s="351" t="s">
        <v>1157</v>
      </c>
      <c r="G154" s="305"/>
      <c r="H154" s="350" t="s">
        <v>1190</v>
      </c>
      <c r="I154" s="350" t="s">
        <v>1153</v>
      </c>
      <c r="J154" s="350">
        <v>50</v>
      </c>
      <c r="K154" s="346"/>
    </row>
    <row r="155" spans="2:11" ht="15" customHeight="1">
      <c r="B155" s="325"/>
      <c r="C155" s="350" t="s">
        <v>1178</v>
      </c>
      <c r="D155" s="305"/>
      <c r="E155" s="305"/>
      <c r="F155" s="351" t="s">
        <v>1157</v>
      </c>
      <c r="G155" s="305"/>
      <c r="H155" s="350" t="s">
        <v>1190</v>
      </c>
      <c r="I155" s="350" t="s">
        <v>1153</v>
      </c>
      <c r="J155" s="350">
        <v>50</v>
      </c>
      <c r="K155" s="346"/>
    </row>
    <row r="156" spans="2:11" ht="15" customHeight="1">
      <c r="B156" s="325"/>
      <c r="C156" s="350" t="s">
        <v>1176</v>
      </c>
      <c r="D156" s="305"/>
      <c r="E156" s="305"/>
      <c r="F156" s="351" t="s">
        <v>1157</v>
      </c>
      <c r="G156" s="305"/>
      <c r="H156" s="350" t="s">
        <v>1190</v>
      </c>
      <c r="I156" s="350" t="s">
        <v>1153</v>
      </c>
      <c r="J156" s="350">
        <v>50</v>
      </c>
      <c r="K156" s="346"/>
    </row>
    <row r="157" spans="2:11" ht="15" customHeight="1">
      <c r="B157" s="325"/>
      <c r="C157" s="350" t="s">
        <v>121</v>
      </c>
      <c r="D157" s="305"/>
      <c r="E157" s="305"/>
      <c r="F157" s="351" t="s">
        <v>1151</v>
      </c>
      <c r="G157" s="305"/>
      <c r="H157" s="350" t="s">
        <v>1212</v>
      </c>
      <c r="I157" s="350" t="s">
        <v>1153</v>
      </c>
      <c r="J157" s="350" t="s">
        <v>1213</v>
      </c>
      <c r="K157" s="346"/>
    </row>
    <row r="158" spans="2:11" ht="15" customHeight="1">
      <c r="B158" s="325"/>
      <c r="C158" s="350" t="s">
        <v>1214</v>
      </c>
      <c r="D158" s="305"/>
      <c r="E158" s="305"/>
      <c r="F158" s="351" t="s">
        <v>1151</v>
      </c>
      <c r="G158" s="305"/>
      <c r="H158" s="350" t="s">
        <v>1215</v>
      </c>
      <c r="I158" s="350" t="s">
        <v>1185</v>
      </c>
      <c r="J158" s="350"/>
      <c r="K158" s="346"/>
    </row>
    <row r="159" spans="2:11" ht="15" customHeight="1">
      <c r="B159" s="352"/>
      <c r="C159" s="334"/>
      <c r="D159" s="334"/>
      <c r="E159" s="334"/>
      <c r="F159" s="334"/>
      <c r="G159" s="334"/>
      <c r="H159" s="334"/>
      <c r="I159" s="334"/>
      <c r="J159" s="334"/>
      <c r="K159" s="353"/>
    </row>
    <row r="160" spans="2:11" ht="18.75" customHeight="1">
      <c r="B160" s="301"/>
      <c r="C160" s="305"/>
      <c r="D160" s="305"/>
      <c r="E160" s="305"/>
      <c r="F160" s="324"/>
      <c r="G160" s="305"/>
      <c r="H160" s="305"/>
      <c r="I160" s="305"/>
      <c r="J160" s="305"/>
      <c r="K160" s="301"/>
    </row>
    <row r="161" spans="2:11" ht="18.75" customHeight="1">
      <c r="B161" s="311"/>
      <c r="C161" s="311"/>
      <c r="D161" s="311"/>
      <c r="E161" s="311"/>
      <c r="F161" s="311"/>
      <c r="G161" s="311"/>
      <c r="H161" s="311"/>
      <c r="I161" s="311"/>
      <c r="J161" s="311"/>
      <c r="K161" s="311"/>
    </row>
    <row r="162" spans="2:11" ht="7.5" customHeight="1">
      <c r="B162" s="293"/>
      <c r="C162" s="294"/>
      <c r="D162" s="294"/>
      <c r="E162" s="294"/>
      <c r="F162" s="294"/>
      <c r="G162" s="294"/>
      <c r="H162" s="294"/>
      <c r="I162" s="294"/>
      <c r="J162" s="294"/>
      <c r="K162" s="295"/>
    </row>
    <row r="163" spans="2:11" ht="45" customHeight="1">
      <c r="B163" s="296"/>
      <c r="C163" s="421" t="s">
        <v>1216</v>
      </c>
      <c r="D163" s="421"/>
      <c r="E163" s="421"/>
      <c r="F163" s="421"/>
      <c r="G163" s="421"/>
      <c r="H163" s="421"/>
      <c r="I163" s="421"/>
      <c r="J163" s="421"/>
      <c r="K163" s="297"/>
    </row>
    <row r="164" spans="2:11" ht="17.25" customHeight="1">
      <c r="B164" s="296"/>
      <c r="C164" s="317" t="s">
        <v>1145</v>
      </c>
      <c r="D164" s="317"/>
      <c r="E164" s="317"/>
      <c r="F164" s="317" t="s">
        <v>1146</v>
      </c>
      <c r="G164" s="354"/>
      <c r="H164" s="355" t="s">
        <v>148</v>
      </c>
      <c r="I164" s="355" t="s">
        <v>54</v>
      </c>
      <c r="J164" s="317" t="s">
        <v>1147</v>
      </c>
      <c r="K164" s="297"/>
    </row>
    <row r="165" spans="2:11" ht="17.25" customHeight="1">
      <c r="B165" s="298"/>
      <c r="C165" s="319" t="s">
        <v>1148</v>
      </c>
      <c r="D165" s="319"/>
      <c r="E165" s="319"/>
      <c r="F165" s="320" t="s">
        <v>1149</v>
      </c>
      <c r="G165" s="356"/>
      <c r="H165" s="357"/>
      <c r="I165" s="357"/>
      <c r="J165" s="319" t="s">
        <v>1150</v>
      </c>
      <c r="K165" s="299"/>
    </row>
    <row r="166" spans="2:11" ht="5.25" customHeight="1">
      <c r="B166" s="325"/>
      <c r="C166" s="322"/>
      <c r="D166" s="322"/>
      <c r="E166" s="322"/>
      <c r="F166" s="322"/>
      <c r="G166" s="323"/>
      <c r="H166" s="322"/>
      <c r="I166" s="322"/>
      <c r="J166" s="322"/>
      <c r="K166" s="346"/>
    </row>
    <row r="167" spans="2:11" ht="15" customHeight="1">
      <c r="B167" s="325"/>
      <c r="C167" s="305" t="s">
        <v>1154</v>
      </c>
      <c r="D167" s="305"/>
      <c r="E167" s="305"/>
      <c r="F167" s="324" t="s">
        <v>1151</v>
      </c>
      <c r="G167" s="305"/>
      <c r="H167" s="305" t="s">
        <v>1190</v>
      </c>
      <c r="I167" s="305" t="s">
        <v>1153</v>
      </c>
      <c r="J167" s="305">
        <v>120</v>
      </c>
      <c r="K167" s="346"/>
    </row>
    <row r="168" spans="2:11" ht="15" customHeight="1">
      <c r="B168" s="325"/>
      <c r="C168" s="305" t="s">
        <v>1199</v>
      </c>
      <c r="D168" s="305"/>
      <c r="E168" s="305"/>
      <c r="F168" s="324" t="s">
        <v>1151</v>
      </c>
      <c r="G168" s="305"/>
      <c r="H168" s="305" t="s">
        <v>1200</v>
      </c>
      <c r="I168" s="305" t="s">
        <v>1153</v>
      </c>
      <c r="J168" s="305" t="s">
        <v>1201</v>
      </c>
      <c r="K168" s="346"/>
    </row>
    <row r="169" spans="2:11" ht="15" customHeight="1">
      <c r="B169" s="325"/>
      <c r="C169" s="305" t="s">
        <v>79</v>
      </c>
      <c r="D169" s="305"/>
      <c r="E169" s="305"/>
      <c r="F169" s="324" t="s">
        <v>1151</v>
      </c>
      <c r="G169" s="305"/>
      <c r="H169" s="305" t="s">
        <v>1217</v>
      </c>
      <c r="I169" s="305" t="s">
        <v>1153</v>
      </c>
      <c r="J169" s="305" t="s">
        <v>1201</v>
      </c>
      <c r="K169" s="346"/>
    </row>
    <row r="170" spans="2:11" ht="15" customHeight="1">
      <c r="B170" s="325"/>
      <c r="C170" s="305" t="s">
        <v>1156</v>
      </c>
      <c r="D170" s="305"/>
      <c r="E170" s="305"/>
      <c r="F170" s="324" t="s">
        <v>1157</v>
      </c>
      <c r="G170" s="305"/>
      <c r="H170" s="305" t="s">
        <v>1217</v>
      </c>
      <c r="I170" s="305" t="s">
        <v>1153</v>
      </c>
      <c r="J170" s="305">
        <v>50</v>
      </c>
      <c r="K170" s="346"/>
    </row>
    <row r="171" spans="2:11" ht="15" customHeight="1">
      <c r="B171" s="325"/>
      <c r="C171" s="305" t="s">
        <v>1159</v>
      </c>
      <c r="D171" s="305"/>
      <c r="E171" s="305"/>
      <c r="F171" s="324" t="s">
        <v>1151</v>
      </c>
      <c r="G171" s="305"/>
      <c r="H171" s="305" t="s">
        <v>1217</v>
      </c>
      <c r="I171" s="305" t="s">
        <v>1161</v>
      </c>
      <c r="J171" s="305"/>
      <c r="K171" s="346"/>
    </row>
    <row r="172" spans="2:11" ht="15" customHeight="1">
      <c r="B172" s="325"/>
      <c r="C172" s="305" t="s">
        <v>1170</v>
      </c>
      <c r="D172" s="305"/>
      <c r="E172" s="305"/>
      <c r="F172" s="324" t="s">
        <v>1157</v>
      </c>
      <c r="G172" s="305"/>
      <c r="H172" s="305" t="s">
        <v>1217</v>
      </c>
      <c r="I172" s="305" t="s">
        <v>1153</v>
      </c>
      <c r="J172" s="305">
        <v>50</v>
      </c>
      <c r="K172" s="346"/>
    </row>
    <row r="173" spans="2:11" ht="15" customHeight="1">
      <c r="B173" s="325"/>
      <c r="C173" s="305" t="s">
        <v>1178</v>
      </c>
      <c r="D173" s="305"/>
      <c r="E173" s="305"/>
      <c r="F173" s="324" t="s">
        <v>1157</v>
      </c>
      <c r="G173" s="305"/>
      <c r="H173" s="305" t="s">
        <v>1217</v>
      </c>
      <c r="I173" s="305" t="s">
        <v>1153</v>
      </c>
      <c r="J173" s="305">
        <v>50</v>
      </c>
      <c r="K173" s="346"/>
    </row>
    <row r="174" spans="2:11" ht="15" customHeight="1">
      <c r="B174" s="325"/>
      <c r="C174" s="305" t="s">
        <v>1176</v>
      </c>
      <c r="D174" s="305"/>
      <c r="E174" s="305"/>
      <c r="F174" s="324" t="s">
        <v>1157</v>
      </c>
      <c r="G174" s="305"/>
      <c r="H174" s="305" t="s">
        <v>1217</v>
      </c>
      <c r="I174" s="305" t="s">
        <v>1153</v>
      </c>
      <c r="J174" s="305">
        <v>50</v>
      </c>
      <c r="K174" s="346"/>
    </row>
    <row r="175" spans="2:11" ht="15" customHeight="1">
      <c r="B175" s="325"/>
      <c r="C175" s="305" t="s">
        <v>147</v>
      </c>
      <c r="D175" s="305"/>
      <c r="E175" s="305"/>
      <c r="F175" s="324" t="s">
        <v>1151</v>
      </c>
      <c r="G175" s="305"/>
      <c r="H175" s="305" t="s">
        <v>1218</v>
      </c>
      <c r="I175" s="305" t="s">
        <v>1219</v>
      </c>
      <c r="J175" s="305"/>
      <c r="K175" s="346"/>
    </row>
    <row r="176" spans="2:11" ht="15" customHeight="1">
      <c r="B176" s="325"/>
      <c r="C176" s="305" t="s">
        <v>54</v>
      </c>
      <c r="D176" s="305"/>
      <c r="E176" s="305"/>
      <c r="F176" s="324" t="s">
        <v>1151</v>
      </c>
      <c r="G176" s="305"/>
      <c r="H176" s="305" t="s">
        <v>1220</v>
      </c>
      <c r="I176" s="305" t="s">
        <v>1221</v>
      </c>
      <c r="J176" s="305">
        <v>1</v>
      </c>
      <c r="K176" s="346"/>
    </row>
    <row r="177" spans="2:11" ht="15" customHeight="1">
      <c r="B177" s="325"/>
      <c r="C177" s="305" t="s">
        <v>50</v>
      </c>
      <c r="D177" s="305"/>
      <c r="E177" s="305"/>
      <c r="F177" s="324" t="s">
        <v>1151</v>
      </c>
      <c r="G177" s="305"/>
      <c r="H177" s="305" t="s">
        <v>1222</v>
      </c>
      <c r="I177" s="305" t="s">
        <v>1153</v>
      </c>
      <c r="J177" s="305">
        <v>20</v>
      </c>
      <c r="K177" s="346"/>
    </row>
    <row r="178" spans="2:11" ht="15" customHeight="1">
      <c r="B178" s="325"/>
      <c r="C178" s="305" t="s">
        <v>148</v>
      </c>
      <c r="D178" s="305"/>
      <c r="E178" s="305"/>
      <c r="F178" s="324" t="s">
        <v>1151</v>
      </c>
      <c r="G178" s="305"/>
      <c r="H178" s="305" t="s">
        <v>1223</v>
      </c>
      <c r="I178" s="305" t="s">
        <v>1153</v>
      </c>
      <c r="J178" s="305">
        <v>255</v>
      </c>
      <c r="K178" s="346"/>
    </row>
    <row r="179" spans="2:11" ht="15" customHeight="1">
      <c r="B179" s="325"/>
      <c r="C179" s="305" t="s">
        <v>149</v>
      </c>
      <c r="D179" s="305"/>
      <c r="E179" s="305"/>
      <c r="F179" s="324" t="s">
        <v>1151</v>
      </c>
      <c r="G179" s="305"/>
      <c r="H179" s="305" t="s">
        <v>1116</v>
      </c>
      <c r="I179" s="305" t="s">
        <v>1153</v>
      </c>
      <c r="J179" s="305">
        <v>10</v>
      </c>
      <c r="K179" s="346"/>
    </row>
    <row r="180" spans="2:11" ht="15" customHeight="1">
      <c r="B180" s="325"/>
      <c r="C180" s="305" t="s">
        <v>150</v>
      </c>
      <c r="D180" s="305"/>
      <c r="E180" s="305"/>
      <c r="F180" s="324" t="s">
        <v>1151</v>
      </c>
      <c r="G180" s="305"/>
      <c r="H180" s="305" t="s">
        <v>1224</v>
      </c>
      <c r="I180" s="305" t="s">
        <v>1185</v>
      </c>
      <c r="J180" s="305"/>
      <c r="K180" s="346"/>
    </row>
    <row r="181" spans="2:11" ht="15" customHeight="1">
      <c r="B181" s="325"/>
      <c r="C181" s="305" t="s">
        <v>1225</v>
      </c>
      <c r="D181" s="305"/>
      <c r="E181" s="305"/>
      <c r="F181" s="324" t="s">
        <v>1151</v>
      </c>
      <c r="G181" s="305"/>
      <c r="H181" s="305" t="s">
        <v>1226</v>
      </c>
      <c r="I181" s="305" t="s">
        <v>1185</v>
      </c>
      <c r="J181" s="305"/>
      <c r="K181" s="346"/>
    </row>
    <row r="182" spans="2:11" ht="15" customHeight="1">
      <c r="B182" s="325"/>
      <c r="C182" s="305" t="s">
        <v>1214</v>
      </c>
      <c r="D182" s="305"/>
      <c r="E182" s="305"/>
      <c r="F182" s="324" t="s">
        <v>1151</v>
      </c>
      <c r="G182" s="305"/>
      <c r="H182" s="305" t="s">
        <v>1227</v>
      </c>
      <c r="I182" s="305" t="s">
        <v>1185</v>
      </c>
      <c r="J182" s="305"/>
      <c r="K182" s="346"/>
    </row>
    <row r="183" spans="2:11" ht="15" customHeight="1">
      <c r="B183" s="325"/>
      <c r="C183" s="305" t="s">
        <v>152</v>
      </c>
      <c r="D183" s="305"/>
      <c r="E183" s="305"/>
      <c r="F183" s="324" t="s">
        <v>1157</v>
      </c>
      <c r="G183" s="305"/>
      <c r="H183" s="305" t="s">
        <v>1228</v>
      </c>
      <c r="I183" s="305" t="s">
        <v>1153</v>
      </c>
      <c r="J183" s="305">
        <v>50</v>
      </c>
      <c r="K183" s="346"/>
    </row>
    <row r="184" spans="2:11" ht="15" customHeight="1">
      <c r="B184" s="325"/>
      <c r="C184" s="305" t="s">
        <v>1229</v>
      </c>
      <c r="D184" s="305"/>
      <c r="E184" s="305"/>
      <c r="F184" s="324" t="s">
        <v>1157</v>
      </c>
      <c r="G184" s="305"/>
      <c r="H184" s="305" t="s">
        <v>1230</v>
      </c>
      <c r="I184" s="305" t="s">
        <v>1231</v>
      </c>
      <c r="J184" s="305"/>
      <c r="K184" s="346"/>
    </row>
    <row r="185" spans="2:11" ht="15" customHeight="1">
      <c r="B185" s="325"/>
      <c r="C185" s="305" t="s">
        <v>1232</v>
      </c>
      <c r="D185" s="305"/>
      <c r="E185" s="305"/>
      <c r="F185" s="324" t="s">
        <v>1157</v>
      </c>
      <c r="G185" s="305"/>
      <c r="H185" s="305" t="s">
        <v>1233</v>
      </c>
      <c r="I185" s="305" t="s">
        <v>1231</v>
      </c>
      <c r="J185" s="305"/>
      <c r="K185" s="346"/>
    </row>
    <row r="186" spans="2:11" ht="15" customHeight="1">
      <c r="B186" s="325"/>
      <c r="C186" s="305" t="s">
        <v>1234</v>
      </c>
      <c r="D186" s="305"/>
      <c r="E186" s="305"/>
      <c r="F186" s="324" t="s">
        <v>1157</v>
      </c>
      <c r="G186" s="305"/>
      <c r="H186" s="305" t="s">
        <v>1235</v>
      </c>
      <c r="I186" s="305" t="s">
        <v>1231</v>
      </c>
      <c r="J186" s="305"/>
      <c r="K186" s="346"/>
    </row>
    <row r="187" spans="2:11" ht="15" customHeight="1">
      <c r="B187" s="325"/>
      <c r="C187" s="358" t="s">
        <v>1236</v>
      </c>
      <c r="D187" s="305"/>
      <c r="E187" s="305"/>
      <c r="F187" s="324" t="s">
        <v>1157</v>
      </c>
      <c r="G187" s="305"/>
      <c r="H187" s="305" t="s">
        <v>1237</v>
      </c>
      <c r="I187" s="305" t="s">
        <v>1238</v>
      </c>
      <c r="J187" s="359" t="s">
        <v>1239</v>
      </c>
      <c r="K187" s="346"/>
    </row>
    <row r="188" spans="2:11" ht="15" customHeight="1">
      <c r="B188" s="325"/>
      <c r="C188" s="310" t="s">
        <v>39</v>
      </c>
      <c r="D188" s="305"/>
      <c r="E188" s="305"/>
      <c r="F188" s="324" t="s">
        <v>1151</v>
      </c>
      <c r="G188" s="305"/>
      <c r="H188" s="301" t="s">
        <v>1240</v>
      </c>
      <c r="I188" s="305" t="s">
        <v>1241</v>
      </c>
      <c r="J188" s="305"/>
      <c r="K188" s="346"/>
    </row>
    <row r="189" spans="2:11" ht="15" customHeight="1">
      <c r="B189" s="325"/>
      <c r="C189" s="310" t="s">
        <v>1242</v>
      </c>
      <c r="D189" s="305"/>
      <c r="E189" s="305"/>
      <c r="F189" s="324" t="s">
        <v>1151</v>
      </c>
      <c r="G189" s="305"/>
      <c r="H189" s="305" t="s">
        <v>1243</v>
      </c>
      <c r="I189" s="305" t="s">
        <v>1185</v>
      </c>
      <c r="J189" s="305"/>
      <c r="K189" s="346"/>
    </row>
    <row r="190" spans="2:11" ht="15" customHeight="1">
      <c r="B190" s="325"/>
      <c r="C190" s="310" t="s">
        <v>1244</v>
      </c>
      <c r="D190" s="305"/>
      <c r="E190" s="305"/>
      <c r="F190" s="324" t="s">
        <v>1151</v>
      </c>
      <c r="G190" s="305"/>
      <c r="H190" s="305" t="s">
        <v>1245</v>
      </c>
      <c r="I190" s="305" t="s">
        <v>1185</v>
      </c>
      <c r="J190" s="305"/>
      <c r="K190" s="346"/>
    </row>
    <row r="191" spans="2:11" ht="15" customHeight="1">
      <c r="B191" s="325"/>
      <c r="C191" s="310" t="s">
        <v>1246</v>
      </c>
      <c r="D191" s="305"/>
      <c r="E191" s="305"/>
      <c r="F191" s="324" t="s">
        <v>1157</v>
      </c>
      <c r="G191" s="305"/>
      <c r="H191" s="305" t="s">
        <v>1247</v>
      </c>
      <c r="I191" s="305" t="s">
        <v>1185</v>
      </c>
      <c r="J191" s="305"/>
      <c r="K191" s="346"/>
    </row>
    <row r="192" spans="2:11" ht="15" customHeight="1">
      <c r="B192" s="352"/>
      <c r="C192" s="360"/>
      <c r="D192" s="334"/>
      <c r="E192" s="334"/>
      <c r="F192" s="334"/>
      <c r="G192" s="334"/>
      <c r="H192" s="334"/>
      <c r="I192" s="334"/>
      <c r="J192" s="334"/>
      <c r="K192" s="353"/>
    </row>
    <row r="193" spans="2:11" ht="18.75" customHeight="1">
      <c r="B193" s="301"/>
      <c r="C193" s="305"/>
      <c r="D193" s="305"/>
      <c r="E193" s="305"/>
      <c r="F193" s="324"/>
      <c r="G193" s="305"/>
      <c r="H193" s="305"/>
      <c r="I193" s="305"/>
      <c r="J193" s="305"/>
      <c r="K193" s="301"/>
    </row>
    <row r="194" spans="2:11" ht="18.75" customHeight="1">
      <c r="B194" s="301"/>
      <c r="C194" s="305"/>
      <c r="D194" s="305"/>
      <c r="E194" s="305"/>
      <c r="F194" s="324"/>
      <c r="G194" s="305"/>
      <c r="H194" s="305"/>
      <c r="I194" s="305"/>
      <c r="J194" s="305"/>
      <c r="K194" s="301"/>
    </row>
    <row r="195" spans="2:11" ht="18.75" customHeight="1">
      <c r="B195" s="311"/>
      <c r="C195" s="311"/>
      <c r="D195" s="311"/>
      <c r="E195" s="311"/>
      <c r="F195" s="311"/>
      <c r="G195" s="311"/>
      <c r="H195" s="311"/>
      <c r="I195" s="311"/>
      <c r="J195" s="311"/>
      <c r="K195" s="311"/>
    </row>
    <row r="196" spans="2:11">
      <c r="B196" s="293"/>
      <c r="C196" s="294"/>
      <c r="D196" s="294"/>
      <c r="E196" s="294"/>
      <c r="F196" s="294"/>
      <c r="G196" s="294"/>
      <c r="H196" s="294"/>
      <c r="I196" s="294"/>
      <c r="J196" s="294"/>
      <c r="K196" s="295"/>
    </row>
    <row r="197" spans="2:11" ht="21">
      <c r="B197" s="296"/>
      <c r="C197" s="421" t="s">
        <v>1248</v>
      </c>
      <c r="D197" s="421"/>
      <c r="E197" s="421"/>
      <c r="F197" s="421"/>
      <c r="G197" s="421"/>
      <c r="H197" s="421"/>
      <c r="I197" s="421"/>
      <c r="J197" s="421"/>
      <c r="K197" s="297"/>
    </row>
    <row r="198" spans="2:11" ht="25.5" customHeight="1">
      <c r="B198" s="296"/>
      <c r="C198" s="361" t="s">
        <v>1249</v>
      </c>
      <c r="D198" s="361"/>
      <c r="E198" s="361"/>
      <c r="F198" s="361" t="s">
        <v>1250</v>
      </c>
      <c r="G198" s="362"/>
      <c r="H198" s="426" t="s">
        <v>1251</v>
      </c>
      <c r="I198" s="426"/>
      <c r="J198" s="426"/>
      <c r="K198" s="297"/>
    </row>
    <row r="199" spans="2:11" ht="5.25" customHeight="1">
      <c r="B199" s="325"/>
      <c r="C199" s="322"/>
      <c r="D199" s="322"/>
      <c r="E199" s="322"/>
      <c r="F199" s="322"/>
      <c r="G199" s="305"/>
      <c r="H199" s="322"/>
      <c r="I199" s="322"/>
      <c r="J199" s="322"/>
      <c r="K199" s="346"/>
    </row>
    <row r="200" spans="2:11" ht="15" customHeight="1">
      <c r="B200" s="325"/>
      <c r="C200" s="305" t="s">
        <v>1241</v>
      </c>
      <c r="D200" s="305"/>
      <c r="E200" s="305"/>
      <c r="F200" s="324" t="s">
        <v>40</v>
      </c>
      <c r="G200" s="305"/>
      <c r="H200" s="423" t="s">
        <v>1252</v>
      </c>
      <c r="I200" s="423"/>
      <c r="J200" s="423"/>
      <c r="K200" s="346"/>
    </row>
    <row r="201" spans="2:11" ht="15" customHeight="1">
      <c r="B201" s="325"/>
      <c r="C201" s="331"/>
      <c r="D201" s="305"/>
      <c r="E201" s="305"/>
      <c r="F201" s="324" t="s">
        <v>41</v>
      </c>
      <c r="G201" s="305"/>
      <c r="H201" s="423" t="s">
        <v>1253</v>
      </c>
      <c r="I201" s="423"/>
      <c r="J201" s="423"/>
      <c r="K201" s="346"/>
    </row>
    <row r="202" spans="2:11" ht="15" customHeight="1">
      <c r="B202" s="325"/>
      <c r="C202" s="331"/>
      <c r="D202" s="305"/>
      <c r="E202" s="305"/>
      <c r="F202" s="324" t="s">
        <v>44</v>
      </c>
      <c r="G202" s="305"/>
      <c r="H202" s="423" t="s">
        <v>1254</v>
      </c>
      <c r="I202" s="423"/>
      <c r="J202" s="423"/>
      <c r="K202" s="346"/>
    </row>
    <row r="203" spans="2:11" ht="15" customHeight="1">
      <c r="B203" s="325"/>
      <c r="C203" s="305"/>
      <c r="D203" s="305"/>
      <c r="E203" s="305"/>
      <c r="F203" s="324" t="s">
        <v>42</v>
      </c>
      <c r="G203" s="305"/>
      <c r="H203" s="423" t="s">
        <v>1255</v>
      </c>
      <c r="I203" s="423"/>
      <c r="J203" s="423"/>
      <c r="K203" s="346"/>
    </row>
    <row r="204" spans="2:11" ht="15" customHeight="1">
      <c r="B204" s="325"/>
      <c r="C204" s="305"/>
      <c r="D204" s="305"/>
      <c r="E204" s="305"/>
      <c r="F204" s="324" t="s">
        <v>43</v>
      </c>
      <c r="G204" s="305"/>
      <c r="H204" s="423" t="s">
        <v>1256</v>
      </c>
      <c r="I204" s="423"/>
      <c r="J204" s="423"/>
      <c r="K204" s="346"/>
    </row>
    <row r="205" spans="2:11" ht="15" customHeight="1">
      <c r="B205" s="325"/>
      <c r="C205" s="305"/>
      <c r="D205" s="305"/>
      <c r="E205" s="305"/>
      <c r="F205" s="324"/>
      <c r="G205" s="305"/>
      <c r="H205" s="305"/>
      <c r="I205" s="305"/>
      <c r="J205" s="305"/>
      <c r="K205" s="346"/>
    </row>
    <row r="206" spans="2:11" ht="15" customHeight="1">
      <c r="B206" s="325"/>
      <c r="C206" s="305" t="s">
        <v>1197</v>
      </c>
      <c r="D206" s="305"/>
      <c r="E206" s="305"/>
      <c r="F206" s="324" t="s">
        <v>75</v>
      </c>
      <c r="G206" s="305"/>
      <c r="H206" s="423" t="s">
        <v>1257</v>
      </c>
      <c r="I206" s="423"/>
      <c r="J206" s="423"/>
      <c r="K206" s="346"/>
    </row>
    <row r="207" spans="2:11" ht="15" customHeight="1">
      <c r="B207" s="325"/>
      <c r="C207" s="331"/>
      <c r="D207" s="305"/>
      <c r="E207" s="305"/>
      <c r="F207" s="324" t="s">
        <v>1098</v>
      </c>
      <c r="G207" s="305"/>
      <c r="H207" s="423" t="s">
        <v>1099</v>
      </c>
      <c r="I207" s="423"/>
      <c r="J207" s="423"/>
      <c r="K207" s="346"/>
    </row>
    <row r="208" spans="2:11" ht="15" customHeight="1">
      <c r="B208" s="325"/>
      <c r="C208" s="305"/>
      <c r="D208" s="305"/>
      <c r="E208" s="305"/>
      <c r="F208" s="324" t="s">
        <v>1096</v>
      </c>
      <c r="G208" s="305"/>
      <c r="H208" s="423" t="s">
        <v>1258</v>
      </c>
      <c r="I208" s="423"/>
      <c r="J208" s="423"/>
      <c r="K208" s="346"/>
    </row>
    <row r="209" spans="2:11" ht="15" customHeight="1">
      <c r="B209" s="363"/>
      <c r="C209" s="331"/>
      <c r="D209" s="331"/>
      <c r="E209" s="331"/>
      <c r="F209" s="324" t="s">
        <v>82</v>
      </c>
      <c r="G209" s="310"/>
      <c r="H209" s="427" t="s">
        <v>1100</v>
      </c>
      <c r="I209" s="427"/>
      <c r="J209" s="427"/>
      <c r="K209" s="364"/>
    </row>
    <row r="210" spans="2:11" ht="15" customHeight="1">
      <c r="B210" s="363"/>
      <c r="C210" s="331"/>
      <c r="D210" s="331"/>
      <c r="E210" s="331"/>
      <c r="F210" s="324" t="s">
        <v>883</v>
      </c>
      <c r="G210" s="310"/>
      <c r="H210" s="427" t="s">
        <v>1259</v>
      </c>
      <c r="I210" s="427"/>
      <c r="J210" s="427"/>
      <c r="K210" s="364"/>
    </row>
    <row r="211" spans="2:11" ht="15" customHeight="1">
      <c r="B211" s="363"/>
      <c r="C211" s="331"/>
      <c r="D211" s="331"/>
      <c r="E211" s="331"/>
      <c r="F211" s="365"/>
      <c r="G211" s="310"/>
      <c r="H211" s="366"/>
      <c r="I211" s="366"/>
      <c r="J211" s="366"/>
      <c r="K211" s="364"/>
    </row>
    <row r="212" spans="2:11" ht="15" customHeight="1">
      <c r="B212" s="363"/>
      <c r="C212" s="305" t="s">
        <v>1221</v>
      </c>
      <c r="D212" s="331"/>
      <c r="E212" s="331"/>
      <c r="F212" s="324">
        <v>1</v>
      </c>
      <c r="G212" s="310"/>
      <c r="H212" s="427" t="s">
        <v>1260</v>
      </c>
      <c r="I212" s="427"/>
      <c r="J212" s="427"/>
      <c r="K212" s="364"/>
    </row>
    <row r="213" spans="2:11" ht="15" customHeight="1">
      <c r="B213" s="363"/>
      <c r="C213" s="331"/>
      <c r="D213" s="331"/>
      <c r="E213" s="331"/>
      <c r="F213" s="324">
        <v>2</v>
      </c>
      <c r="G213" s="310"/>
      <c r="H213" s="427" t="s">
        <v>1261</v>
      </c>
      <c r="I213" s="427"/>
      <c r="J213" s="427"/>
      <c r="K213" s="364"/>
    </row>
    <row r="214" spans="2:11" ht="15" customHeight="1">
      <c r="B214" s="363"/>
      <c r="C214" s="331"/>
      <c r="D214" s="331"/>
      <c r="E214" s="331"/>
      <c r="F214" s="324">
        <v>3</v>
      </c>
      <c r="G214" s="310"/>
      <c r="H214" s="427" t="s">
        <v>1262</v>
      </c>
      <c r="I214" s="427"/>
      <c r="J214" s="427"/>
      <c r="K214" s="364"/>
    </row>
    <row r="215" spans="2:11" ht="15" customHeight="1">
      <c r="B215" s="363"/>
      <c r="C215" s="331"/>
      <c r="D215" s="331"/>
      <c r="E215" s="331"/>
      <c r="F215" s="324">
        <v>4</v>
      </c>
      <c r="G215" s="310"/>
      <c r="H215" s="427" t="s">
        <v>1263</v>
      </c>
      <c r="I215" s="427"/>
      <c r="J215" s="427"/>
      <c r="K215" s="364"/>
    </row>
    <row r="216" spans="2:11" ht="12.75" customHeight="1">
      <c r="B216" s="367"/>
      <c r="C216" s="368"/>
      <c r="D216" s="368"/>
      <c r="E216" s="368"/>
      <c r="F216" s="368"/>
      <c r="G216" s="368"/>
      <c r="H216" s="368"/>
      <c r="I216" s="368"/>
      <c r="J216" s="368"/>
      <c r="K216" s="369"/>
    </row>
  </sheetData>
  <sheetProtection password="CC35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5" t="s">
        <v>113</v>
      </c>
      <c r="H1" s="415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5" t="s">
        <v>77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6" t="str">
        <f>'Rekapitulace stavby'!K6</f>
        <v>Podzemní kontejnery v Ostravě-Porubě III</v>
      </c>
      <c r="F7" s="417"/>
      <c r="G7" s="417"/>
      <c r="H7" s="417"/>
      <c r="I7" s="127"/>
      <c r="J7" s="30"/>
      <c r="K7" s="32"/>
    </row>
    <row r="8" spans="1:70" s="1" customFormat="1" ht="15">
      <c r="B8" s="42"/>
      <c r="C8" s="43"/>
      <c r="D8" s="38" t="s">
        <v>118</v>
      </c>
      <c r="E8" s="43"/>
      <c r="F8" s="43"/>
      <c r="G8" s="43"/>
      <c r="H8" s="43"/>
      <c r="I8" s="128"/>
      <c r="J8" s="43"/>
      <c r="K8" s="46"/>
    </row>
    <row r="9" spans="1:70" s="1" customFormat="1" ht="36.950000000000003" customHeight="1">
      <c r="B9" s="42"/>
      <c r="C9" s="43"/>
      <c r="D9" s="43"/>
      <c r="E9" s="418" t="s">
        <v>119</v>
      </c>
      <c r="F9" s="419"/>
      <c r="G9" s="419"/>
      <c r="H9" s="419"/>
      <c r="I9" s="128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28"/>
      <c r="J10" s="43"/>
      <c r="K10" s="46"/>
    </row>
    <row r="11" spans="1:70" s="1" customFormat="1" ht="14.45" customHeight="1">
      <c r="B11" s="42"/>
      <c r="C11" s="43"/>
      <c r="D11" s="38" t="s">
        <v>20</v>
      </c>
      <c r="E11" s="43"/>
      <c r="F11" s="36" t="s">
        <v>21</v>
      </c>
      <c r="G11" s="43"/>
      <c r="H11" s="43"/>
      <c r="I11" s="129" t="s">
        <v>22</v>
      </c>
      <c r="J11" s="36" t="s">
        <v>21</v>
      </c>
      <c r="K11" s="46"/>
    </row>
    <row r="12" spans="1:70" s="1" customFormat="1" ht="14.45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29" t="s">
        <v>25</v>
      </c>
      <c r="J12" s="130" t="str">
        <f>'Rekapitulace stavby'!AN8</f>
        <v>5. 11. 2017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28"/>
      <c r="J13" s="43"/>
      <c r="K13" s="46"/>
    </row>
    <row r="14" spans="1:70" s="1" customFormat="1" ht="14.45" customHeight="1">
      <c r="B14" s="42"/>
      <c r="C14" s="43"/>
      <c r="D14" s="38" t="s">
        <v>27</v>
      </c>
      <c r="E14" s="43"/>
      <c r="F14" s="43"/>
      <c r="G14" s="43"/>
      <c r="H14" s="43"/>
      <c r="I14" s="129" t="s">
        <v>28</v>
      </c>
      <c r="J14" s="36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6" t="str">
        <f>IF('Rekapitulace stavby'!E11="","",'Rekapitulace stavby'!E11)</f>
        <v xml:space="preserve"> </v>
      </c>
      <c r="F15" s="43"/>
      <c r="G15" s="43"/>
      <c r="H15" s="43"/>
      <c r="I15" s="129" t="s">
        <v>29</v>
      </c>
      <c r="J15" s="36" t="str">
        <f>IF('Rekapitulace stavby'!AN11="","",'Rekapitulace stavby'!AN11)</f>
        <v/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28"/>
      <c r="J16" s="43"/>
      <c r="K16" s="46"/>
    </row>
    <row r="17" spans="2:11" s="1" customFormat="1" ht="14.45" customHeight="1">
      <c r="B17" s="42"/>
      <c r="C17" s="43"/>
      <c r="D17" s="38" t="s">
        <v>30</v>
      </c>
      <c r="E17" s="43"/>
      <c r="F17" s="43"/>
      <c r="G17" s="43"/>
      <c r="H17" s="43"/>
      <c r="I17" s="129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29" t="s">
        <v>29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28"/>
      <c r="J19" s="43"/>
      <c r="K19" s="46"/>
    </row>
    <row r="20" spans="2:11" s="1" customFormat="1" ht="14.45" customHeight="1">
      <c r="B20" s="42"/>
      <c r="C20" s="43"/>
      <c r="D20" s="38" t="s">
        <v>32</v>
      </c>
      <c r="E20" s="43"/>
      <c r="F20" s="43"/>
      <c r="G20" s="43"/>
      <c r="H20" s="43"/>
      <c r="I20" s="129" t="s">
        <v>28</v>
      </c>
      <c r="J20" s="36" t="str">
        <f>IF('Rekapitulace stavby'!AN16="","",'Rekapitulace stavby'!AN16)</f>
        <v/>
      </c>
      <c r="K20" s="46"/>
    </row>
    <row r="21" spans="2:11" s="1" customFormat="1" ht="18" customHeight="1">
      <c r="B21" s="42"/>
      <c r="C21" s="43"/>
      <c r="D21" s="43"/>
      <c r="E21" s="36" t="str">
        <f>IF('Rekapitulace stavby'!E17="","",'Rekapitulace stavby'!E17)</f>
        <v xml:space="preserve"> </v>
      </c>
      <c r="F21" s="43"/>
      <c r="G21" s="43"/>
      <c r="H21" s="43"/>
      <c r="I21" s="129" t="s">
        <v>29</v>
      </c>
      <c r="J21" s="36" t="str">
        <f>IF('Rekapitulace stavby'!AN17="","",'Rekapitulace stavby'!AN17)</f>
        <v/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28"/>
      <c r="J22" s="43"/>
      <c r="K22" s="46"/>
    </row>
    <row r="23" spans="2:11" s="1" customFormat="1" ht="14.45" customHeight="1">
      <c r="B23" s="42"/>
      <c r="C23" s="43"/>
      <c r="D23" s="38" t="s">
        <v>34</v>
      </c>
      <c r="E23" s="43"/>
      <c r="F23" s="43"/>
      <c r="G23" s="43"/>
      <c r="H23" s="43"/>
      <c r="I23" s="128"/>
      <c r="J23" s="43"/>
      <c r="K23" s="46"/>
    </row>
    <row r="24" spans="2:11" s="7" customFormat="1" ht="22.5" customHeight="1">
      <c r="B24" s="131"/>
      <c r="C24" s="132"/>
      <c r="D24" s="132"/>
      <c r="E24" s="405" t="s">
        <v>21</v>
      </c>
      <c r="F24" s="405"/>
      <c r="G24" s="405"/>
      <c r="H24" s="405"/>
      <c r="I24" s="133"/>
      <c r="J24" s="132"/>
      <c r="K24" s="134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28"/>
      <c r="J25" s="43"/>
      <c r="K25" s="46"/>
    </row>
    <row r="26" spans="2:11" s="1" customFormat="1" ht="6.95" customHeight="1">
      <c r="B26" s="42"/>
      <c r="C26" s="43"/>
      <c r="D26" s="86"/>
      <c r="E26" s="86"/>
      <c r="F26" s="86"/>
      <c r="G26" s="86"/>
      <c r="H26" s="86"/>
      <c r="I26" s="135"/>
      <c r="J26" s="86"/>
      <c r="K26" s="136"/>
    </row>
    <row r="27" spans="2:11" s="1" customFormat="1" ht="25.35" customHeight="1">
      <c r="B27" s="42"/>
      <c r="C27" s="43"/>
      <c r="D27" s="137" t="s">
        <v>35</v>
      </c>
      <c r="E27" s="43"/>
      <c r="F27" s="43"/>
      <c r="G27" s="43"/>
      <c r="H27" s="43"/>
      <c r="I27" s="128"/>
      <c r="J27" s="138">
        <f>ROUND(J97,2)</f>
        <v>0</v>
      </c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14.45" customHeight="1">
      <c r="B29" s="42"/>
      <c r="C29" s="43"/>
      <c r="D29" s="43"/>
      <c r="E29" s="43"/>
      <c r="F29" s="47" t="s">
        <v>37</v>
      </c>
      <c r="G29" s="43"/>
      <c r="H29" s="43"/>
      <c r="I29" s="139" t="s">
        <v>36</v>
      </c>
      <c r="J29" s="47" t="s">
        <v>38</v>
      </c>
      <c r="K29" s="46"/>
    </row>
    <row r="30" spans="2:11" s="1" customFormat="1" ht="14.45" customHeight="1">
      <c r="B30" s="42"/>
      <c r="C30" s="43"/>
      <c r="D30" s="50" t="s">
        <v>39</v>
      </c>
      <c r="E30" s="50" t="s">
        <v>40</v>
      </c>
      <c r="F30" s="140">
        <f>ROUND(SUM(BE97:BE279), 2)</f>
        <v>0</v>
      </c>
      <c r="G30" s="43"/>
      <c r="H30" s="43"/>
      <c r="I30" s="141">
        <v>0.21</v>
      </c>
      <c r="J30" s="140">
        <f>ROUND(ROUND((SUM(BE97:BE279)), 2)*I30, 2)</f>
        <v>0</v>
      </c>
      <c r="K30" s="46"/>
    </row>
    <row r="31" spans="2:11" s="1" customFormat="1" ht="14.45" customHeight="1">
      <c r="B31" s="42"/>
      <c r="C31" s="43"/>
      <c r="D31" s="43"/>
      <c r="E31" s="50" t="s">
        <v>41</v>
      </c>
      <c r="F31" s="140">
        <f>ROUND(SUM(BF97:BF279), 2)</f>
        <v>0</v>
      </c>
      <c r="G31" s="43"/>
      <c r="H31" s="43"/>
      <c r="I31" s="141">
        <v>0.15</v>
      </c>
      <c r="J31" s="140">
        <f>ROUND(ROUND((SUM(BF97:BF279)),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42</v>
      </c>
      <c r="F32" s="140">
        <f>ROUND(SUM(BG97:BG279), 2)</f>
        <v>0</v>
      </c>
      <c r="G32" s="43"/>
      <c r="H32" s="43"/>
      <c r="I32" s="141">
        <v>0.21</v>
      </c>
      <c r="J32" s="140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43</v>
      </c>
      <c r="F33" s="140">
        <f>ROUND(SUM(BH97:BH279), 2)</f>
        <v>0</v>
      </c>
      <c r="G33" s="43"/>
      <c r="H33" s="43"/>
      <c r="I33" s="141">
        <v>0.15</v>
      </c>
      <c r="J33" s="140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ROUND(SUM(BI97:BI279), 2)</f>
        <v>0</v>
      </c>
      <c r="G34" s="43"/>
      <c r="H34" s="43"/>
      <c r="I34" s="141">
        <v>0</v>
      </c>
      <c r="J34" s="140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28"/>
      <c r="J35" s="43"/>
      <c r="K35" s="46"/>
    </row>
    <row r="36" spans="2:11" s="1" customFormat="1" ht="25.35" customHeight="1">
      <c r="B36" s="42"/>
      <c r="C36" s="142"/>
      <c r="D36" s="143" t="s">
        <v>45</v>
      </c>
      <c r="E36" s="80"/>
      <c r="F36" s="80"/>
      <c r="G36" s="144" t="s">
        <v>46</v>
      </c>
      <c r="H36" s="145" t="s">
        <v>47</v>
      </c>
      <c r="I36" s="146"/>
      <c r="J36" s="147">
        <f>SUM(J27:J34)</f>
        <v>0</v>
      </c>
      <c r="K36" s="148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49"/>
      <c r="J37" s="58"/>
      <c r="K37" s="59"/>
    </row>
    <row r="41" spans="2:11" s="1" customFormat="1" ht="6.95" customHeight="1">
      <c r="B41" s="150"/>
      <c r="C41" s="151"/>
      <c r="D41" s="151"/>
      <c r="E41" s="151"/>
      <c r="F41" s="151"/>
      <c r="G41" s="151"/>
      <c r="H41" s="151"/>
      <c r="I41" s="152"/>
      <c r="J41" s="151"/>
      <c r="K41" s="153"/>
    </row>
    <row r="42" spans="2:11" s="1" customFormat="1" ht="36.950000000000003" customHeight="1">
      <c r="B42" s="42"/>
      <c r="C42" s="31" t="s">
        <v>120</v>
      </c>
      <c r="D42" s="43"/>
      <c r="E42" s="43"/>
      <c r="F42" s="43"/>
      <c r="G42" s="43"/>
      <c r="H42" s="43"/>
      <c r="I42" s="128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28"/>
      <c r="J43" s="43"/>
      <c r="K43" s="46"/>
    </row>
    <row r="44" spans="2:11" s="1" customFormat="1" ht="14.45" customHeight="1">
      <c r="B44" s="42"/>
      <c r="C44" s="38" t="s">
        <v>18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22.5" customHeight="1">
      <c r="B45" s="42"/>
      <c r="C45" s="43"/>
      <c r="D45" s="43"/>
      <c r="E45" s="416" t="str">
        <f>E7</f>
        <v>Podzemní kontejnery v Ostravě-Porubě III</v>
      </c>
      <c r="F45" s="417"/>
      <c r="G45" s="417"/>
      <c r="H45" s="417"/>
      <c r="I45" s="128"/>
      <c r="J45" s="43"/>
      <c r="K45" s="46"/>
    </row>
    <row r="46" spans="2:11" s="1" customFormat="1" ht="14.45" customHeight="1">
      <c r="B46" s="42"/>
      <c r="C46" s="38" t="s">
        <v>118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3.25" customHeight="1">
      <c r="B47" s="42"/>
      <c r="C47" s="43"/>
      <c r="D47" s="43"/>
      <c r="E47" s="418" t="str">
        <f>E9</f>
        <v>SO 01_K - Lokalita Koruna (komunál.)</v>
      </c>
      <c r="F47" s="419"/>
      <c r="G47" s="419"/>
      <c r="H47" s="419"/>
      <c r="I47" s="128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28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 xml:space="preserve"> </v>
      </c>
      <c r="G49" s="43"/>
      <c r="H49" s="43"/>
      <c r="I49" s="129" t="s">
        <v>25</v>
      </c>
      <c r="J49" s="130" t="str">
        <f>IF(J12="","",J12)</f>
        <v>5. 11. 2017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28"/>
      <c r="J50" s="43"/>
      <c r="K50" s="46"/>
    </row>
    <row r="51" spans="2:47" s="1" customFormat="1" ht="15">
      <c r="B51" s="42"/>
      <c r="C51" s="38" t="s">
        <v>27</v>
      </c>
      <c r="D51" s="43"/>
      <c r="E51" s="43"/>
      <c r="F51" s="36" t="str">
        <f>E15</f>
        <v xml:space="preserve"> </v>
      </c>
      <c r="G51" s="43"/>
      <c r="H51" s="43"/>
      <c r="I51" s="129" t="s">
        <v>32</v>
      </c>
      <c r="J51" s="36" t="str">
        <f>E21</f>
        <v xml:space="preserve"> </v>
      </c>
      <c r="K51" s="46"/>
    </row>
    <row r="52" spans="2:47" s="1" customFormat="1" ht="14.45" customHeight="1">
      <c r="B52" s="42"/>
      <c r="C52" s="38" t="s">
        <v>30</v>
      </c>
      <c r="D52" s="43"/>
      <c r="E52" s="43"/>
      <c r="F52" s="36" t="str">
        <f>IF(E18="","",E18)</f>
        <v/>
      </c>
      <c r="G52" s="43"/>
      <c r="H52" s="43"/>
      <c r="I52" s="128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28"/>
      <c r="J53" s="43"/>
      <c r="K53" s="46"/>
    </row>
    <row r="54" spans="2:47" s="1" customFormat="1" ht="29.25" customHeight="1">
      <c r="B54" s="42"/>
      <c r="C54" s="154" t="s">
        <v>121</v>
      </c>
      <c r="D54" s="142"/>
      <c r="E54" s="142"/>
      <c r="F54" s="142"/>
      <c r="G54" s="142"/>
      <c r="H54" s="142"/>
      <c r="I54" s="155"/>
      <c r="J54" s="156" t="s">
        <v>122</v>
      </c>
      <c r="K54" s="157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28"/>
      <c r="J55" s="43"/>
      <c r="K55" s="46"/>
    </row>
    <row r="56" spans="2:47" s="1" customFormat="1" ht="29.25" customHeight="1">
      <c r="B56" s="42"/>
      <c r="C56" s="158" t="s">
        <v>123</v>
      </c>
      <c r="D56" s="43"/>
      <c r="E56" s="43"/>
      <c r="F56" s="43"/>
      <c r="G56" s="43"/>
      <c r="H56" s="43"/>
      <c r="I56" s="128"/>
      <c r="J56" s="138">
        <f>J97</f>
        <v>0</v>
      </c>
      <c r="K56" s="46"/>
      <c r="AU56" s="25" t="s">
        <v>124</v>
      </c>
    </row>
    <row r="57" spans="2:47" s="8" customFormat="1" ht="24.95" customHeight="1">
      <c r="B57" s="159"/>
      <c r="C57" s="160"/>
      <c r="D57" s="161" t="s">
        <v>125</v>
      </c>
      <c r="E57" s="162"/>
      <c r="F57" s="162"/>
      <c r="G57" s="162"/>
      <c r="H57" s="162"/>
      <c r="I57" s="163"/>
      <c r="J57" s="164">
        <f>J98</f>
        <v>0</v>
      </c>
      <c r="K57" s="165"/>
    </row>
    <row r="58" spans="2:47" s="9" customFormat="1" ht="19.899999999999999" customHeight="1">
      <c r="B58" s="166"/>
      <c r="C58" s="167"/>
      <c r="D58" s="168" t="s">
        <v>126</v>
      </c>
      <c r="E58" s="169"/>
      <c r="F58" s="169"/>
      <c r="G58" s="169"/>
      <c r="H58" s="169"/>
      <c r="I58" s="170"/>
      <c r="J58" s="171">
        <f>J99</f>
        <v>0</v>
      </c>
      <c r="K58" s="172"/>
    </row>
    <row r="59" spans="2:47" s="9" customFormat="1" ht="14.85" customHeight="1">
      <c r="B59" s="166"/>
      <c r="C59" s="167"/>
      <c r="D59" s="168" t="s">
        <v>127</v>
      </c>
      <c r="E59" s="169"/>
      <c r="F59" s="169"/>
      <c r="G59" s="169"/>
      <c r="H59" s="169"/>
      <c r="I59" s="170"/>
      <c r="J59" s="171">
        <f>J100</f>
        <v>0</v>
      </c>
      <c r="K59" s="172"/>
    </row>
    <row r="60" spans="2:47" s="9" customFormat="1" ht="14.85" customHeight="1">
      <c r="B60" s="166"/>
      <c r="C60" s="167"/>
      <c r="D60" s="168" t="s">
        <v>128</v>
      </c>
      <c r="E60" s="169"/>
      <c r="F60" s="169"/>
      <c r="G60" s="169"/>
      <c r="H60" s="169"/>
      <c r="I60" s="170"/>
      <c r="J60" s="171">
        <f>J123</f>
        <v>0</v>
      </c>
      <c r="K60" s="172"/>
    </row>
    <row r="61" spans="2:47" s="9" customFormat="1" ht="14.85" customHeight="1">
      <c r="B61" s="166"/>
      <c r="C61" s="167"/>
      <c r="D61" s="168" t="s">
        <v>129</v>
      </c>
      <c r="E61" s="169"/>
      <c r="F61" s="169"/>
      <c r="G61" s="169"/>
      <c r="H61" s="169"/>
      <c r="I61" s="170"/>
      <c r="J61" s="171">
        <f>J129</f>
        <v>0</v>
      </c>
      <c r="K61" s="172"/>
    </row>
    <row r="62" spans="2:47" s="9" customFormat="1" ht="14.85" customHeight="1">
      <c r="B62" s="166"/>
      <c r="C62" s="167"/>
      <c r="D62" s="168" t="s">
        <v>130</v>
      </c>
      <c r="E62" s="169"/>
      <c r="F62" s="169"/>
      <c r="G62" s="169"/>
      <c r="H62" s="169"/>
      <c r="I62" s="170"/>
      <c r="J62" s="171">
        <f>J139</f>
        <v>0</v>
      </c>
      <c r="K62" s="172"/>
    </row>
    <row r="63" spans="2:47" s="9" customFormat="1" ht="14.85" customHeight="1">
      <c r="B63" s="166"/>
      <c r="C63" s="167"/>
      <c r="D63" s="168" t="s">
        <v>131</v>
      </c>
      <c r="E63" s="169"/>
      <c r="F63" s="169"/>
      <c r="G63" s="169"/>
      <c r="H63" s="169"/>
      <c r="I63" s="170"/>
      <c r="J63" s="171">
        <f>J152</f>
        <v>0</v>
      </c>
      <c r="K63" s="172"/>
    </row>
    <row r="64" spans="2:47" s="9" customFormat="1" ht="14.85" customHeight="1">
      <c r="B64" s="166"/>
      <c r="C64" s="167"/>
      <c r="D64" s="168" t="s">
        <v>132</v>
      </c>
      <c r="E64" s="169"/>
      <c r="F64" s="169"/>
      <c r="G64" s="169"/>
      <c r="H64" s="169"/>
      <c r="I64" s="170"/>
      <c r="J64" s="171">
        <f>J158</f>
        <v>0</v>
      </c>
      <c r="K64" s="172"/>
    </row>
    <row r="65" spans="2:11" s="9" customFormat="1" ht="14.85" customHeight="1">
      <c r="B65" s="166"/>
      <c r="C65" s="167"/>
      <c r="D65" s="168" t="s">
        <v>133</v>
      </c>
      <c r="E65" s="169"/>
      <c r="F65" s="169"/>
      <c r="G65" s="169"/>
      <c r="H65" s="169"/>
      <c r="I65" s="170"/>
      <c r="J65" s="171">
        <f>J178</f>
        <v>0</v>
      </c>
      <c r="K65" s="172"/>
    </row>
    <row r="66" spans="2:11" s="9" customFormat="1" ht="19.899999999999999" customHeight="1">
      <c r="B66" s="166"/>
      <c r="C66" s="167"/>
      <c r="D66" s="168" t="s">
        <v>134</v>
      </c>
      <c r="E66" s="169"/>
      <c r="F66" s="169"/>
      <c r="G66" s="169"/>
      <c r="H66" s="169"/>
      <c r="I66" s="170"/>
      <c r="J66" s="171">
        <f>J182</f>
        <v>0</v>
      </c>
      <c r="K66" s="172"/>
    </row>
    <row r="67" spans="2:11" s="9" customFormat="1" ht="14.85" customHeight="1">
      <c r="B67" s="166"/>
      <c r="C67" s="167"/>
      <c r="D67" s="168" t="s">
        <v>135</v>
      </c>
      <c r="E67" s="169"/>
      <c r="F67" s="169"/>
      <c r="G67" s="169"/>
      <c r="H67" s="169"/>
      <c r="I67" s="170"/>
      <c r="J67" s="171">
        <f>J195</f>
        <v>0</v>
      </c>
      <c r="K67" s="172"/>
    </row>
    <row r="68" spans="2:11" s="9" customFormat="1" ht="19.899999999999999" customHeight="1">
      <c r="B68" s="166"/>
      <c r="C68" s="167"/>
      <c r="D68" s="168" t="s">
        <v>136</v>
      </c>
      <c r="E68" s="169"/>
      <c r="F68" s="169"/>
      <c r="G68" s="169"/>
      <c r="H68" s="169"/>
      <c r="I68" s="170"/>
      <c r="J68" s="171">
        <f>J199</f>
        <v>0</v>
      </c>
      <c r="K68" s="172"/>
    </row>
    <row r="69" spans="2:11" s="9" customFormat="1" ht="19.899999999999999" customHeight="1">
      <c r="B69" s="166"/>
      <c r="C69" s="167"/>
      <c r="D69" s="168" t="s">
        <v>137</v>
      </c>
      <c r="E69" s="169"/>
      <c r="F69" s="169"/>
      <c r="G69" s="169"/>
      <c r="H69" s="169"/>
      <c r="I69" s="170"/>
      <c r="J69" s="171">
        <f>J213</f>
        <v>0</v>
      </c>
      <c r="K69" s="172"/>
    </row>
    <row r="70" spans="2:11" s="9" customFormat="1" ht="19.899999999999999" customHeight="1">
      <c r="B70" s="166"/>
      <c r="C70" s="167"/>
      <c r="D70" s="168" t="s">
        <v>138</v>
      </c>
      <c r="E70" s="169"/>
      <c r="F70" s="169"/>
      <c r="G70" s="169"/>
      <c r="H70" s="169"/>
      <c r="I70" s="170"/>
      <c r="J70" s="171">
        <f>J222</f>
        <v>0</v>
      </c>
      <c r="K70" s="172"/>
    </row>
    <row r="71" spans="2:11" s="9" customFormat="1" ht="19.899999999999999" customHeight="1">
      <c r="B71" s="166"/>
      <c r="C71" s="167"/>
      <c r="D71" s="168" t="s">
        <v>139</v>
      </c>
      <c r="E71" s="169"/>
      <c r="F71" s="169"/>
      <c r="G71" s="169"/>
      <c r="H71" s="169"/>
      <c r="I71" s="170"/>
      <c r="J71" s="171">
        <f>J232</f>
        <v>0</v>
      </c>
      <c r="K71" s="172"/>
    </row>
    <row r="72" spans="2:11" s="8" customFormat="1" ht="24.95" customHeight="1">
      <c r="B72" s="159"/>
      <c r="C72" s="160"/>
      <c r="D72" s="161" t="s">
        <v>140</v>
      </c>
      <c r="E72" s="162"/>
      <c r="F72" s="162"/>
      <c r="G72" s="162"/>
      <c r="H72" s="162"/>
      <c r="I72" s="163"/>
      <c r="J72" s="164">
        <f>J234</f>
        <v>0</v>
      </c>
      <c r="K72" s="165"/>
    </row>
    <row r="73" spans="2:11" s="9" customFormat="1" ht="19.899999999999999" customHeight="1">
      <c r="B73" s="166"/>
      <c r="C73" s="167"/>
      <c r="D73" s="168" t="s">
        <v>141</v>
      </c>
      <c r="E73" s="169"/>
      <c r="F73" s="169"/>
      <c r="G73" s="169"/>
      <c r="H73" s="169"/>
      <c r="I73" s="170"/>
      <c r="J73" s="171">
        <f>J235</f>
        <v>0</v>
      </c>
      <c r="K73" s="172"/>
    </row>
    <row r="74" spans="2:11" s="9" customFormat="1" ht="19.899999999999999" customHeight="1">
      <c r="B74" s="166"/>
      <c r="C74" s="167"/>
      <c r="D74" s="168" t="s">
        <v>142</v>
      </c>
      <c r="E74" s="169"/>
      <c r="F74" s="169"/>
      <c r="G74" s="169"/>
      <c r="H74" s="169"/>
      <c r="I74" s="170"/>
      <c r="J74" s="171">
        <f>J240</f>
        <v>0</v>
      </c>
      <c r="K74" s="172"/>
    </row>
    <row r="75" spans="2:11" s="9" customFormat="1" ht="19.899999999999999" customHeight="1">
      <c r="B75" s="166"/>
      <c r="C75" s="167"/>
      <c r="D75" s="168" t="s">
        <v>143</v>
      </c>
      <c r="E75" s="169"/>
      <c r="F75" s="169"/>
      <c r="G75" s="169"/>
      <c r="H75" s="169"/>
      <c r="I75" s="170"/>
      <c r="J75" s="171">
        <f>J249</f>
        <v>0</v>
      </c>
      <c r="K75" s="172"/>
    </row>
    <row r="76" spans="2:11" s="9" customFormat="1" ht="19.899999999999999" customHeight="1">
      <c r="B76" s="166"/>
      <c r="C76" s="167"/>
      <c r="D76" s="168" t="s">
        <v>144</v>
      </c>
      <c r="E76" s="169"/>
      <c r="F76" s="169"/>
      <c r="G76" s="169"/>
      <c r="H76" s="169"/>
      <c r="I76" s="170"/>
      <c r="J76" s="171">
        <f>J262</f>
        <v>0</v>
      </c>
      <c r="K76" s="172"/>
    </row>
    <row r="77" spans="2:11" s="8" customFormat="1" ht="24.95" customHeight="1">
      <c r="B77" s="159"/>
      <c r="C77" s="160"/>
      <c r="D77" s="161" t="s">
        <v>145</v>
      </c>
      <c r="E77" s="162"/>
      <c r="F77" s="162"/>
      <c r="G77" s="162"/>
      <c r="H77" s="162"/>
      <c r="I77" s="163"/>
      <c r="J77" s="164">
        <f>J276</f>
        <v>0</v>
      </c>
      <c r="K77" s="165"/>
    </row>
    <row r="78" spans="2:11" s="1" customFormat="1" ht="21.75" customHeight="1">
      <c r="B78" s="42"/>
      <c r="C78" s="43"/>
      <c r="D78" s="43"/>
      <c r="E78" s="43"/>
      <c r="F78" s="43"/>
      <c r="G78" s="43"/>
      <c r="H78" s="43"/>
      <c r="I78" s="128"/>
      <c r="J78" s="43"/>
      <c r="K78" s="46"/>
    </row>
    <row r="79" spans="2:11" s="1" customFormat="1" ht="6.95" customHeight="1">
      <c r="B79" s="57"/>
      <c r="C79" s="58"/>
      <c r="D79" s="58"/>
      <c r="E79" s="58"/>
      <c r="F79" s="58"/>
      <c r="G79" s="58"/>
      <c r="H79" s="58"/>
      <c r="I79" s="149"/>
      <c r="J79" s="58"/>
      <c r="K79" s="59"/>
    </row>
    <row r="83" spans="2:20" s="1" customFormat="1" ht="6.95" customHeight="1">
      <c r="B83" s="60"/>
      <c r="C83" s="61"/>
      <c r="D83" s="61"/>
      <c r="E83" s="61"/>
      <c r="F83" s="61"/>
      <c r="G83" s="61"/>
      <c r="H83" s="61"/>
      <c r="I83" s="152"/>
      <c r="J83" s="61"/>
      <c r="K83" s="61"/>
      <c r="L83" s="62"/>
    </row>
    <row r="84" spans="2:20" s="1" customFormat="1" ht="36.950000000000003" customHeight="1">
      <c r="B84" s="42"/>
      <c r="C84" s="63" t="s">
        <v>146</v>
      </c>
      <c r="D84" s="64"/>
      <c r="E84" s="64"/>
      <c r="F84" s="64"/>
      <c r="G84" s="64"/>
      <c r="H84" s="64"/>
      <c r="I84" s="173"/>
      <c r="J84" s="64"/>
      <c r="K84" s="64"/>
      <c r="L84" s="62"/>
    </row>
    <row r="85" spans="2:20" s="1" customFormat="1" ht="6.95" customHeight="1">
      <c r="B85" s="42"/>
      <c r="C85" s="64"/>
      <c r="D85" s="64"/>
      <c r="E85" s="64"/>
      <c r="F85" s="64"/>
      <c r="G85" s="64"/>
      <c r="H85" s="64"/>
      <c r="I85" s="173"/>
      <c r="J85" s="64"/>
      <c r="K85" s="64"/>
      <c r="L85" s="62"/>
    </row>
    <row r="86" spans="2:20" s="1" customFormat="1" ht="14.45" customHeight="1">
      <c r="B86" s="42"/>
      <c r="C86" s="66" t="s">
        <v>18</v>
      </c>
      <c r="D86" s="64"/>
      <c r="E86" s="64"/>
      <c r="F86" s="64"/>
      <c r="G86" s="64"/>
      <c r="H86" s="64"/>
      <c r="I86" s="173"/>
      <c r="J86" s="64"/>
      <c r="K86" s="64"/>
      <c r="L86" s="62"/>
    </row>
    <row r="87" spans="2:20" s="1" customFormat="1" ht="22.5" customHeight="1">
      <c r="B87" s="42"/>
      <c r="C87" s="64"/>
      <c r="D87" s="64"/>
      <c r="E87" s="412" t="str">
        <f>E7</f>
        <v>Podzemní kontejnery v Ostravě-Porubě III</v>
      </c>
      <c r="F87" s="413"/>
      <c r="G87" s="413"/>
      <c r="H87" s="413"/>
      <c r="I87" s="173"/>
      <c r="J87" s="64"/>
      <c r="K87" s="64"/>
      <c r="L87" s="62"/>
    </row>
    <row r="88" spans="2:20" s="1" customFormat="1" ht="14.45" customHeight="1">
      <c r="B88" s="42"/>
      <c r="C88" s="66" t="s">
        <v>118</v>
      </c>
      <c r="D88" s="64"/>
      <c r="E88" s="64"/>
      <c r="F88" s="64"/>
      <c r="G88" s="64"/>
      <c r="H88" s="64"/>
      <c r="I88" s="173"/>
      <c r="J88" s="64"/>
      <c r="K88" s="64"/>
      <c r="L88" s="62"/>
    </row>
    <row r="89" spans="2:20" s="1" customFormat="1" ht="23.25" customHeight="1">
      <c r="B89" s="42"/>
      <c r="C89" s="64"/>
      <c r="D89" s="64"/>
      <c r="E89" s="384" t="str">
        <f>E9</f>
        <v>SO 01_K - Lokalita Koruna (komunál.)</v>
      </c>
      <c r="F89" s="414"/>
      <c r="G89" s="414"/>
      <c r="H89" s="414"/>
      <c r="I89" s="173"/>
      <c r="J89" s="64"/>
      <c r="K89" s="64"/>
      <c r="L89" s="62"/>
    </row>
    <row r="90" spans="2:20" s="1" customFormat="1" ht="6.95" customHeight="1">
      <c r="B90" s="42"/>
      <c r="C90" s="64"/>
      <c r="D90" s="64"/>
      <c r="E90" s="64"/>
      <c r="F90" s="64"/>
      <c r="G90" s="64"/>
      <c r="H90" s="64"/>
      <c r="I90" s="173"/>
      <c r="J90" s="64"/>
      <c r="K90" s="64"/>
      <c r="L90" s="62"/>
    </row>
    <row r="91" spans="2:20" s="1" customFormat="1" ht="18" customHeight="1">
      <c r="B91" s="42"/>
      <c r="C91" s="66" t="s">
        <v>23</v>
      </c>
      <c r="D91" s="64"/>
      <c r="E91" s="64"/>
      <c r="F91" s="174" t="str">
        <f>F12</f>
        <v xml:space="preserve"> </v>
      </c>
      <c r="G91" s="64"/>
      <c r="H91" s="64"/>
      <c r="I91" s="175" t="s">
        <v>25</v>
      </c>
      <c r="J91" s="74" t="str">
        <f>IF(J12="","",J12)</f>
        <v>5. 11. 2017</v>
      </c>
      <c r="K91" s="64"/>
      <c r="L91" s="62"/>
    </row>
    <row r="92" spans="2:20" s="1" customFormat="1" ht="6.95" customHeight="1">
      <c r="B92" s="42"/>
      <c r="C92" s="64"/>
      <c r="D92" s="64"/>
      <c r="E92" s="64"/>
      <c r="F92" s="64"/>
      <c r="G92" s="64"/>
      <c r="H92" s="64"/>
      <c r="I92" s="173"/>
      <c r="J92" s="64"/>
      <c r="K92" s="64"/>
      <c r="L92" s="62"/>
    </row>
    <row r="93" spans="2:20" s="1" customFormat="1" ht="15">
      <c r="B93" s="42"/>
      <c r="C93" s="66" t="s">
        <v>27</v>
      </c>
      <c r="D93" s="64"/>
      <c r="E93" s="64"/>
      <c r="F93" s="174" t="str">
        <f>E15</f>
        <v xml:space="preserve"> </v>
      </c>
      <c r="G93" s="64"/>
      <c r="H93" s="64"/>
      <c r="I93" s="175" t="s">
        <v>32</v>
      </c>
      <c r="J93" s="174" t="str">
        <f>E21</f>
        <v xml:space="preserve"> </v>
      </c>
      <c r="K93" s="64"/>
      <c r="L93" s="62"/>
    </row>
    <row r="94" spans="2:20" s="1" customFormat="1" ht="14.45" customHeight="1">
      <c r="B94" s="42"/>
      <c r="C94" s="66" t="s">
        <v>30</v>
      </c>
      <c r="D94" s="64"/>
      <c r="E94" s="64"/>
      <c r="F94" s="174" t="str">
        <f>IF(E18="","",E18)</f>
        <v/>
      </c>
      <c r="G94" s="64"/>
      <c r="H94" s="64"/>
      <c r="I94" s="173"/>
      <c r="J94" s="64"/>
      <c r="K94" s="64"/>
      <c r="L94" s="62"/>
    </row>
    <row r="95" spans="2:20" s="1" customFormat="1" ht="10.35" customHeight="1">
      <c r="B95" s="42"/>
      <c r="C95" s="64"/>
      <c r="D95" s="64"/>
      <c r="E95" s="64"/>
      <c r="F95" s="64"/>
      <c r="G95" s="64"/>
      <c r="H95" s="64"/>
      <c r="I95" s="173"/>
      <c r="J95" s="64"/>
      <c r="K95" s="64"/>
      <c r="L95" s="62"/>
    </row>
    <row r="96" spans="2:20" s="10" customFormat="1" ht="29.25" customHeight="1">
      <c r="B96" s="176"/>
      <c r="C96" s="177" t="s">
        <v>147</v>
      </c>
      <c r="D96" s="178" t="s">
        <v>54</v>
      </c>
      <c r="E96" s="178" t="s">
        <v>50</v>
      </c>
      <c r="F96" s="178" t="s">
        <v>148</v>
      </c>
      <c r="G96" s="178" t="s">
        <v>149</v>
      </c>
      <c r="H96" s="178" t="s">
        <v>150</v>
      </c>
      <c r="I96" s="179" t="s">
        <v>151</v>
      </c>
      <c r="J96" s="178" t="s">
        <v>122</v>
      </c>
      <c r="K96" s="180" t="s">
        <v>152</v>
      </c>
      <c r="L96" s="181"/>
      <c r="M96" s="82" t="s">
        <v>153</v>
      </c>
      <c r="N96" s="83" t="s">
        <v>39</v>
      </c>
      <c r="O96" s="83" t="s">
        <v>154</v>
      </c>
      <c r="P96" s="83" t="s">
        <v>155</v>
      </c>
      <c r="Q96" s="83" t="s">
        <v>156</v>
      </c>
      <c r="R96" s="83" t="s">
        <v>157</v>
      </c>
      <c r="S96" s="83" t="s">
        <v>158</v>
      </c>
      <c r="T96" s="84" t="s">
        <v>159</v>
      </c>
    </row>
    <row r="97" spans="2:65" s="1" customFormat="1" ht="29.25" customHeight="1">
      <c r="B97" s="42"/>
      <c r="C97" s="88" t="s">
        <v>123</v>
      </c>
      <c r="D97" s="64"/>
      <c r="E97" s="64"/>
      <c r="F97" s="64"/>
      <c r="G97" s="64"/>
      <c r="H97" s="64"/>
      <c r="I97" s="173"/>
      <c r="J97" s="182">
        <f>BK97</f>
        <v>0</v>
      </c>
      <c r="K97" s="64"/>
      <c r="L97" s="62"/>
      <c r="M97" s="85"/>
      <c r="N97" s="86"/>
      <c r="O97" s="86"/>
      <c r="P97" s="183">
        <f>P98+P234+P276</f>
        <v>0</v>
      </c>
      <c r="Q97" s="86"/>
      <c r="R97" s="183">
        <f>R98+R234+R276</f>
        <v>98.464148099999989</v>
      </c>
      <c r="S97" s="86"/>
      <c r="T97" s="184">
        <f>T98+T234+T276</f>
        <v>39.387999999999998</v>
      </c>
      <c r="AT97" s="25" t="s">
        <v>68</v>
      </c>
      <c r="AU97" s="25" t="s">
        <v>124</v>
      </c>
      <c r="BK97" s="185">
        <f>BK98+BK234+BK276</f>
        <v>0</v>
      </c>
    </row>
    <row r="98" spans="2:65" s="11" customFormat="1" ht="37.35" customHeight="1">
      <c r="B98" s="186"/>
      <c r="C98" s="187"/>
      <c r="D98" s="188" t="s">
        <v>68</v>
      </c>
      <c r="E98" s="189" t="s">
        <v>160</v>
      </c>
      <c r="F98" s="189" t="s">
        <v>161</v>
      </c>
      <c r="G98" s="187"/>
      <c r="H98" s="187"/>
      <c r="I98" s="190"/>
      <c r="J98" s="191">
        <f>BK98</f>
        <v>0</v>
      </c>
      <c r="K98" s="187"/>
      <c r="L98" s="192"/>
      <c r="M98" s="193"/>
      <c r="N98" s="194"/>
      <c r="O98" s="194"/>
      <c r="P98" s="195">
        <f>P99+P182+P199+P213+P222+P232</f>
        <v>0</v>
      </c>
      <c r="Q98" s="194"/>
      <c r="R98" s="195">
        <f>R99+R182+R199+R213+R222+R232</f>
        <v>97.65178809999999</v>
      </c>
      <c r="S98" s="194"/>
      <c r="T98" s="196">
        <f>T99+T182+T199+T213+T222+T232</f>
        <v>39.387999999999998</v>
      </c>
      <c r="AR98" s="197" t="s">
        <v>76</v>
      </c>
      <c r="AT98" s="198" t="s">
        <v>68</v>
      </c>
      <c r="AU98" s="198" t="s">
        <v>69</v>
      </c>
      <c r="AY98" s="197" t="s">
        <v>162</v>
      </c>
      <c r="BK98" s="199">
        <f>BK99+BK182+BK199+BK213+BK222+BK232</f>
        <v>0</v>
      </c>
    </row>
    <row r="99" spans="2:65" s="11" customFormat="1" ht="19.899999999999999" customHeight="1">
      <c r="B99" s="186"/>
      <c r="C99" s="187"/>
      <c r="D99" s="188" t="s">
        <v>68</v>
      </c>
      <c r="E99" s="200" t="s">
        <v>76</v>
      </c>
      <c r="F99" s="200" t="s">
        <v>163</v>
      </c>
      <c r="G99" s="187"/>
      <c r="H99" s="187"/>
      <c r="I99" s="190"/>
      <c r="J99" s="201">
        <f>BK99</f>
        <v>0</v>
      </c>
      <c r="K99" s="187"/>
      <c r="L99" s="192"/>
      <c r="M99" s="193"/>
      <c r="N99" s="194"/>
      <c r="O99" s="194"/>
      <c r="P99" s="195">
        <f>P100+P123+P129+P139+P152+P158+P178</f>
        <v>0</v>
      </c>
      <c r="Q99" s="194"/>
      <c r="R99" s="195">
        <f>R100+R123+R129+R139+R152+R158+R178</f>
        <v>46.766043740000001</v>
      </c>
      <c r="S99" s="194"/>
      <c r="T99" s="196">
        <f>T100+T123+T129+T139+T152+T158+T178</f>
        <v>39.387999999999998</v>
      </c>
      <c r="AR99" s="197" t="s">
        <v>76</v>
      </c>
      <c r="AT99" s="198" t="s">
        <v>68</v>
      </c>
      <c r="AU99" s="198" t="s">
        <v>76</v>
      </c>
      <c r="AY99" s="197" t="s">
        <v>162</v>
      </c>
      <c r="BK99" s="199">
        <f>BK100+BK123+BK129+BK139+BK152+BK158+BK178</f>
        <v>0</v>
      </c>
    </row>
    <row r="100" spans="2:65" s="11" customFormat="1" ht="14.85" customHeight="1">
      <c r="B100" s="186"/>
      <c r="C100" s="187"/>
      <c r="D100" s="202" t="s">
        <v>68</v>
      </c>
      <c r="E100" s="203" t="s">
        <v>164</v>
      </c>
      <c r="F100" s="203" t="s">
        <v>165</v>
      </c>
      <c r="G100" s="187"/>
      <c r="H100" s="187"/>
      <c r="I100" s="190"/>
      <c r="J100" s="204">
        <f>BK100</f>
        <v>0</v>
      </c>
      <c r="K100" s="187"/>
      <c r="L100" s="192"/>
      <c r="M100" s="193"/>
      <c r="N100" s="194"/>
      <c r="O100" s="194"/>
      <c r="P100" s="195">
        <f>SUM(P101:P122)</f>
        <v>0</v>
      </c>
      <c r="Q100" s="194"/>
      <c r="R100" s="195">
        <f>SUM(R101:R122)</f>
        <v>1.4200000000000001E-2</v>
      </c>
      <c r="S100" s="194"/>
      <c r="T100" s="196">
        <f>SUM(T101:T122)</f>
        <v>39.387999999999998</v>
      </c>
      <c r="AR100" s="197" t="s">
        <v>76</v>
      </c>
      <c r="AT100" s="198" t="s">
        <v>68</v>
      </c>
      <c r="AU100" s="198" t="s">
        <v>80</v>
      </c>
      <c r="AY100" s="197" t="s">
        <v>162</v>
      </c>
      <c r="BK100" s="199">
        <f>SUM(BK101:BK122)</f>
        <v>0</v>
      </c>
    </row>
    <row r="101" spans="2:65" s="1" customFormat="1" ht="22.5" customHeight="1">
      <c r="B101" s="42"/>
      <c r="C101" s="205" t="s">
        <v>76</v>
      </c>
      <c r="D101" s="205" t="s">
        <v>166</v>
      </c>
      <c r="E101" s="206" t="s">
        <v>167</v>
      </c>
      <c r="F101" s="207" t="s">
        <v>168</v>
      </c>
      <c r="G101" s="208" t="s">
        <v>169</v>
      </c>
      <c r="H101" s="209">
        <v>46</v>
      </c>
      <c r="I101" s="210"/>
      <c r="J101" s="211">
        <f>ROUND(I101*H101,2)</f>
        <v>0</v>
      </c>
      <c r="K101" s="207" t="s">
        <v>170</v>
      </c>
      <c r="L101" s="62"/>
      <c r="M101" s="212" t="s">
        <v>21</v>
      </c>
      <c r="N101" s="213" t="s">
        <v>40</v>
      </c>
      <c r="O101" s="43"/>
      <c r="P101" s="214">
        <f>O101*H101</f>
        <v>0</v>
      </c>
      <c r="Q101" s="214">
        <v>0</v>
      </c>
      <c r="R101" s="214">
        <f>Q101*H101</f>
        <v>0</v>
      </c>
      <c r="S101" s="214">
        <v>0.57999999999999996</v>
      </c>
      <c r="T101" s="215">
        <f>S101*H101</f>
        <v>26.68</v>
      </c>
      <c r="AR101" s="25" t="s">
        <v>171</v>
      </c>
      <c r="AT101" s="25" t="s">
        <v>166</v>
      </c>
      <c r="AU101" s="25" t="s">
        <v>172</v>
      </c>
      <c r="AY101" s="25" t="s">
        <v>162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25" t="s">
        <v>76</v>
      </c>
      <c r="BK101" s="216">
        <f>ROUND(I101*H101,2)</f>
        <v>0</v>
      </c>
      <c r="BL101" s="25" t="s">
        <v>171</v>
      </c>
      <c r="BM101" s="25" t="s">
        <v>173</v>
      </c>
    </row>
    <row r="102" spans="2:65" s="12" customFormat="1">
      <c r="B102" s="217"/>
      <c r="C102" s="218"/>
      <c r="D102" s="219" t="s">
        <v>174</v>
      </c>
      <c r="E102" s="220" t="s">
        <v>21</v>
      </c>
      <c r="F102" s="221" t="s">
        <v>175</v>
      </c>
      <c r="G102" s="218"/>
      <c r="H102" s="222">
        <v>46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174</v>
      </c>
      <c r="AU102" s="228" t="s">
        <v>172</v>
      </c>
      <c r="AV102" s="12" t="s">
        <v>80</v>
      </c>
      <c r="AW102" s="12" t="s">
        <v>33</v>
      </c>
      <c r="AX102" s="12" t="s">
        <v>76</v>
      </c>
      <c r="AY102" s="228" t="s">
        <v>162</v>
      </c>
    </row>
    <row r="103" spans="2:65" s="1" customFormat="1" ht="22.5" customHeight="1">
      <c r="B103" s="42"/>
      <c r="C103" s="205" t="s">
        <v>80</v>
      </c>
      <c r="D103" s="205" t="s">
        <v>166</v>
      </c>
      <c r="E103" s="206" t="s">
        <v>176</v>
      </c>
      <c r="F103" s="207" t="s">
        <v>177</v>
      </c>
      <c r="G103" s="208" t="s">
        <v>169</v>
      </c>
      <c r="H103" s="209">
        <v>46</v>
      </c>
      <c r="I103" s="210"/>
      <c r="J103" s="211">
        <f>ROUND(I103*H103,2)</f>
        <v>0</v>
      </c>
      <c r="K103" s="207" t="s">
        <v>170</v>
      </c>
      <c r="L103" s="62"/>
      <c r="M103" s="212" t="s">
        <v>21</v>
      </c>
      <c r="N103" s="213" t="s">
        <v>40</v>
      </c>
      <c r="O103" s="43"/>
      <c r="P103" s="214">
        <f>O103*H103</f>
        <v>0</v>
      </c>
      <c r="Q103" s="214">
        <v>0</v>
      </c>
      <c r="R103" s="214">
        <f>Q103*H103</f>
        <v>0</v>
      </c>
      <c r="S103" s="214">
        <v>0.22</v>
      </c>
      <c r="T103" s="215">
        <f>S103*H103</f>
        <v>10.119999999999999</v>
      </c>
      <c r="AR103" s="25" t="s">
        <v>171</v>
      </c>
      <c r="AT103" s="25" t="s">
        <v>166</v>
      </c>
      <c r="AU103" s="25" t="s">
        <v>172</v>
      </c>
      <c r="AY103" s="25" t="s">
        <v>162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5" t="s">
        <v>76</v>
      </c>
      <c r="BK103" s="216">
        <f>ROUND(I103*H103,2)</f>
        <v>0</v>
      </c>
      <c r="BL103" s="25" t="s">
        <v>171</v>
      </c>
      <c r="BM103" s="25" t="s">
        <v>178</v>
      </c>
    </row>
    <row r="104" spans="2:65" s="12" customFormat="1">
      <c r="B104" s="217"/>
      <c r="C104" s="218"/>
      <c r="D104" s="219" t="s">
        <v>174</v>
      </c>
      <c r="E104" s="220" t="s">
        <v>21</v>
      </c>
      <c r="F104" s="221" t="s">
        <v>175</v>
      </c>
      <c r="G104" s="218"/>
      <c r="H104" s="222">
        <v>46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174</v>
      </c>
      <c r="AU104" s="228" t="s">
        <v>172</v>
      </c>
      <c r="AV104" s="12" t="s">
        <v>80</v>
      </c>
      <c r="AW104" s="12" t="s">
        <v>33</v>
      </c>
      <c r="AX104" s="12" t="s">
        <v>76</v>
      </c>
      <c r="AY104" s="228" t="s">
        <v>162</v>
      </c>
    </row>
    <row r="105" spans="2:65" s="1" customFormat="1" ht="22.5" customHeight="1">
      <c r="B105" s="42"/>
      <c r="C105" s="205" t="s">
        <v>172</v>
      </c>
      <c r="D105" s="205" t="s">
        <v>166</v>
      </c>
      <c r="E105" s="206" t="s">
        <v>179</v>
      </c>
      <c r="F105" s="207" t="s">
        <v>180</v>
      </c>
      <c r="G105" s="208" t="s">
        <v>181</v>
      </c>
      <c r="H105" s="209">
        <v>5.2</v>
      </c>
      <c r="I105" s="210"/>
      <c r="J105" s="211">
        <f>ROUND(I105*H105,2)</f>
        <v>0</v>
      </c>
      <c r="K105" s="207" t="s">
        <v>170</v>
      </c>
      <c r="L105" s="62"/>
      <c r="M105" s="212" t="s">
        <v>21</v>
      </c>
      <c r="N105" s="213" t="s">
        <v>40</v>
      </c>
      <c r="O105" s="43"/>
      <c r="P105" s="214">
        <f>O105*H105</f>
        <v>0</v>
      </c>
      <c r="Q105" s="214">
        <v>0</v>
      </c>
      <c r="R105" s="214">
        <f>Q105*H105</f>
        <v>0</v>
      </c>
      <c r="S105" s="214">
        <v>0.23</v>
      </c>
      <c r="T105" s="215">
        <f>S105*H105</f>
        <v>1.1960000000000002</v>
      </c>
      <c r="AR105" s="25" t="s">
        <v>171</v>
      </c>
      <c r="AT105" s="25" t="s">
        <v>166</v>
      </c>
      <c r="AU105" s="25" t="s">
        <v>172</v>
      </c>
      <c r="AY105" s="25" t="s">
        <v>162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25" t="s">
        <v>76</v>
      </c>
      <c r="BK105" s="216">
        <f>ROUND(I105*H105,2)</f>
        <v>0</v>
      </c>
      <c r="BL105" s="25" t="s">
        <v>171</v>
      </c>
      <c r="BM105" s="25" t="s">
        <v>182</v>
      </c>
    </row>
    <row r="106" spans="2:65" s="12" customFormat="1">
      <c r="B106" s="217"/>
      <c r="C106" s="218"/>
      <c r="D106" s="219" t="s">
        <v>174</v>
      </c>
      <c r="E106" s="220" t="s">
        <v>21</v>
      </c>
      <c r="F106" s="221" t="s">
        <v>183</v>
      </c>
      <c r="G106" s="218"/>
      <c r="H106" s="222">
        <v>5.2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174</v>
      </c>
      <c r="AU106" s="228" t="s">
        <v>172</v>
      </c>
      <c r="AV106" s="12" t="s">
        <v>80</v>
      </c>
      <c r="AW106" s="12" t="s">
        <v>33</v>
      </c>
      <c r="AX106" s="12" t="s">
        <v>76</v>
      </c>
      <c r="AY106" s="228" t="s">
        <v>162</v>
      </c>
    </row>
    <row r="107" spans="2:65" s="1" customFormat="1" ht="22.5" customHeight="1">
      <c r="B107" s="42"/>
      <c r="C107" s="205" t="s">
        <v>171</v>
      </c>
      <c r="D107" s="205" t="s">
        <v>166</v>
      </c>
      <c r="E107" s="206" t="s">
        <v>184</v>
      </c>
      <c r="F107" s="207" t="s">
        <v>185</v>
      </c>
      <c r="G107" s="208" t="s">
        <v>181</v>
      </c>
      <c r="H107" s="209">
        <v>4.8</v>
      </c>
      <c r="I107" s="210"/>
      <c r="J107" s="211">
        <f>ROUND(I107*H107,2)</f>
        <v>0</v>
      </c>
      <c r="K107" s="207" t="s">
        <v>170</v>
      </c>
      <c r="L107" s="62"/>
      <c r="M107" s="212" t="s">
        <v>21</v>
      </c>
      <c r="N107" s="213" t="s">
        <v>40</v>
      </c>
      <c r="O107" s="43"/>
      <c r="P107" s="214">
        <f>O107*H107</f>
        <v>0</v>
      </c>
      <c r="Q107" s="214">
        <v>0</v>
      </c>
      <c r="R107" s="214">
        <f>Q107*H107</f>
        <v>0</v>
      </c>
      <c r="S107" s="214">
        <v>0.28999999999999998</v>
      </c>
      <c r="T107" s="215">
        <f>S107*H107</f>
        <v>1.3919999999999999</v>
      </c>
      <c r="AR107" s="25" t="s">
        <v>171</v>
      </c>
      <c r="AT107" s="25" t="s">
        <v>166</v>
      </c>
      <c r="AU107" s="25" t="s">
        <v>172</v>
      </c>
      <c r="AY107" s="25" t="s">
        <v>162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25" t="s">
        <v>76</v>
      </c>
      <c r="BK107" s="216">
        <f>ROUND(I107*H107,2)</f>
        <v>0</v>
      </c>
      <c r="BL107" s="25" t="s">
        <v>171</v>
      </c>
      <c r="BM107" s="25" t="s">
        <v>186</v>
      </c>
    </row>
    <row r="108" spans="2:65" s="12" customFormat="1">
      <c r="B108" s="217"/>
      <c r="C108" s="218"/>
      <c r="D108" s="219" t="s">
        <v>174</v>
      </c>
      <c r="E108" s="220" t="s">
        <v>21</v>
      </c>
      <c r="F108" s="221" t="s">
        <v>187</v>
      </c>
      <c r="G108" s="218"/>
      <c r="H108" s="222">
        <v>4.8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174</v>
      </c>
      <c r="AU108" s="228" t="s">
        <v>172</v>
      </c>
      <c r="AV108" s="12" t="s">
        <v>80</v>
      </c>
      <c r="AW108" s="12" t="s">
        <v>33</v>
      </c>
      <c r="AX108" s="12" t="s">
        <v>76</v>
      </c>
      <c r="AY108" s="228" t="s">
        <v>162</v>
      </c>
    </row>
    <row r="109" spans="2:65" s="1" customFormat="1" ht="22.5" customHeight="1">
      <c r="B109" s="42"/>
      <c r="C109" s="205" t="s">
        <v>188</v>
      </c>
      <c r="D109" s="205" t="s">
        <v>166</v>
      </c>
      <c r="E109" s="206" t="s">
        <v>189</v>
      </c>
      <c r="F109" s="207" t="s">
        <v>190</v>
      </c>
      <c r="G109" s="208" t="s">
        <v>191</v>
      </c>
      <c r="H109" s="209">
        <v>9.6</v>
      </c>
      <c r="I109" s="210"/>
      <c r="J109" s="211">
        <f>ROUND(I109*H109,2)</f>
        <v>0</v>
      </c>
      <c r="K109" s="207" t="s">
        <v>170</v>
      </c>
      <c r="L109" s="62"/>
      <c r="M109" s="212" t="s">
        <v>21</v>
      </c>
      <c r="N109" s="213" t="s">
        <v>40</v>
      </c>
      <c r="O109" s="43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AR109" s="25" t="s">
        <v>171</v>
      </c>
      <c r="AT109" s="25" t="s">
        <v>166</v>
      </c>
      <c r="AU109" s="25" t="s">
        <v>172</v>
      </c>
      <c r="AY109" s="25" t="s">
        <v>162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25" t="s">
        <v>76</v>
      </c>
      <c r="BK109" s="216">
        <f>ROUND(I109*H109,2)</f>
        <v>0</v>
      </c>
      <c r="BL109" s="25" t="s">
        <v>171</v>
      </c>
      <c r="BM109" s="25" t="s">
        <v>192</v>
      </c>
    </row>
    <row r="110" spans="2:65" s="12" customFormat="1">
      <c r="B110" s="217"/>
      <c r="C110" s="218"/>
      <c r="D110" s="229" t="s">
        <v>174</v>
      </c>
      <c r="E110" s="230" t="s">
        <v>21</v>
      </c>
      <c r="F110" s="231" t="s">
        <v>193</v>
      </c>
      <c r="G110" s="218"/>
      <c r="H110" s="232">
        <v>9.6</v>
      </c>
      <c r="I110" s="223"/>
      <c r="J110" s="218"/>
      <c r="K110" s="218"/>
      <c r="L110" s="224"/>
      <c r="M110" s="225"/>
      <c r="N110" s="226"/>
      <c r="O110" s="226"/>
      <c r="P110" s="226"/>
      <c r="Q110" s="226"/>
      <c r="R110" s="226"/>
      <c r="S110" s="226"/>
      <c r="T110" s="227"/>
      <c r="AT110" s="228" t="s">
        <v>174</v>
      </c>
      <c r="AU110" s="228" t="s">
        <v>172</v>
      </c>
      <c r="AV110" s="12" t="s">
        <v>80</v>
      </c>
      <c r="AW110" s="12" t="s">
        <v>33</v>
      </c>
      <c r="AX110" s="12" t="s">
        <v>69</v>
      </c>
      <c r="AY110" s="228" t="s">
        <v>162</v>
      </c>
    </row>
    <row r="111" spans="2:65" s="13" customFormat="1">
      <c r="B111" s="233"/>
      <c r="C111" s="234"/>
      <c r="D111" s="219" t="s">
        <v>174</v>
      </c>
      <c r="E111" s="235" t="s">
        <v>21</v>
      </c>
      <c r="F111" s="236" t="s">
        <v>194</v>
      </c>
      <c r="G111" s="234"/>
      <c r="H111" s="237">
        <v>9.6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174</v>
      </c>
      <c r="AU111" s="243" t="s">
        <v>172</v>
      </c>
      <c r="AV111" s="13" t="s">
        <v>171</v>
      </c>
      <c r="AW111" s="13" t="s">
        <v>33</v>
      </c>
      <c r="AX111" s="13" t="s">
        <v>76</v>
      </c>
      <c r="AY111" s="243" t="s">
        <v>162</v>
      </c>
    </row>
    <row r="112" spans="2:65" s="1" customFormat="1" ht="22.5" customHeight="1">
      <c r="B112" s="42"/>
      <c r="C112" s="205" t="s">
        <v>195</v>
      </c>
      <c r="D112" s="205" t="s">
        <v>166</v>
      </c>
      <c r="E112" s="206" t="s">
        <v>196</v>
      </c>
      <c r="F112" s="207" t="s">
        <v>197</v>
      </c>
      <c r="G112" s="208" t="s">
        <v>198</v>
      </c>
      <c r="H112" s="209">
        <v>0.4</v>
      </c>
      <c r="I112" s="210"/>
      <c r="J112" s="211">
        <f>ROUND(I112*H112,2)</f>
        <v>0</v>
      </c>
      <c r="K112" s="207" t="s">
        <v>170</v>
      </c>
      <c r="L112" s="62"/>
      <c r="M112" s="212" t="s">
        <v>21</v>
      </c>
      <c r="N112" s="213" t="s">
        <v>40</v>
      </c>
      <c r="O112" s="43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25" t="s">
        <v>171</v>
      </c>
      <c r="AT112" s="25" t="s">
        <v>166</v>
      </c>
      <c r="AU112" s="25" t="s">
        <v>172</v>
      </c>
      <c r="AY112" s="25" t="s">
        <v>162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25" t="s">
        <v>76</v>
      </c>
      <c r="BK112" s="216">
        <f>ROUND(I112*H112,2)</f>
        <v>0</v>
      </c>
      <c r="BL112" s="25" t="s">
        <v>171</v>
      </c>
      <c r="BM112" s="25" t="s">
        <v>199</v>
      </c>
    </row>
    <row r="113" spans="2:65" s="12" customFormat="1">
      <c r="B113" s="217"/>
      <c r="C113" s="218"/>
      <c r="D113" s="229" t="s">
        <v>174</v>
      </c>
      <c r="E113" s="230" t="s">
        <v>21</v>
      </c>
      <c r="F113" s="231" t="s">
        <v>200</v>
      </c>
      <c r="G113" s="218"/>
      <c r="H113" s="232">
        <v>0.4</v>
      </c>
      <c r="I113" s="223"/>
      <c r="J113" s="218"/>
      <c r="K113" s="218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174</v>
      </c>
      <c r="AU113" s="228" t="s">
        <v>172</v>
      </c>
      <c r="AV113" s="12" t="s">
        <v>80</v>
      </c>
      <c r="AW113" s="12" t="s">
        <v>33</v>
      </c>
      <c r="AX113" s="12" t="s">
        <v>69</v>
      </c>
      <c r="AY113" s="228" t="s">
        <v>162</v>
      </c>
    </row>
    <row r="114" spans="2:65" s="13" customFormat="1">
      <c r="B114" s="233"/>
      <c r="C114" s="234"/>
      <c r="D114" s="219" t="s">
        <v>174</v>
      </c>
      <c r="E114" s="235" t="s">
        <v>21</v>
      </c>
      <c r="F114" s="236" t="s">
        <v>194</v>
      </c>
      <c r="G114" s="234"/>
      <c r="H114" s="237">
        <v>0.4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AT114" s="243" t="s">
        <v>174</v>
      </c>
      <c r="AU114" s="243" t="s">
        <v>172</v>
      </c>
      <c r="AV114" s="13" t="s">
        <v>171</v>
      </c>
      <c r="AW114" s="13" t="s">
        <v>33</v>
      </c>
      <c r="AX114" s="13" t="s">
        <v>76</v>
      </c>
      <c r="AY114" s="243" t="s">
        <v>162</v>
      </c>
    </row>
    <row r="115" spans="2:65" s="1" customFormat="1" ht="31.5" customHeight="1">
      <c r="B115" s="42"/>
      <c r="C115" s="205" t="s">
        <v>201</v>
      </c>
      <c r="D115" s="205" t="s">
        <v>166</v>
      </c>
      <c r="E115" s="206" t="s">
        <v>202</v>
      </c>
      <c r="F115" s="207" t="s">
        <v>203</v>
      </c>
      <c r="G115" s="208" t="s">
        <v>181</v>
      </c>
      <c r="H115" s="209">
        <v>20</v>
      </c>
      <c r="I115" s="210"/>
      <c r="J115" s="211">
        <f>ROUND(I115*H115,2)</f>
        <v>0</v>
      </c>
      <c r="K115" s="207" t="s">
        <v>170</v>
      </c>
      <c r="L115" s="62"/>
      <c r="M115" s="212" t="s">
        <v>21</v>
      </c>
      <c r="N115" s="213" t="s">
        <v>40</v>
      </c>
      <c r="O115" s="43"/>
      <c r="P115" s="214">
        <f>O115*H115</f>
        <v>0</v>
      </c>
      <c r="Q115" s="214">
        <v>5.5000000000000003E-4</v>
      </c>
      <c r="R115" s="214">
        <f>Q115*H115</f>
        <v>1.1000000000000001E-2</v>
      </c>
      <c r="S115" s="214">
        <v>0</v>
      </c>
      <c r="T115" s="215">
        <f>S115*H115</f>
        <v>0</v>
      </c>
      <c r="AR115" s="25" t="s">
        <v>171</v>
      </c>
      <c r="AT115" s="25" t="s">
        <v>166</v>
      </c>
      <c r="AU115" s="25" t="s">
        <v>172</v>
      </c>
      <c r="AY115" s="25" t="s">
        <v>162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25" t="s">
        <v>76</v>
      </c>
      <c r="BK115" s="216">
        <f>ROUND(I115*H115,2)</f>
        <v>0</v>
      </c>
      <c r="BL115" s="25" t="s">
        <v>171</v>
      </c>
      <c r="BM115" s="25" t="s">
        <v>204</v>
      </c>
    </row>
    <row r="116" spans="2:65" s="12" customFormat="1">
      <c r="B116" s="217"/>
      <c r="C116" s="218"/>
      <c r="D116" s="219" t="s">
        <v>174</v>
      </c>
      <c r="E116" s="220" t="s">
        <v>21</v>
      </c>
      <c r="F116" s="221" t="s">
        <v>205</v>
      </c>
      <c r="G116" s="218"/>
      <c r="H116" s="222">
        <v>20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174</v>
      </c>
      <c r="AU116" s="228" t="s">
        <v>172</v>
      </c>
      <c r="AV116" s="12" t="s">
        <v>80</v>
      </c>
      <c r="AW116" s="12" t="s">
        <v>33</v>
      </c>
      <c r="AX116" s="12" t="s">
        <v>76</v>
      </c>
      <c r="AY116" s="228" t="s">
        <v>162</v>
      </c>
    </row>
    <row r="117" spans="2:65" s="1" customFormat="1" ht="22.5" customHeight="1">
      <c r="B117" s="42"/>
      <c r="C117" s="205" t="s">
        <v>206</v>
      </c>
      <c r="D117" s="205" t="s">
        <v>166</v>
      </c>
      <c r="E117" s="206" t="s">
        <v>207</v>
      </c>
      <c r="F117" s="207" t="s">
        <v>208</v>
      </c>
      <c r="G117" s="208" t="s">
        <v>181</v>
      </c>
      <c r="H117" s="209">
        <v>20</v>
      </c>
      <c r="I117" s="210"/>
      <c r="J117" s="211">
        <f>ROUND(I117*H117,2)</f>
        <v>0</v>
      </c>
      <c r="K117" s="207" t="s">
        <v>170</v>
      </c>
      <c r="L117" s="62"/>
      <c r="M117" s="212" t="s">
        <v>21</v>
      </c>
      <c r="N117" s="213" t="s">
        <v>40</v>
      </c>
      <c r="O117" s="43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AR117" s="25" t="s">
        <v>171</v>
      </c>
      <c r="AT117" s="25" t="s">
        <v>166</v>
      </c>
      <c r="AU117" s="25" t="s">
        <v>172</v>
      </c>
      <c r="AY117" s="25" t="s">
        <v>162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25" t="s">
        <v>76</v>
      </c>
      <c r="BK117" s="216">
        <f>ROUND(I117*H117,2)</f>
        <v>0</v>
      </c>
      <c r="BL117" s="25" t="s">
        <v>171</v>
      </c>
      <c r="BM117" s="25" t="s">
        <v>209</v>
      </c>
    </row>
    <row r="118" spans="2:65" s="12" customFormat="1">
      <c r="B118" s="217"/>
      <c r="C118" s="218"/>
      <c r="D118" s="219" t="s">
        <v>174</v>
      </c>
      <c r="E118" s="220" t="s">
        <v>21</v>
      </c>
      <c r="F118" s="221" t="s">
        <v>210</v>
      </c>
      <c r="G118" s="218"/>
      <c r="H118" s="222">
        <v>20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174</v>
      </c>
      <c r="AU118" s="228" t="s">
        <v>172</v>
      </c>
      <c r="AV118" s="12" t="s">
        <v>80</v>
      </c>
      <c r="AW118" s="12" t="s">
        <v>33</v>
      </c>
      <c r="AX118" s="12" t="s">
        <v>76</v>
      </c>
      <c r="AY118" s="228" t="s">
        <v>162</v>
      </c>
    </row>
    <row r="119" spans="2:65" s="1" customFormat="1" ht="22.5" customHeight="1">
      <c r="B119" s="42"/>
      <c r="C119" s="205" t="s">
        <v>211</v>
      </c>
      <c r="D119" s="205" t="s">
        <v>166</v>
      </c>
      <c r="E119" s="206" t="s">
        <v>212</v>
      </c>
      <c r="F119" s="207" t="s">
        <v>213</v>
      </c>
      <c r="G119" s="208" t="s">
        <v>181</v>
      </c>
      <c r="H119" s="209">
        <v>12.8</v>
      </c>
      <c r="I119" s="210"/>
      <c r="J119" s="211">
        <f>ROUND(I119*H119,2)</f>
        <v>0</v>
      </c>
      <c r="K119" s="207" t="s">
        <v>170</v>
      </c>
      <c r="L119" s="62"/>
      <c r="M119" s="212" t="s">
        <v>21</v>
      </c>
      <c r="N119" s="213" t="s">
        <v>40</v>
      </c>
      <c r="O119" s="43"/>
      <c r="P119" s="214">
        <f>O119*H119</f>
        <v>0</v>
      </c>
      <c r="Q119" s="214">
        <v>2.5000000000000001E-4</v>
      </c>
      <c r="R119" s="214">
        <f>Q119*H119</f>
        <v>3.2000000000000002E-3</v>
      </c>
      <c r="S119" s="214">
        <v>0</v>
      </c>
      <c r="T119" s="215">
        <f>S119*H119</f>
        <v>0</v>
      </c>
      <c r="AR119" s="25" t="s">
        <v>171</v>
      </c>
      <c r="AT119" s="25" t="s">
        <v>166</v>
      </c>
      <c r="AU119" s="25" t="s">
        <v>172</v>
      </c>
      <c r="AY119" s="25" t="s">
        <v>162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25" t="s">
        <v>76</v>
      </c>
      <c r="BK119" s="216">
        <f>ROUND(I119*H119,2)</f>
        <v>0</v>
      </c>
      <c r="BL119" s="25" t="s">
        <v>171</v>
      </c>
      <c r="BM119" s="25" t="s">
        <v>214</v>
      </c>
    </row>
    <row r="120" spans="2:65" s="12" customFormat="1">
      <c r="B120" s="217"/>
      <c r="C120" s="218"/>
      <c r="D120" s="219" t="s">
        <v>174</v>
      </c>
      <c r="E120" s="220" t="s">
        <v>21</v>
      </c>
      <c r="F120" s="221" t="s">
        <v>215</v>
      </c>
      <c r="G120" s="218"/>
      <c r="H120" s="222">
        <v>12.8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174</v>
      </c>
      <c r="AU120" s="228" t="s">
        <v>172</v>
      </c>
      <c r="AV120" s="12" t="s">
        <v>80</v>
      </c>
      <c r="AW120" s="12" t="s">
        <v>33</v>
      </c>
      <c r="AX120" s="12" t="s">
        <v>76</v>
      </c>
      <c r="AY120" s="228" t="s">
        <v>162</v>
      </c>
    </row>
    <row r="121" spans="2:65" s="1" customFormat="1" ht="22.5" customHeight="1">
      <c r="B121" s="42"/>
      <c r="C121" s="205" t="s">
        <v>216</v>
      </c>
      <c r="D121" s="205" t="s">
        <v>166</v>
      </c>
      <c r="E121" s="206" t="s">
        <v>217</v>
      </c>
      <c r="F121" s="207" t="s">
        <v>218</v>
      </c>
      <c r="G121" s="208" t="s">
        <v>181</v>
      </c>
      <c r="H121" s="209">
        <v>12.8</v>
      </c>
      <c r="I121" s="210"/>
      <c r="J121" s="211">
        <f>ROUND(I121*H121,2)</f>
        <v>0</v>
      </c>
      <c r="K121" s="207" t="s">
        <v>170</v>
      </c>
      <c r="L121" s="62"/>
      <c r="M121" s="212" t="s">
        <v>21</v>
      </c>
      <c r="N121" s="213" t="s">
        <v>40</v>
      </c>
      <c r="O121" s="43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AR121" s="25" t="s">
        <v>171</v>
      </c>
      <c r="AT121" s="25" t="s">
        <v>166</v>
      </c>
      <c r="AU121" s="25" t="s">
        <v>172</v>
      </c>
      <c r="AY121" s="25" t="s">
        <v>162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25" t="s">
        <v>76</v>
      </c>
      <c r="BK121" s="216">
        <f>ROUND(I121*H121,2)</f>
        <v>0</v>
      </c>
      <c r="BL121" s="25" t="s">
        <v>171</v>
      </c>
      <c r="BM121" s="25" t="s">
        <v>219</v>
      </c>
    </row>
    <row r="122" spans="2:65" s="12" customFormat="1">
      <c r="B122" s="217"/>
      <c r="C122" s="218"/>
      <c r="D122" s="229" t="s">
        <v>174</v>
      </c>
      <c r="E122" s="230" t="s">
        <v>21</v>
      </c>
      <c r="F122" s="231" t="s">
        <v>220</v>
      </c>
      <c r="G122" s="218"/>
      <c r="H122" s="232">
        <v>12.8</v>
      </c>
      <c r="I122" s="223"/>
      <c r="J122" s="218"/>
      <c r="K122" s="218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174</v>
      </c>
      <c r="AU122" s="228" t="s">
        <v>172</v>
      </c>
      <c r="AV122" s="12" t="s">
        <v>80</v>
      </c>
      <c r="AW122" s="12" t="s">
        <v>33</v>
      </c>
      <c r="AX122" s="12" t="s">
        <v>76</v>
      </c>
      <c r="AY122" s="228" t="s">
        <v>162</v>
      </c>
    </row>
    <row r="123" spans="2:65" s="11" customFormat="1" ht="22.35" customHeight="1">
      <c r="B123" s="186"/>
      <c r="C123" s="187"/>
      <c r="D123" s="202" t="s">
        <v>68</v>
      </c>
      <c r="E123" s="203" t="s">
        <v>221</v>
      </c>
      <c r="F123" s="203" t="s">
        <v>222</v>
      </c>
      <c r="G123" s="187"/>
      <c r="H123" s="187"/>
      <c r="I123" s="190"/>
      <c r="J123" s="204">
        <f>BK123</f>
        <v>0</v>
      </c>
      <c r="K123" s="187"/>
      <c r="L123" s="192"/>
      <c r="M123" s="193"/>
      <c r="N123" s="194"/>
      <c r="O123" s="194"/>
      <c r="P123" s="195">
        <f>SUM(P124:P128)</f>
        <v>0</v>
      </c>
      <c r="Q123" s="194"/>
      <c r="R123" s="195">
        <f>SUM(R124:R128)</f>
        <v>0</v>
      </c>
      <c r="S123" s="194"/>
      <c r="T123" s="196">
        <f>SUM(T124:T128)</f>
        <v>0</v>
      </c>
      <c r="AR123" s="197" t="s">
        <v>76</v>
      </c>
      <c r="AT123" s="198" t="s">
        <v>68</v>
      </c>
      <c r="AU123" s="198" t="s">
        <v>80</v>
      </c>
      <c r="AY123" s="197" t="s">
        <v>162</v>
      </c>
      <c r="BK123" s="199">
        <f>SUM(BK124:BK128)</f>
        <v>0</v>
      </c>
    </row>
    <row r="124" spans="2:65" s="1" customFormat="1" ht="22.5" customHeight="1">
      <c r="B124" s="42"/>
      <c r="C124" s="205" t="s">
        <v>164</v>
      </c>
      <c r="D124" s="205" t="s">
        <v>166</v>
      </c>
      <c r="E124" s="206" t="s">
        <v>223</v>
      </c>
      <c r="F124" s="207" t="s">
        <v>224</v>
      </c>
      <c r="G124" s="208" t="s">
        <v>225</v>
      </c>
      <c r="H124" s="209">
        <v>0.6</v>
      </c>
      <c r="I124" s="210"/>
      <c r="J124" s="211">
        <f>ROUND(I124*H124,2)</f>
        <v>0</v>
      </c>
      <c r="K124" s="207" t="s">
        <v>170</v>
      </c>
      <c r="L124" s="62"/>
      <c r="M124" s="212" t="s">
        <v>21</v>
      </c>
      <c r="N124" s="213" t="s">
        <v>40</v>
      </c>
      <c r="O124" s="43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AR124" s="25" t="s">
        <v>171</v>
      </c>
      <c r="AT124" s="25" t="s">
        <v>166</v>
      </c>
      <c r="AU124" s="25" t="s">
        <v>172</v>
      </c>
      <c r="AY124" s="25" t="s">
        <v>162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25" t="s">
        <v>76</v>
      </c>
      <c r="BK124" s="216">
        <f>ROUND(I124*H124,2)</f>
        <v>0</v>
      </c>
      <c r="BL124" s="25" t="s">
        <v>171</v>
      </c>
      <c r="BM124" s="25" t="s">
        <v>226</v>
      </c>
    </row>
    <row r="125" spans="2:65" s="12" customFormat="1">
      <c r="B125" s="217"/>
      <c r="C125" s="218"/>
      <c r="D125" s="219" t="s">
        <v>174</v>
      </c>
      <c r="E125" s="220" t="s">
        <v>21</v>
      </c>
      <c r="F125" s="221" t="s">
        <v>227</v>
      </c>
      <c r="G125" s="218"/>
      <c r="H125" s="222">
        <v>0.6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174</v>
      </c>
      <c r="AU125" s="228" t="s">
        <v>172</v>
      </c>
      <c r="AV125" s="12" t="s">
        <v>80</v>
      </c>
      <c r="AW125" s="12" t="s">
        <v>33</v>
      </c>
      <c r="AX125" s="12" t="s">
        <v>76</v>
      </c>
      <c r="AY125" s="228" t="s">
        <v>162</v>
      </c>
    </row>
    <row r="126" spans="2:65" s="1" customFormat="1" ht="22.5" customHeight="1">
      <c r="B126" s="42"/>
      <c r="C126" s="205" t="s">
        <v>221</v>
      </c>
      <c r="D126" s="205" t="s">
        <v>166</v>
      </c>
      <c r="E126" s="206" t="s">
        <v>228</v>
      </c>
      <c r="F126" s="207" t="s">
        <v>229</v>
      </c>
      <c r="G126" s="208" t="s">
        <v>225</v>
      </c>
      <c r="H126" s="209">
        <v>3.36</v>
      </c>
      <c r="I126" s="210"/>
      <c r="J126" s="211">
        <f>ROUND(I126*H126,2)</f>
        <v>0</v>
      </c>
      <c r="K126" s="207" t="s">
        <v>170</v>
      </c>
      <c r="L126" s="62"/>
      <c r="M126" s="212" t="s">
        <v>21</v>
      </c>
      <c r="N126" s="213" t="s">
        <v>40</v>
      </c>
      <c r="O126" s="43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25" t="s">
        <v>171</v>
      </c>
      <c r="AT126" s="25" t="s">
        <v>166</v>
      </c>
      <c r="AU126" s="25" t="s">
        <v>172</v>
      </c>
      <c r="AY126" s="25" t="s">
        <v>162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25" t="s">
        <v>76</v>
      </c>
      <c r="BK126" s="216">
        <f>ROUND(I126*H126,2)</f>
        <v>0</v>
      </c>
      <c r="BL126" s="25" t="s">
        <v>171</v>
      </c>
      <c r="BM126" s="25" t="s">
        <v>230</v>
      </c>
    </row>
    <row r="127" spans="2:65" s="12" customFormat="1">
      <c r="B127" s="217"/>
      <c r="C127" s="218"/>
      <c r="D127" s="229" t="s">
        <v>174</v>
      </c>
      <c r="E127" s="230" t="s">
        <v>21</v>
      </c>
      <c r="F127" s="231" t="s">
        <v>231</v>
      </c>
      <c r="G127" s="218"/>
      <c r="H127" s="232">
        <v>3.36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174</v>
      </c>
      <c r="AU127" s="228" t="s">
        <v>172</v>
      </c>
      <c r="AV127" s="12" t="s">
        <v>80</v>
      </c>
      <c r="AW127" s="12" t="s">
        <v>33</v>
      </c>
      <c r="AX127" s="12" t="s">
        <v>69</v>
      </c>
      <c r="AY127" s="228" t="s">
        <v>162</v>
      </c>
    </row>
    <row r="128" spans="2:65" s="13" customFormat="1">
      <c r="B128" s="233"/>
      <c r="C128" s="234"/>
      <c r="D128" s="229" t="s">
        <v>174</v>
      </c>
      <c r="E128" s="244" t="s">
        <v>21</v>
      </c>
      <c r="F128" s="245" t="s">
        <v>194</v>
      </c>
      <c r="G128" s="234"/>
      <c r="H128" s="246">
        <v>3.36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174</v>
      </c>
      <c r="AU128" s="243" t="s">
        <v>172</v>
      </c>
      <c r="AV128" s="13" t="s">
        <v>171</v>
      </c>
      <c r="AW128" s="13" t="s">
        <v>33</v>
      </c>
      <c r="AX128" s="13" t="s">
        <v>76</v>
      </c>
      <c r="AY128" s="243" t="s">
        <v>162</v>
      </c>
    </row>
    <row r="129" spans="2:65" s="11" customFormat="1" ht="22.35" customHeight="1">
      <c r="B129" s="186"/>
      <c r="C129" s="187"/>
      <c r="D129" s="202" t="s">
        <v>68</v>
      </c>
      <c r="E129" s="203" t="s">
        <v>232</v>
      </c>
      <c r="F129" s="203" t="s">
        <v>233</v>
      </c>
      <c r="G129" s="187"/>
      <c r="H129" s="187"/>
      <c r="I129" s="190"/>
      <c r="J129" s="204">
        <f>BK129</f>
        <v>0</v>
      </c>
      <c r="K129" s="187"/>
      <c r="L129" s="192"/>
      <c r="M129" s="193"/>
      <c r="N129" s="194"/>
      <c r="O129" s="194"/>
      <c r="P129" s="195">
        <f>SUM(P130:P138)</f>
        <v>0</v>
      </c>
      <c r="Q129" s="194"/>
      <c r="R129" s="195">
        <f>SUM(R130:R138)</f>
        <v>0</v>
      </c>
      <c r="S129" s="194"/>
      <c r="T129" s="196">
        <f>SUM(T130:T138)</f>
        <v>0</v>
      </c>
      <c r="AR129" s="197" t="s">
        <v>76</v>
      </c>
      <c r="AT129" s="198" t="s">
        <v>68</v>
      </c>
      <c r="AU129" s="198" t="s">
        <v>80</v>
      </c>
      <c r="AY129" s="197" t="s">
        <v>162</v>
      </c>
      <c r="BK129" s="199">
        <f>SUM(BK130:BK138)</f>
        <v>0</v>
      </c>
    </row>
    <row r="130" spans="2:65" s="1" customFormat="1" ht="22.5" customHeight="1">
      <c r="B130" s="42"/>
      <c r="C130" s="205" t="s">
        <v>232</v>
      </c>
      <c r="D130" s="205" t="s">
        <v>166</v>
      </c>
      <c r="E130" s="206" t="s">
        <v>234</v>
      </c>
      <c r="F130" s="207" t="s">
        <v>235</v>
      </c>
      <c r="G130" s="208" t="s">
        <v>225</v>
      </c>
      <c r="H130" s="209">
        <v>32.029000000000003</v>
      </c>
      <c r="I130" s="210"/>
      <c r="J130" s="211">
        <f>ROUND(I130*H130,2)</f>
        <v>0</v>
      </c>
      <c r="K130" s="207" t="s">
        <v>170</v>
      </c>
      <c r="L130" s="62"/>
      <c r="M130" s="212" t="s">
        <v>21</v>
      </c>
      <c r="N130" s="213" t="s">
        <v>40</v>
      </c>
      <c r="O130" s="43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AR130" s="25" t="s">
        <v>171</v>
      </c>
      <c r="AT130" s="25" t="s">
        <v>166</v>
      </c>
      <c r="AU130" s="25" t="s">
        <v>172</v>
      </c>
      <c r="AY130" s="25" t="s">
        <v>162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25" t="s">
        <v>76</v>
      </c>
      <c r="BK130" s="216">
        <f>ROUND(I130*H130,2)</f>
        <v>0</v>
      </c>
      <c r="BL130" s="25" t="s">
        <v>171</v>
      </c>
      <c r="BM130" s="25" t="s">
        <v>236</v>
      </c>
    </row>
    <row r="131" spans="2:65" s="12" customFormat="1">
      <c r="B131" s="217"/>
      <c r="C131" s="218"/>
      <c r="D131" s="219" t="s">
        <v>174</v>
      </c>
      <c r="E131" s="220" t="s">
        <v>21</v>
      </c>
      <c r="F131" s="221" t="s">
        <v>237</v>
      </c>
      <c r="G131" s="218"/>
      <c r="H131" s="222">
        <v>32.029000000000003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174</v>
      </c>
      <c r="AU131" s="228" t="s">
        <v>172</v>
      </c>
      <c r="AV131" s="12" t="s">
        <v>80</v>
      </c>
      <c r="AW131" s="12" t="s">
        <v>33</v>
      </c>
      <c r="AX131" s="12" t="s">
        <v>76</v>
      </c>
      <c r="AY131" s="228" t="s">
        <v>162</v>
      </c>
    </row>
    <row r="132" spans="2:65" s="1" customFormat="1" ht="22.5" customHeight="1">
      <c r="B132" s="42"/>
      <c r="C132" s="205" t="s">
        <v>238</v>
      </c>
      <c r="D132" s="205" t="s">
        <v>166</v>
      </c>
      <c r="E132" s="206" t="s">
        <v>239</v>
      </c>
      <c r="F132" s="207" t="s">
        <v>240</v>
      </c>
      <c r="G132" s="208" t="s">
        <v>225</v>
      </c>
      <c r="H132" s="209">
        <v>9.609</v>
      </c>
      <c r="I132" s="210"/>
      <c r="J132" s="211">
        <f>ROUND(I132*H132,2)</f>
        <v>0</v>
      </c>
      <c r="K132" s="207" t="s">
        <v>170</v>
      </c>
      <c r="L132" s="62"/>
      <c r="M132" s="212" t="s">
        <v>21</v>
      </c>
      <c r="N132" s="213" t="s">
        <v>40</v>
      </c>
      <c r="O132" s="43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AR132" s="25" t="s">
        <v>171</v>
      </c>
      <c r="AT132" s="25" t="s">
        <v>166</v>
      </c>
      <c r="AU132" s="25" t="s">
        <v>172</v>
      </c>
      <c r="AY132" s="25" t="s">
        <v>162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25" t="s">
        <v>76</v>
      </c>
      <c r="BK132" s="216">
        <f>ROUND(I132*H132,2)</f>
        <v>0</v>
      </c>
      <c r="BL132" s="25" t="s">
        <v>171</v>
      </c>
      <c r="BM132" s="25" t="s">
        <v>241</v>
      </c>
    </row>
    <row r="133" spans="2:65" s="12" customFormat="1">
      <c r="B133" s="217"/>
      <c r="C133" s="218"/>
      <c r="D133" s="229" t="s">
        <v>174</v>
      </c>
      <c r="E133" s="230" t="s">
        <v>21</v>
      </c>
      <c r="F133" s="231" t="s">
        <v>242</v>
      </c>
      <c r="G133" s="218"/>
      <c r="H133" s="232">
        <v>9.609</v>
      </c>
      <c r="I133" s="223"/>
      <c r="J133" s="218"/>
      <c r="K133" s="218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174</v>
      </c>
      <c r="AU133" s="228" t="s">
        <v>172</v>
      </c>
      <c r="AV133" s="12" t="s">
        <v>80</v>
      </c>
      <c r="AW133" s="12" t="s">
        <v>33</v>
      </c>
      <c r="AX133" s="12" t="s">
        <v>69</v>
      </c>
      <c r="AY133" s="228" t="s">
        <v>162</v>
      </c>
    </row>
    <row r="134" spans="2:65" s="13" customFormat="1">
      <c r="B134" s="233"/>
      <c r="C134" s="234"/>
      <c r="D134" s="219" t="s">
        <v>174</v>
      </c>
      <c r="E134" s="235" t="s">
        <v>21</v>
      </c>
      <c r="F134" s="236" t="s">
        <v>194</v>
      </c>
      <c r="G134" s="234"/>
      <c r="H134" s="237">
        <v>9.609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174</v>
      </c>
      <c r="AU134" s="243" t="s">
        <v>172</v>
      </c>
      <c r="AV134" s="13" t="s">
        <v>171</v>
      </c>
      <c r="AW134" s="13" t="s">
        <v>33</v>
      </c>
      <c r="AX134" s="13" t="s">
        <v>76</v>
      </c>
      <c r="AY134" s="243" t="s">
        <v>162</v>
      </c>
    </row>
    <row r="135" spans="2:65" s="1" customFormat="1" ht="22.5" customHeight="1">
      <c r="B135" s="42"/>
      <c r="C135" s="205" t="s">
        <v>10</v>
      </c>
      <c r="D135" s="205" t="s">
        <v>166</v>
      </c>
      <c r="E135" s="206" t="s">
        <v>243</v>
      </c>
      <c r="F135" s="207" t="s">
        <v>244</v>
      </c>
      <c r="G135" s="208" t="s">
        <v>225</v>
      </c>
      <c r="H135" s="209">
        <v>0.158</v>
      </c>
      <c r="I135" s="210"/>
      <c r="J135" s="211">
        <f>ROUND(I135*H135,2)</f>
        <v>0</v>
      </c>
      <c r="K135" s="207" t="s">
        <v>170</v>
      </c>
      <c r="L135" s="62"/>
      <c r="M135" s="212" t="s">
        <v>21</v>
      </c>
      <c r="N135" s="213" t="s">
        <v>40</v>
      </c>
      <c r="O135" s="43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AR135" s="25" t="s">
        <v>171</v>
      </c>
      <c r="AT135" s="25" t="s">
        <v>166</v>
      </c>
      <c r="AU135" s="25" t="s">
        <v>172</v>
      </c>
      <c r="AY135" s="25" t="s">
        <v>162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25" t="s">
        <v>76</v>
      </c>
      <c r="BK135" s="216">
        <f>ROUND(I135*H135,2)</f>
        <v>0</v>
      </c>
      <c r="BL135" s="25" t="s">
        <v>171</v>
      </c>
      <c r="BM135" s="25" t="s">
        <v>245</v>
      </c>
    </row>
    <row r="136" spans="2:65" s="12" customFormat="1">
      <c r="B136" s="217"/>
      <c r="C136" s="218"/>
      <c r="D136" s="219" t="s">
        <v>174</v>
      </c>
      <c r="E136" s="220" t="s">
        <v>21</v>
      </c>
      <c r="F136" s="221" t="s">
        <v>246</v>
      </c>
      <c r="G136" s="218"/>
      <c r="H136" s="222">
        <v>0.158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174</v>
      </c>
      <c r="AU136" s="228" t="s">
        <v>172</v>
      </c>
      <c r="AV136" s="12" t="s">
        <v>80</v>
      </c>
      <c r="AW136" s="12" t="s">
        <v>33</v>
      </c>
      <c r="AX136" s="12" t="s">
        <v>76</v>
      </c>
      <c r="AY136" s="228" t="s">
        <v>162</v>
      </c>
    </row>
    <row r="137" spans="2:65" s="1" customFormat="1" ht="22.5" customHeight="1">
      <c r="B137" s="42"/>
      <c r="C137" s="205" t="s">
        <v>247</v>
      </c>
      <c r="D137" s="205" t="s">
        <v>166</v>
      </c>
      <c r="E137" s="206" t="s">
        <v>248</v>
      </c>
      <c r="F137" s="207" t="s">
        <v>249</v>
      </c>
      <c r="G137" s="208" t="s">
        <v>225</v>
      </c>
      <c r="H137" s="209">
        <v>4.8000000000000001E-2</v>
      </c>
      <c r="I137" s="210"/>
      <c r="J137" s="211">
        <f>ROUND(I137*H137,2)</f>
        <v>0</v>
      </c>
      <c r="K137" s="207" t="s">
        <v>170</v>
      </c>
      <c r="L137" s="62"/>
      <c r="M137" s="212" t="s">
        <v>21</v>
      </c>
      <c r="N137" s="213" t="s">
        <v>40</v>
      </c>
      <c r="O137" s="43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AR137" s="25" t="s">
        <v>171</v>
      </c>
      <c r="AT137" s="25" t="s">
        <v>166</v>
      </c>
      <c r="AU137" s="25" t="s">
        <v>172</v>
      </c>
      <c r="AY137" s="25" t="s">
        <v>162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25" t="s">
        <v>76</v>
      </c>
      <c r="BK137" s="216">
        <f>ROUND(I137*H137,2)</f>
        <v>0</v>
      </c>
      <c r="BL137" s="25" t="s">
        <v>171</v>
      </c>
      <c r="BM137" s="25" t="s">
        <v>250</v>
      </c>
    </row>
    <row r="138" spans="2:65" s="12" customFormat="1">
      <c r="B138" s="217"/>
      <c r="C138" s="218"/>
      <c r="D138" s="229" t="s">
        <v>174</v>
      </c>
      <c r="E138" s="230" t="s">
        <v>21</v>
      </c>
      <c r="F138" s="231" t="s">
        <v>251</v>
      </c>
      <c r="G138" s="218"/>
      <c r="H138" s="232">
        <v>4.8000000000000001E-2</v>
      </c>
      <c r="I138" s="223"/>
      <c r="J138" s="218"/>
      <c r="K138" s="218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174</v>
      </c>
      <c r="AU138" s="228" t="s">
        <v>172</v>
      </c>
      <c r="AV138" s="12" t="s">
        <v>80</v>
      </c>
      <c r="AW138" s="12" t="s">
        <v>33</v>
      </c>
      <c r="AX138" s="12" t="s">
        <v>76</v>
      </c>
      <c r="AY138" s="228" t="s">
        <v>162</v>
      </c>
    </row>
    <row r="139" spans="2:65" s="11" customFormat="1" ht="22.35" customHeight="1">
      <c r="B139" s="186"/>
      <c r="C139" s="187"/>
      <c r="D139" s="202" t="s">
        <v>68</v>
      </c>
      <c r="E139" s="203" t="s">
        <v>10</v>
      </c>
      <c r="F139" s="203" t="s">
        <v>252</v>
      </c>
      <c r="G139" s="187"/>
      <c r="H139" s="187"/>
      <c r="I139" s="190"/>
      <c r="J139" s="204">
        <f>BK139</f>
        <v>0</v>
      </c>
      <c r="K139" s="187"/>
      <c r="L139" s="192"/>
      <c r="M139" s="193"/>
      <c r="N139" s="194"/>
      <c r="O139" s="194"/>
      <c r="P139" s="195">
        <f>SUM(P140:P151)</f>
        <v>0</v>
      </c>
      <c r="Q139" s="194"/>
      <c r="R139" s="195">
        <f>SUM(R140:R151)</f>
        <v>3.2843740000000003E-2</v>
      </c>
      <c r="S139" s="194"/>
      <c r="T139" s="196">
        <f>SUM(T140:T151)</f>
        <v>0</v>
      </c>
      <c r="AR139" s="197" t="s">
        <v>76</v>
      </c>
      <c r="AT139" s="198" t="s">
        <v>68</v>
      </c>
      <c r="AU139" s="198" t="s">
        <v>80</v>
      </c>
      <c r="AY139" s="197" t="s">
        <v>162</v>
      </c>
      <c r="BK139" s="199">
        <f>SUM(BK140:BK151)</f>
        <v>0</v>
      </c>
    </row>
    <row r="140" spans="2:65" s="1" customFormat="1" ht="22.5" customHeight="1">
      <c r="B140" s="42"/>
      <c r="C140" s="205" t="s">
        <v>253</v>
      </c>
      <c r="D140" s="205" t="s">
        <v>166</v>
      </c>
      <c r="E140" s="206" t="s">
        <v>254</v>
      </c>
      <c r="F140" s="207" t="s">
        <v>255</v>
      </c>
      <c r="G140" s="208" t="s">
        <v>169</v>
      </c>
      <c r="H140" s="209">
        <v>25.872</v>
      </c>
      <c r="I140" s="210"/>
      <c r="J140" s="211">
        <f>ROUND(I140*H140,2)</f>
        <v>0</v>
      </c>
      <c r="K140" s="207" t="s">
        <v>170</v>
      </c>
      <c r="L140" s="62"/>
      <c r="M140" s="212" t="s">
        <v>21</v>
      </c>
      <c r="N140" s="213" t="s">
        <v>40</v>
      </c>
      <c r="O140" s="43"/>
      <c r="P140" s="214">
        <f>O140*H140</f>
        <v>0</v>
      </c>
      <c r="Q140" s="214">
        <v>6.9999999999999999E-4</v>
      </c>
      <c r="R140" s="214">
        <f>Q140*H140</f>
        <v>1.8110399999999999E-2</v>
      </c>
      <c r="S140" s="214">
        <v>0</v>
      </c>
      <c r="T140" s="215">
        <f>S140*H140</f>
        <v>0</v>
      </c>
      <c r="AR140" s="25" t="s">
        <v>171</v>
      </c>
      <c r="AT140" s="25" t="s">
        <v>166</v>
      </c>
      <c r="AU140" s="25" t="s">
        <v>172</v>
      </c>
      <c r="AY140" s="25" t="s">
        <v>162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25" t="s">
        <v>76</v>
      </c>
      <c r="BK140" s="216">
        <f>ROUND(I140*H140,2)</f>
        <v>0</v>
      </c>
      <c r="BL140" s="25" t="s">
        <v>171</v>
      </c>
      <c r="BM140" s="25" t="s">
        <v>256</v>
      </c>
    </row>
    <row r="141" spans="2:65" s="12" customFormat="1">
      <c r="B141" s="217"/>
      <c r="C141" s="218"/>
      <c r="D141" s="229" t="s">
        <v>174</v>
      </c>
      <c r="E141" s="230" t="s">
        <v>21</v>
      </c>
      <c r="F141" s="231" t="s">
        <v>257</v>
      </c>
      <c r="G141" s="218"/>
      <c r="H141" s="232">
        <v>25.872</v>
      </c>
      <c r="I141" s="223"/>
      <c r="J141" s="218"/>
      <c r="K141" s="218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174</v>
      </c>
      <c r="AU141" s="228" t="s">
        <v>172</v>
      </c>
      <c r="AV141" s="12" t="s">
        <v>80</v>
      </c>
      <c r="AW141" s="12" t="s">
        <v>33</v>
      </c>
      <c r="AX141" s="12" t="s">
        <v>69</v>
      </c>
      <c r="AY141" s="228" t="s">
        <v>162</v>
      </c>
    </row>
    <row r="142" spans="2:65" s="13" customFormat="1">
      <c r="B142" s="233"/>
      <c r="C142" s="234"/>
      <c r="D142" s="219" t="s">
        <v>174</v>
      </c>
      <c r="E142" s="235" t="s">
        <v>21</v>
      </c>
      <c r="F142" s="236" t="s">
        <v>194</v>
      </c>
      <c r="G142" s="234"/>
      <c r="H142" s="237">
        <v>25.872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174</v>
      </c>
      <c r="AU142" s="243" t="s">
        <v>172</v>
      </c>
      <c r="AV142" s="13" t="s">
        <v>171</v>
      </c>
      <c r="AW142" s="13" t="s">
        <v>33</v>
      </c>
      <c r="AX142" s="13" t="s">
        <v>76</v>
      </c>
      <c r="AY142" s="243" t="s">
        <v>162</v>
      </c>
    </row>
    <row r="143" spans="2:65" s="1" customFormat="1" ht="22.5" customHeight="1">
      <c r="B143" s="42"/>
      <c r="C143" s="205" t="s">
        <v>258</v>
      </c>
      <c r="D143" s="205" t="s">
        <v>166</v>
      </c>
      <c r="E143" s="206" t="s">
        <v>259</v>
      </c>
      <c r="F143" s="207" t="s">
        <v>260</v>
      </c>
      <c r="G143" s="208" t="s">
        <v>169</v>
      </c>
      <c r="H143" s="209">
        <v>25.872</v>
      </c>
      <c r="I143" s="210"/>
      <c r="J143" s="211">
        <f>ROUND(I143*H143,2)</f>
        <v>0</v>
      </c>
      <c r="K143" s="207" t="s">
        <v>170</v>
      </c>
      <c r="L143" s="62"/>
      <c r="M143" s="212" t="s">
        <v>21</v>
      </c>
      <c r="N143" s="213" t="s">
        <v>40</v>
      </c>
      <c r="O143" s="43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AR143" s="25" t="s">
        <v>171</v>
      </c>
      <c r="AT143" s="25" t="s">
        <v>166</v>
      </c>
      <c r="AU143" s="25" t="s">
        <v>172</v>
      </c>
      <c r="AY143" s="25" t="s">
        <v>162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25" t="s">
        <v>76</v>
      </c>
      <c r="BK143" s="216">
        <f>ROUND(I143*H143,2)</f>
        <v>0</v>
      </c>
      <c r="BL143" s="25" t="s">
        <v>171</v>
      </c>
      <c r="BM143" s="25" t="s">
        <v>261</v>
      </c>
    </row>
    <row r="144" spans="2:65" s="12" customFormat="1">
      <c r="B144" s="217"/>
      <c r="C144" s="218"/>
      <c r="D144" s="229" t="s">
        <v>174</v>
      </c>
      <c r="E144" s="230" t="s">
        <v>21</v>
      </c>
      <c r="F144" s="231" t="s">
        <v>262</v>
      </c>
      <c r="G144" s="218"/>
      <c r="H144" s="232">
        <v>25.872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174</v>
      </c>
      <c r="AU144" s="228" t="s">
        <v>172</v>
      </c>
      <c r="AV144" s="12" t="s">
        <v>80</v>
      </c>
      <c r="AW144" s="12" t="s">
        <v>33</v>
      </c>
      <c r="AX144" s="12" t="s">
        <v>69</v>
      </c>
      <c r="AY144" s="228" t="s">
        <v>162</v>
      </c>
    </row>
    <row r="145" spans="2:65" s="13" customFormat="1">
      <c r="B145" s="233"/>
      <c r="C145" s="234"/>
      <c r="D145" s="219" t="s">
        <v>174</v>
      </c>
      <c r="E145" s="235" t="s">
        <v>21</v>
      </c>
      <c r="F145" s="236" t="s">
        <v>194</v>
      </c>
      <c r="G145" s="234"/>
      <c r="H145" s="237">
        <v>25.872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174</v>
      </c>
      <c r="AU145" s="243" t="s">
        <v>172</v>
      </c>
      <c r="AV145" s="13" t="s">
        <v>171</v>
      </c>
      <c r="AW145" s="13" t="s">
        <v>33</v>
      </c>
      <c r="AX145" s="13" t="s">
        <v>76</v>
      </c>
      <c r="AY145" s="243" t="s">
        <v>162</v>
      </c>
    </row>
    <row r="146" spans="2:65" s="1" customFormat="1" ht="22.5" customHeight="1">
      <c r="B146" s="42"/>
      <c r="C146" s="205" t="s">
        <v>263</v>
      </c>
      <c r="D146" s="205" t="s">
        <v>166</v>
      </c>
      <c r="E146" s="206" t="s">
        <v>264</v>
      </c>
      <c r="F146" s="207" t="s">
        <v>265</v>
      </c>
      <c r="G146" s="208" t="s">
        <v>225</v>
      </c>
      <c r="H146" s="209">
        <v>32.029000000000003</v>
      </c>
      <c r="I146" s="210"/>
      <c r="J146" s="211">
        <f>ROUND(I146*H146,2)</f>
        <v>0</v>
      </c>
      <c r="K146" s="207" t="s">
        <v>170</v>
      </c>
      <c r="L146" s="62"/>
      <c r="M146" s="212" t="s">
        <v>21</v>
      </c>
      <c r="N146" s="213" t="s">
        <v>40</v>
      </c>
      <c r="O146" s="43"/>
      <c r="P146" s="214">
        <f>O146*H146</f>
        <v>0</v>
      </c>
      <c r="Q146" s="214">
        <v>4.6000000000000001E-4</v>
      </c>
      <c r="R146" s="214">
        <f>Q146*H146</f>
        <v>1.4733340000000003E-2</v>
      </c>
      <c r="S146" s="214">
        <v>0</v>
      </c>
      <c r="T146" s="215">
        <f>S146*H146</f>
        <v>0</v>
      </c>
      <c r="AR146" s="25" t="s">
        <v>171</v>
      </c>
      <c r="AT146" s="25" t="s">
        <v>166</v>
      </c>
      <c r="AU146" s="25" t="s">
        <v>172</v>
      </c>
      <c r="AY146" s="25" t="s">
        <v>162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25" t="s">
        <v>76</v>
      </c>
      <c r="BK146" s="216">
        <f>ROUND(I146*H146,2)</f>
        <v>0</v>
      </c>
      <c r="BL146" s="25" t="s">
        <v>171</v>
      </c>
      <c r="BM146" s="25" t="s">
        <v>266</v>
      </c>
    </row>
    <row r="147" spans="2:65" s="12" customFormat="1">
      <c r="B147" s="217"/>
      <c r="C147" s="218"/>
      <c r="D147" s="229" t="s">
        <v>174</v>
      </c>
      <c r="E147" s="230" t="s">
        <v>21</v>
      </c>
      <c r="F147" s="231" t="s">
        <v>267</v>
      </c>
      <c r="G147" s="218"/>
      <c r="H147" s="232">
        <v>32.029000000000003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174</v>
      </c>
      <c r="AU147" s="228" t="s">
        <v>172</v>
      </c>
      <c r="AV147" s="12" t="s">
        <v>80</v>
      </c>
      <c r="AW147" s="12" t="s">
        <v>33</v>
      </c>
      <c r="AX147" s="12" t="s">
        <v>69</v>
      </c>
      <c r="AY147" s="228" t="s">
        <v>162</v>
      </c>
    </row>
    <row r="148" spans="2:65" s="13" customFormat="1">
      <c r="B148" s="233"/>
      <c r="C148" s="234"/>
      <c r="D148" s="219" t="s">
        <v>174</v>
      </c>
      <c r="E148" s="235" t="s">
        <v>21</v>
      </c>
      <c r="F148" s="236" t="s">
        <v>194</v>
      </c>
      <c r="G148" s="234"/>
      <c r="H148" s="237">
        <v>32.029000000000003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174</v>
      </c>
      <c r="AU148" s="243" t="s">
        <v>172</v>
      </c>
      <c r="AV148" s="13" t="s">
        <v>171</v>
      </c>
      <c r="AW148" s="13" t="s">
        <v>33</v>
      </c>
      <c r="AX148" s="13" t="s">
        <v>76</v>
      </c>
      <c r="AY148" s="243" t="s">
        <v>162</v>
      </c>
    </row>
    <row r="149" spans="2:65" s="1" customFormat="1" ht="22.5" customHeight="1">
      <c r="B149" s="42"/>
      <c r="C149" s="205" t="s">
        <v>268</v>
      </c>
      <c r="D149" s="205" t="s">
        <v>166</v>
      </c>
      <c r="E149" s="206" t="s">
        <v>269</v>
      </c>
      <c r="F149" s="207" t="s">
        <v>270</v>
      </c>
      <c r="G149" s="208" t="s">
        <v>225</v>
      </c>
      <c r="H149" s="209">
        <v>32.029000000000003</v>
      </c>
      <c r="I149" s="210"/>
      <c r="J149" s="211">
        <f>ROUND(I149*H149,2)</f>
        <v>0</v>
      </c>
      <c r="K149" s="207" t="s">
        <v>170</v>
      </c>
      <c r="L149" s="62"/>
      <c r="M149" s="212" t="s">
        <v>21</v>
      </c>
      <c r="N149" s="213" t="s">
        <v>40</v>
      </c>
      <c r="O149" s="43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AR149" s="25" t="s">
        <v>171</v>
      </c>
      <c r="AT149" s="25" t="s">
        <v>166</v>
      </c>
      <c r="AU149" s="25" t="s">
        <v>172</v>
      </c>
      <c r="AY149" s="25" t="s">
        <v>162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25" t="s">
        <v>76</v>
      </c>
      <c r="BK149" s="216">
        <f>ROUND(I149*H149,2)</f>
        <v>0</v>
      </c>
      <c r="BL149" s="25" t="s">
        <v>171</v>
      </c>
      <c r="BM149" s="25" t="s">
        <v>271</v>
      </c>
    </row>
    <row r="150" spans="2:65" s="12" customFormat="1">
      <c r="B150" s="217"/>
      <c r="C150" s="218"/>
      <c r="D150" s="229" t="s">
        <v>174</v>
      </c>
      <c r="E150" s="230" t="s">
        <v>21</v>
      </c>
      <c r="F150" s="231" t="s">
        <v>267</v>
      </c>
      <c r="G150" s="218"/>
      <c r="H150" s="232">
        <v>32.029000000000003</v>
      </c>
      <c r="I150" s="223"/>
      <c r="J150" s="218"/>
      <c r="K150" s="218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174</v>
      </c>
      <c r="AU150" s="228" t="s">
        <v>172</v>
      </c>
      <c r="AV150" s="12" t="s">
        <v>80</v>
      </c>
      <c r="AW150" s="12" t="s">
        <v>33</v>
      </c>
      <c r="AX150" s="12" t="s">
        <v>69</v>
      </c>
      <c r="AY150" s="228" t="s">
        <v>162</v>
      </c>
    </row>
    <row r="151" spans="2:65" s="13" customFormat="1">
      <c r="B151" s="233"/>
      <c r="C151" s="234"/>
      <c r="D151" s="229" t="s">
        <v>174</v>
      </c>
      <c r="E151" s="244" t="s">
        <v>21</v>
      </c>
      <c r="F151" s="245" t="s">
        <v>194</v>
      </c>
      <c r="G151" s="234"/>
      <c r="H151" s="246">
        <v>32.029000000000003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174</v>
      </c>
      <c r="AU151" s="243" t="s">
        <v>172</v>
      </c>
      <c r="AV151" s="13" t="s">
        <v>171</v>
      </c>
      <c r="AW151" s="13" t="s">
        <v>33</v>
      </c>
      <c r="AX151" s="13" t="s">
        <v>76</v>
      </c>
      <c r="AY151" s="243" t="s">
        <v>162</v>
      </c>
    </row>
    <row r="152" spans="2:65" s="11" customFormat="1" ht="22.35" customHeight="1">
      <c r="B152" s="186"/>
      <c r="C152" s="187"/>
      <c r="D152" s="202" t="s">
        <v>68</v>
      </c>
      <c r="E152" s="203" t="s">
        <v>247</v>
      </c>
      <c r="F152" s="203" t="s">
        <v>272</v>
      </c>
      <c r="G152" s="187"/>
      <c r="H152" s="187"/>
      <c r="I152" s="190"/>
      <c r="J152" s="204">
        <f>BK152</f>
        <v>0</v>
      </c>
      <c r="K152" s="187"/>
      <c r="L152" s="192"/>
      <c r="M152" s="193"/>
      <c r="N152" s="194"/>
      <c r="O152" s="194"/>
      <c r="P152" s="195">
        <f>SUM(P153:P157)</f>
        <v>0</v>
      </c>
      <c r="Q152" s="194"/>
      <c r="R152" s="195">
        <f>SUM(R153:R157)</f>
        <v>0</v>
      </c>
      <c r="S152" s="194"/>
      <c r="T152" s="196">
        <f>SUM(T153:T157)</f>
        <v>0</v>
      </c>
      <c r="AR152" s="197" t="s">
        <v>76</v>
      </c>
      <c r="AT152" s="198" t="s">
        <v>68</v>
      </c>
      <c r="AU152" s="198" t="s">
        <v>80</v>
      </c>
      <c r="AY152" s="197" t="s">
        <v>162</v>
      </c>
      <c r="BK152" s="199">
        <f>SUM(BK153:BK157)</f>
        <v>0</v>
      </c>
    </row>
    <row r="153" spans="2:65" s="1" customFormat="1" ht="22.5" customHeight="1">
      <c r="B153" s="42"/>
      <c r="C153" s="205" t="s">
        <v>9</v>
      </c>
      <c r="D153" s="205" t="s">
        <v>166</v>
      </c>
      <c r="E153" s="206" t="s">
        <v>273</v>
      </c>
      <c r="F153" s="207" t="s">
        <v>274</v>
      </c>
      <c r="G153" s="208" t="s">
        <v>225</v>
      </c>
      <c r="H153" s="209">
        <v>35.796999999999997</v>
      </c>
      <c r="I153" s="210"/>
      <c r="J153" s="211">
        <f>ROUND(I153*H153,2)</f>
        <v>0</v>
      </c>
      <c r="K153" s="207" t="s">
        <v>170</v>
      </c>
      <c r="L153" s="62"/>
      <c r="M153" s="212" t="s">
        <v>21</v>
      </c>
      <c r="N153" s="213" t="s">
        <v>40</v>
      </c>
      <c r="O153" s="43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AR153" s="25" t="s">
        <v>171</v>
      </c>
      <c r="AT153" s="25" t="s">
        <v>166</v>
      </c>
      <c r="AU153" s="25" t="s">
        <v>172</v>
      </c>
      <c r="AY153" s="25" t="s">
        <v>162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25" t="s">
        <v>76</v>
      </c>
      <c r="BK153" s="216">
        <f>ROUND(I153*H153,2)</f>
        <v>0</v>
      </c>
      <c r="BL153" s="25" t="s">
        <v>171</v>
      </c>
      <c r="BM153" s="25" t="s">
        <v>275</v>
      </c>
    </row>
    <row r="154" spans="2:65" s="12" customFormat="1">
      <c r="B154" s="217"/>
      <c r="C154" s="218"/>
      <c r="D154" s="229" t="s">
        <v>174</v>
      </c>
      <c r="E154" s="230" t="s">
        <v>21</v>
      </c>
      <c r="F154" s="231" t="s">
        <v>276</v>
      </c>
      <c r="G154" s="218"/>
      <c r="H154" s="232">
        <v>3.36</v>
      </c>
      <c r="I154" s="223"/>
      <c r="J154" s="218"/>
      <c r="K154" s="218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174</v>
      </c>
      <c r="AU154" s="228" t="s">
        <v>172</v>
      </c>
      <c r="AV154" s="12" t="s">
        <v>80</v>
      </c>
      <c r="AW154" s="12" t="s">
        <v>33</v>
      </c>
      <c r="AX154" s="12" t="s">
        <v>69</v>
      </c>
      <c r="AY154" s="228" t="s">
        <v>162</v>
      </c>
    </row>
    <row r="155" spans="2:65" s="12" customFormat="1">
      <c r="B155" s="217"/>
      <c r="C155" s="218"/>
      <c r="D155" s="229" t="s">
        <v>174</v>
      </c>
      <c r="E155" s="230" t="s">
        <v>21</v>
      </c>
      <c r="F155" s="231" t="s">
        <v>277</v>
      </c>
      <c r="G155" s="218"/>
      <c r="H155" s="232">
        <v>32.029000000000003</v>
      </c>
      <c r="I155" s="223"/>
      <c r="J155" s="218"/>
      <c r="K155" s="218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174</v>
      </c>
      <c r="AU155" s="228" t="s">
        <v>172</v>
      </c>
      <c r="AV155" s="12" t="s">
        <v>80</v>
      </c>
      <c r="AW155" s="12" t="s">
        <v>33</v>
      </c>
      <c r="AX155" s="12" t="s">
        <v>69</v>
      </c>
      <c r="AY155" s="228" t="s">
        <v>162</v>
      </c>
    </row>
    <row r="156" spans="2:65" s="12" customFormat="1">
      <c r="B156" s="217"/>
      <c r="C156" s="218"/>
      <c r="D156" s="229" t="s">
        <v>174</v>
      </c>
      <c r="E156" s="230" t="s">
        <v>21</v>
      </c>
      <c r="F156" s="231" t="s">
        <v>278</v>
      </c>
      <c r="G156" s="218"/>
      <c r="H156" s="232">
        <v>0.40799999999999997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174</v>
      </c>
      <c r="AU156" s="228" t="s">
        <v>172</v>
      </c>
      <c r="AV156" s="12" t="s">
        <v>80</v>
      </c>
      <c r="AW156" s="12" t="s">
        <v>33</v>
      </c>
      <c r="AX156" s="12" t="s">
        <v>69</v>
      </c>
      <c r="AY156" s="228" t="s">
        <v>162</v>
      </c>
    </row>
    <row r="157" spans="2:65" s="14" customFormat="1">
      <c r="B157" s="247"/>
      <c r="C157" s="248"/>
      <c r="D157" s="229" t="s">
        <v>174</v>
      </c>
      <c r="E157" s="249" t="s">
        <v>21</v>
      </c>
      <c r="F157" s="250" t="s">
        <v>279</v>
      </c>
      <c r="G157" s="248"/>
      <c r="H157" s="251">
        <v>35.796999999999997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AT157" s="257" t="s">
        <v>174</v>
      </c>
      <c r="AU157" s="257" t="s">
        <v>172</v>
      </c>
      <c r="AV157" s="14" t="s">
        <v>172</v>
      </c>
      <c r="AW157" s="14" t="s">
        <v>33</v>
      </c>
      <c r="AX157" s="14" t="s">
        <v>76</v>
      </c>
      <c r="AY157" s="257" t="s">
        <v>162</v>
      </c>
    </row>
    <row r="158" spans="2:65" s="11" customFormat="1" ht="22.35" customHeight="1">
      <c r="B158" s="186"/>
      <c r="C158" s="187"/>
      <c r="D158" s="202" t="s">
        <v>68</v>
      </c>
      <c r="E158" s="203" t="s">
        <v>253</v>
      </c>
      <c r="F158" s="203" t="s">
        <v>280</v>
      </c>
      <c r="G158" s="187"/>
      <c r="H158" s="187"/>
      <c r="I158" s="190"/>
      <c r="J158" s="204">
        <f>BK158</f>
        <v>0</v>
      </c>
      <c r="K158" s="187"/>
      <c r="L158" s="192"/>
      <c r="M158" s="193"/>
      <c r="N158" s="194"/>
      <c r="O158" s="194"/>
      <c r="P158" s="195">
        <f>SUM(P159:P177)</f>
        <v>0</v>
      </c>
      <c r="Q158" s="194"/>
      <c r="R158" s="195">
        <f>SUM(R159:R177)</f>
        <v>46.719000000000001</v>
      </c>
      <c r="S158" s="194"/>
      <c r="T158" s="196">
        <f>SUM(T159:T177)</f>
        <v>0</v>
      </c>
      <c r="AR158" s="197" t="s">
        <v>76</v>
      </c>
      <c r="AT158" s="198" t="s">
        <v>68</v>
      </c>
      <c r="AU158" s="198" t="s">
        <v>80</v>
      </c>
      <c r="AY158" s="197" t="s">
        <v>162</v>
      </c>
      <c r="BK158" s="199">
        <f>SUM(BK159:BK177)</f>
        <v>0</v>
      </c>
    </row>
    <row r="159" spans="2:65" s="1" customFormat="1" ht="22.5" customHeight="1">
      <c r="B159" s="42"/>
      <c r="C159" s="205" t="s">
        <v>281</v>
      </c>
      <c r="D159" s="205" t="s">
        <v>166</v>
      </c>
      <c r="E159" s="206" t="s">
        <v>282</v>
      </c>
      <c r="F159" s="207" t="s">
        <v>283</v>
      </c>
      <c r="G159" s="208" t="s">
        <v>225</v>
      </c>
      <c r="H159" s="209">
        <v>35.789000000000001</v>
      </c>
      <c r="I159" s="210"/>
      <c r="J159" s="211">
        <f>ROUND(I159*H159,2)</f>
        <v>0</v>
      </c>
      <c r="K159" s="207" t="s">
        <v>170</v>
      </c>
      <c r="L159" s="62"/>
      <c r="M159" s="212" t="s">
        <v>21</v>
      </c>
      <c r="N159" s="213" t="s">
        <v>40</v>
      </c>
      <c r="O159" s="43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AR159" s="25" t="s">
        <v>171</v>
      </c>
      <c r="AT159" s="25" t="s">
        <v>166</v>
      </c>
      <c r="AU159" s="25" t="s">
        <v>172</v>
      </c>
      <c r="AY159" s="25" t="s">
        <v>162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25" t="s">
        <v>76</v>
      </c>
      <c r="BK159" s="216">
        <f>ROUND(I159*H159,2)</f>
        <v>0</v>
      </c>
      <c r="BL159" s="25" t="s">
        <v>171</v>
      </c>
      <c r="BM159" s="25" t="s">
        <v>284</v>
      </c>
    </row>
    <row r="160" spans="2:65" s="12" customFormat="1">
      <c r="B160" s="217"/>
      <c r="C160" s="218"/>
      <c r="D160" s="229" t="s">
        <v>174</v>
      </c>
      <c r="E160" s="230" t="s">
        <v>21</v>
      </c>
      <c r="F160" s="231" t="s">
        <v>285</v>
      </c>
      <c r="G160" s="218"/>
      <c r="H160" s="232">
        <v>35.789000000000001</v>
      </c>
      <c r="I160" s="223"/>
      <c r="J160" s="218"/>
      <c r="K160" s="218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174</v>
      </c>
      <c r="AU160" s="228" t="s">
        <v>172</v>
      </c>
      <c r="AV160" s="12" t="s">
        <v>80</v>
      </c>
      <c r="AW160" s="12" t="s">
        <v>33</v>
      </c>
      <c r="AX160" s="12" t="s">
        <v>69</v>
      </c>
      <c r="AY160" s="228" t="s">
        <v>162</v>
      </c>
    </row>
    <row r="161" spans="2:65" s="13" customFormat="1">
      <c r="B161" s="233"/>
      <c r="C161" s="234"/>
      <c r="D161" s="219" t="s">
        <v>174</v>
      </c>
      <c r="E161" s="235" t="s">
        <v>21</v>
      </c>
      <c r="F161" s="236" t="s">
        <v>194</v>
      </c>
      <c r="G161" s="234"/>
      <c r="H161" s="237">
        <v>35.789000000000001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174</v>
      </c>
      <c r="AU161" s="243" t="s">
        <v>172</v>
      </c>
      <c r="AV161" s="13" t="s">
        <v>171</v>
      </c>
      <c r="AW161" s="13" t="s">
        <v>33</v>
      </c>
      <c r="AX161" s="13" t="s">
        <v>76</v>
      </c>
      <c r="AY161" s="243" t="s">
        <v>162</v>
      </c>
    </row>
    <row r="162" spans="2:65" s="1" customFormat="1" ht="22.5" customHeight="1">
      <c r="B162" s="42"/>
      <c r="C162" s="205" t="s">
        <v>286</v>
      </c>
      <c r="D162" s="205" t="s">
        <v>166</v>
      </c>
      <c r="E162" s="206" t="s">
        <v>287</v>
      </c>
      <c r="F162" s="207" t="s">
        <v>288</v>
      </c>
      <c r="G162" s="208" t="s">
        <v>289</v>
      </c>
      <c r="H162" s="209">
        <v>59.052</v>
      </c>
      <c r="I162" s="210"/>
      <c r="J162" s="211">
        <f>ROUND(I162*H162,2)</f>
        <v>0</v>
      </c>
      <c r="K162" s="207" t="s">
        <v>170</v>
      </c>
      <c r="L162" s="62"/>
      <c r="M162" s="212" t="s">
        <v>21</v>
      </c>
      <c r="N162" s="213" t="s">
        <v>40</v>
      </c>
      <c r="O162" s="43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AR162" s="25" t="s">
        <v>171</v>
      </c>
      <c r="AT162" s="25" t="s">
        <v>166</v>
      </c>
      <c r="AU162" s="25" t="s">
        <v>172</v>
      </c>
      <c r="AY162" s="25" t="s">
        <v>162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25" t="s">
        <v>76</v>
      </c>
      <c r="BK162" s="216">
        <f>ROUND(I162*H162,2)</f>
        <v>0</v>
      </c>
      <c r="BL162" s="25" t="s">
        <v>171</v>
      </c>
      <c r="BM162" s="25" t="s">
        <v>290</v>
      </c>
    </row>
    <row r="163" spans="2:65" s="12" customFormat="1">
      <c r="B163" s="217"/>
      <c r="C163" s="218"/>
      <c r="D163" s="229" t="s">
        <v>174</v>
      </c>
      <c r="E163" s="230" t="s">
        <v>21</v>
      </c>
      <c r="F163" s="231" t="s">
        <v>291</v>
      </c>
      <c r="G163" s="218"/>
      <c r="H163" s="232">
        <v>59.052</v>
      </c>
      <c r="I163" s="223"/>
      <c r="J163" s="218"/>
      <c r="K163" s="218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174</v>
      </c>
      <c r="AU163" s="228" t="s">
        <v>172</v>
      </c>
      <c r="AV163" s="12" t="s">
        <v>80</v>
      </c>
      <c r="AW163" s="12" t="s">
        <v>33</v>
      </c>
      <c r="AX163" s="12" t="s">
        <v>69</v>
      </c>
      <c r="AY163" s="228" t="s">
        <v>162</v>
      </c>
    </row>
    <row r="164" spans="2:65" s="13" customFormat="1">
      <c r="B164" s="233"/>
      <c r="C164" s="234"/>
      <c r="D164" s="219" t="s">
        <v>174</v>
      </c>
      <c r="E164" s="235" t="s">
        <v>21</v>
      </c>
      <c r="F164" s="236" t="s">
        <v>194</v>
      </c>
      <c r="G164" s="234"/>
      <c r="H164" s="237">
        <v>59.052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AT164" s="243" t="s">
        <v>174</v>
      </c>
      <c r="AU164" s="243" t="s">
        <v>172</v>
      </c>
      <c r="AV164" s="13" t="s">
        <v>171</v>
      </c>
      <c r="AW164" s="13" t="s">
        <v>33</v>
      </c>
      <c r="AX164" s="13" t="s">
        <v>76</v>
      </c>
      <c r="AY164" s="243" t="s">
        <v>162</v>
      </c>
    </row>
    <row r="165" spans="2:65" s="1" customFormat="1" ht="22.5" customHeight="1">
      <c r="B165" s="42"/>
      <c r="C165" s="205" t="s">
        <v>292</v>
      </c>
      <c r="D165" s="205" t="s">
        <v>166</v>
      </c>
      <c r="E165" s="206" t="s">
        <v>293</v>
      </c>
      <c r="F165" s="207" t="s">
        <v>294</v>
      </c>
      <c r="G165" s="208" t="s">
        <v>225</v>
      </c>
      <c r="H165" s="209">
        <v>25.765000000000001</v>
      </c>
      <c r="I165" s="210"/>
      <c r="J165" s="211">
        <f>ROUND(I165*H165,2)</f>
        <v>0</v>
      </c>
      <c r="K165" s="207" t="s">
        <v>170</v>
      </c>
      <c r="L165" s="62"/>
      <c r="M165" s="212" t="s">
        <v>21</v>
      </c>
      <c r="N165" s="213" t="s">
        <v>40</v>
      </c>
      <c r="O165" s="43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AR165" s="25" t="s">
        <v>171</v>
      </c>
      <c r="AT165" s="25" t="s">
        <v>166</v>
      </c>
      <c r="AU165" s="25" t="s">
        <v>172</v>
      </c>
      <c r="AY165" s="25" t="s">
        <v>162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25" t="s">
        <v>76</v>
      </c>
      <c r="BK165" s="216">
        <f>ROUND(I165*H165,2)</f>
        <v>0</v>
      </c>
      <c r="BL165" s="25" t="s">
        <v>171</v>
      </c>
      <c r="BM165" s="25" t="s">
        <v>295</v>
      </c>
    </row>
    <row r="166" spans="2:65" s="15" customFormat="1">
      <c r="B166" s="258"/>
      <c r="C166" s="259"/>
      <c r="D166" s="229" t="s">
        <v>174</v>
      </c>
      <c r="E166" s="260" t="s">
        <v>21</v>
      </c>
      <c r="F166" s="261" t="s">
        <v>296</v>
      </c>
      <c r="G166" s="259"/>
      <c r="H166" s="262" t="s">
        <v>21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AT166" s="268" t="s">
        <v>174</v>
      </c>
      <c r="AU166" s="268" t="s">
        <v>172</v>
      </c>
      <c r="AV166" s="15" t="s">
        <v>76</v>
      </c>
      <c r="AW166" s="15" t="s">
        <v>33</v>
      </c>
      <c r="AX166" s="15" t="s">
        <v>69</v>
      </c>
      <c r="AY166" s="268" t="s">
        <v>162</v>
      </c>
    </row>
    <row r="167" spans="2:65" s="12" customFormat="1">
      <c r="B167" s="217"/>
      <c r="C167" s="218"/>
      <c r="D167" s="229" t="s">
        <v>174</v>
      </c>
      <c r="E167" s="230" t="s">
        <v>21</v>
      </c>
      <c r="F167" s="231" t="s">
        <v>267</v>
      </c>
      <c r="G167" s="218"/>
      <c r="H167" s="232">
        <v>32.029000000000003</v>
      </c>
      <c r="I167" s="223"/>
      <c r="J167" s="218"/>
      <c r="K167" s="218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174</v>
      </c>
      <c r="AU167" s="228" t="s">
        <v>172</v>
      </c>
      <c r="AV167" s="12" t="s">
        <v>80</v>
      </c>
      <c r="AW167" s="12" t="s">
        <v>33</v>
      </c>
      <c r="AX167" s="12" t="s">
        <v>69</v>
      </c>
      <c r="AY167" s="228" t="s">
        <v>162</v>
      </c>
    </row>
    <row r="168" spans="2:65" s="12" customFormat="1">
      <c r="B168" s="217"/>
      <c r="C168" s="218"/>
      <c r="D168" s="229" t="s">
        <v>174</v>
      </c>
      <c r="E168" s="230" t="s">
        <v>21</v>
      </c>
      <c r="F168" s="231" t="s">
        <v>297</v>
      </c>
      <c r="G168" s="218"/>
      <c r="H168" s="232">
        <v>-0.96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174</v>
      </c>
      <c r="AU168" s="228" t="s">
        <v>172</v>
      </c>
      <c r="AV168" s="12" t="s">
        <v>80</v>
      </c>
      <c r="AW168" s="12" t="s">
        <v>33</v>
      </c>
      <c r="AX168" s="12" t="s">
        <v>69</v>
      </c>
      <c r="AY168" s="228" t="s">
        <v>162</v>
      </c>
    </row>
    <row r="169" spans="2:65" s="12" customFormat="1">
      <c r="B169" s="217"/>
      <c r="C169" s="218"/>
      <c r="D169" s="229" t="s">
        <v>174</v>
      </c>
      <c r="E169" s="230" t="s">
        <v>21</v>
      </c>
      <c r="F169" s="231" t="s">
        <v>298</v>
      </c>
      <c r="G169" s="218"/>
      <c r="H169" s="232">
        <v>-0.48</v>
      </c>
      <c r="I169" s="223"/>
      <c r="J169" s="218"/>
      <c r="K169" s="218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174</v>
      </c>
      <c r="AU169" s="228" t="s">
        <v>172</v>
      </c>
      <c r="AV169" s="12" t="s">
        <v>80</v>
      </c>
      <c r="AW169" s="12" t="s">
        <v>33</v>
      </c>
      <c r="AX169" s="12" t="s">
        <v>69</v>
      </c>
      <c r="AY169" s="228" t="s">
        <v>162</v>
      </c>
    </row>
    <row r="170" spans="2:65" s="12" customFormat="1">
      <c r="B170" s="217"/>
      <c r="C170" s="218"/>
      <c r="D170" s="229" t="s">
        <v>174</v>
      </c>
      <c r="E170" s="230" t="s">
        <v>21</v>
      </c>
      <c r="F170" s="231" t="s">
        <v>299</v>
      </c>
      <c r="G170" s="218"/>
      <c r="H170" s="232">
        <v>-6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174</v>
      </c>
      <c r="AU170" s="228" t="s">
        <v>172</v>
      </c>
      <c r="AV170" s="12" t="s">
        <v>80</v>
      </c>
      <c r="AW170" s="12" t="s">
        <v>33</v>
      </c>
      <c r="AX170" s="12" t="s">
        <v>69</v>
      </c>
      <c r="AY170" s="228" t="s">
        <v>162</v>
      </c>
    </row>
    <row r="171" spans="2:65" s="14" customFormat="1">
      <c r="B171" s="247"/>
      <c r="C171" s="248"/>
      <c r="D171" s="229" t="s">
        <v>174</v>
      </c>
      <c r="E171" s="249" t="s">
        <v>21</v>
      </c>
      <c r="F171" s="250" t="s">
        <v>279</v>
      </c>
      <c r="G171" s="248"/>
      <c r="H171" s="251">
        <v>24.588999999999999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AT171" s="257" t="s">
        <v>174</v>
      </c>
      <c r="AU171" s="257" t="s">
        <v>172</v>
      </c>
      <c r="AV171" s="14" t="s">
        <v>172</v>
      </c>
      <c r="AW171" s="14" t="s">
        <v>33</v>
      </c>
      <c r="AX171" s="14" t="s">
        <v>69</v>
      </c>
      <c r="AY171" s="257" t="s">
        <v>162</v>
      </c>
    </row>
    <row r="172" spans="2:65" s="12" customFormat="1">
      <c r="B172" s="217"/>
      <c r="C172" s="218"/>
      <c r="D172" s="229" t="s">
        <v>174</v>
      </c>
      <c r="E172" s="230" t="s">
        <v>21</v>
      </c>
      <c r="F172" s="231" t="s">
        <v>300</v>
      </c>
      <c r="G172" s="218"/>
      <c r="H172" s="232">
        <v>1.1759999999999999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174</v>
      </c>
      <c r="AU172" s="228" t="s">
        <v>172</v>
      </c>
      <c r="AV172" s="12" t="s">
        <v>80</v>
      </c>
      <c r="AW172" s="12" t="s">
        <v>33</v>
      </c>
      <c r="AX172" s="12" t="s">
        <v>69</v>
      </c>
      <c r="AY172" s="228" t="s">
        <v>162</v>
      </c>
    </row>
    <row r="173" spans="2:65" s="14" customFormat="1">
      <c r="B173" s="247"/>
      <c r="C173" s="248"/>
      <c r="D173" s="229" t="s">
        <v>174</v>
      </c>
      <c r="E173" s="249" t="s">
        <v>21</v>
      </c>
      <c r="F173" s="250" t="s">
        <v>279</v>
      </c>
      <c r="G173" s="248"/>
      <c r="H173" s="251">
        <v>1.1759999999999999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AT173" s="257" t="s">
        <v>174</v>
      </c>
      <c r="AU173" s="257" t="s">
        <v>172</v>
      </c>
      <c r="AV173" s="14" t="s">
        <v>172</v>
      </c>
      <c r="AW173" s="14" t="s">
        <v>33</v>
      </c>
      <c r="AX173" s="14" t="s">
        <v>69</v>
      </c>
      <c r="AY173" s="257" t="s">
        <v>162</v>
      </c>
    </row>
    <row r="174" spans="2:65" s="13" customFormat="1">
      <c r="B174" s="233"/>
      <c r="C174" s="234"/>
      <c r="D174" s="219" t="s">
        <v>174</v>
      </c>
      <c r="E174" s="235" t="s">
        <v>21</v>
      </c>
      <c r="F174" s="236" t="s">
        <v>194</v>
      </c>
      <c r="G174" s="234"/>
      <c r="H174" s="237">
        <v>25.765000000000001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174</v>
      </c>
      <c r="AU174" s="243" t="s">
        <v>172</v>
      </c>
      <c r="AV174" s="13" t="s">
        <v>171</v>
      </c>
      <c r="AW174" s="13" t="s">
        <v>6</v>
      </c>
      <c r="AX174" s="13" t="s">
        <v>76</v>
      </c>
      <c r="AY174" s="243" t="s">
        <v>162</v>
      </c>
    </row>
    <row r="175" spans="2:65" s="1" customFormat="1" ht="22.5" customHeight="1">
      <c r="B175" s="42"/>
      <c r="C175" s="269" t="s">
        <v>301</v>
      </c>
      <c r="D175" s="269" t="s">
        <v>302</v>
      </c>
      <c r="E175" s="270" t="s">
        <v>303</v>
      </c>
      <c r="F175" s="271" t="s">
        <v>304</v>
      </c>
      <c r="G175" s="272" t="s">
        <v>289</v>
      </c>
      <c r="H175" s="273">
        <v>46.719000000000001</v>
      </c>
      <c r="I175" s="274"/>
      <c r="J175" s="275">
        <f>ROUND(I175*H175,2)</f>
        <v>0</v>
      </c>
      <c r="K175" s="271" t="s">
        <v>170</v>
      </c>
      <c r="L175" s="276"/>
      <c r="M175" s="277" t="s">
        <v>21</v>
      </c>
      <c r="N175" s="278" t="s">
        <v>40</v>
      </c>
      <c r="O175" s="43"/>
      <c r="P175" s="214">
        <f>O175*H175</f>
        <v>0</v>
      </c>
      <c r="Q175" s="214">
        <v>1</v>
      </c>
      <c r="R175" s="214">
        <f>Q175*H175</f>
        <v>46.719000000000001</v>
      </c>
      <c r="S175" s="214">
        <v>0</v>
      </c>
      <c r="T175" s="215">
        <f>S175*H175</f>
        <v>0</v>
      </c>
      <c r="AR175" s="25" t="s">
        <v>206</v>
      </c>
      <c r="AT175" s="25" t="s">
        <v>302</v>
      </c>
      <c r="AU175" s="25" t="s">
        <v>172</v>
      </c>
      <c r="AY175" s="25" t="s">
        <v>162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25" t="s">
        <v>76</v>
      </c>
      <c r="BK175" s="216">
        <f>ROUND(I175*H175,2)</f>
        <v>0</v>
      </c>
      <c r="BL175" s="25" t="s">
        <v>171</v>
      </c>
      <c r="BM175" s="25" t="s">
        <v>305</v>
      </c>
    </row>
    <row r="176" spans="2:65" s="12" customFormat="1">
      <c r="B176" s="217"/>
      <c r="C176" s="218"/>
      <c r="D176" s="229" t="s">
        <v>174</v>
      </c>
      <c r="E176" s="230" t="s">
        <v>21</v>
      </c>
      <c r="F176" s="231" t="s">
        <v>306</v>
      </c>
      <c r="G176" s="218"/>
      <c r="H176" s="232">
        <v>46.719000000000001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174</v>
      </c>
      <c r="AU176" s="228" t="s">
        <v>172</v>
      </c>
      <c r="AV176" s="12" t="s">
        <v>80</v>
      </c>
      <c r="AW176" s="12" t="s">
        <v>33</v>
      </c>
      <c r="AX176" s="12" t="s">
        <v>69</v>
      </c>
      <c r="AY176" s="228" t="s">
        <v>162</v>
      </c>
    </row>
    <row r="177" spans="2:65" s="13" customFormat="1">
      <c r="B177" s="233"/>
      <c r="C177" s="234"/>
      <c r="D177" s="229" t="s">
        <v>174</v>
      </c>
      <c r="E177" s="244" t="s">
        <v>21</v>
      </c>
      <c r="F177" s="245" t="s">
        <v>194</v>
      </c>
      <c r="G177" s="234"/>
      <c r="H177" s="246">
        <v>46.719000000000001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174</v>
      </c>
      <c r="AU177" s="243" t="s">
        <v>172</v>
      </c>
      <c r="AV177" s="13" t="s">
        <v>171</v>
      </c>
      <c r="AW177" s="13" t="s">
        <v>33</v>
      </c>
      <c r="AX177" s="13" t="s">
        <v>76</v>
      </c>
      <c r="AY177" s="243" t="s">
        <v>162</v>
      </c>
    </row>
    <row r="178" spans="2:65" s="11" customFormat="1" ht="22.35" customHeight="1">
      <c r="B178" s="186"/>
      <c r="C178" s="187"/>
      <c r="D178" s="202" t="s">
        <v>68</v>
      </c>
      <c r="E178" s="203" t="s">
        <v>258</v>
      </c>
      <c r="F178" s="203" t="s">
        <v>307</v>
      </c>
      <c r="G178" s="187"/>
      <c r="H178" s="187"/>
      <c r="I178" s="190"/>
      <c r="J178" s="204">
        <f>BK178</f>
        <v>0</v>
      </c>
      <c r="K178" s="187"/>
      <c r="L178" s="192"/>
      <c r="M178" s="193"/>
      <c r="N178" s="194"/>
      <c r="O178" s="194"/>
      <c r="P178" s="195">
        <f>SUM(P179:P181)</f>
        <v>0</v>
      </c>
      <c r="Q178" s="194"/>
      <c r="R178" s="195">
        <f>SUM(R179:R181)</f>
        <v>0</v>
      </c>
      <c r="S178" s="194"/>
      <c r="T178" s="196">
        <f>SUM(T179:T181)</f>
        <v>0</v>
      </c>
      <c r="AR178" s="197" t="s">
        <v>76</v>
      </c>
      <c r="AT178" s="198" t="s">
        <v>68</v>
      </c>
      <c r="AU178" s="198" t="s">
        <v>80</v>
      </c>
      <c r="AY178" s="197" t="s">
        <v>162</v>
      </c>
      <c r="BK178" s="199">
        <f>SUM(BK179:BK181)</f>
        <v>0</v>
      </c>
    </row>
    <row r="179" spans="2:65" s="1" customFormat="1" ht="22.5" customHeight="1">
      <c r="B179" s="42"/>
      <c r="C179" s="205" t="s">
        <v>308</v>
      </c>
      <c r="D179" s="205" t="s">
        <v>166</v>
      </c>
      <c r="E179" s="206" t="s">
        <v>309</v>
      </c>
      <c r="F179" s="207" t="s">
        <v>310</v>
      </c>
      <c r="G179" s="208" t="s">
        <v>169</v>
      </c>
      <c r="H179" s="209">
        <v>44.4</v>
      </c>
      <c r="I179" s="210"/>
      <c r="J179" s="211">
        <f>ROUND(I179*H179,2)</f>
        <v>0</v>
      </c>
      <c r="K179" s="207" t="s">
        <v>170</v>
      </c>
      <c r="L179" s="62"/>
      <c r="M179" s="212" t="s">
        <v>21</v>
      </c>
      <c r="N179" s="213" t="s">
        <v>40</v>
      </c>
      <c r="O179" s="43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AR179" s="25" t="s">
        <v>171</v>
      </c>
      <c r="AT179" s="25" t="s">
        <v>166</v>
      </c>
      <c r="AU179" s="25" t="s">
        <v>172</v>
      </c>
      <c r="AY179" s="25" t="s">
        <v>162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25" t="s">
        <v>76</v>
      </c>
      <c r="BK179" s="216">
        <f>ROUND(I179*H179,2)</f>
        <v>0</v>
      </c>
      <c r="BL179" s="25" t="s">
        <v>171</v>
      </c>
      <c r="BM179" s="25" t="s">
        <v>311</v>
      </c>
    </row>
    <row r="180" spans="2:65" s="12" customFormat="1">
      <c r="B180" s="217"/>
      <c r="C180" s="218"/>
      <c r="D180" s="229" t="s">
        <v>174</v>
      </c>
      <c r="E180" s="230" t="s">
        <v>21</v>
      </c>
      <c r="F180" s="231" t="s">
        <v>312</v>
      </c>
      <c r="G180" s="218"/>
      <c r="H180" s="232">
        <v>44.4</v>
      </c>
      <c r="I180" s="223"/>
      <c r="J180" s="218"/>
      <c r="K180" s="218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174</v>
      </c>
      <c r="AU180" s="228" t="s">
        <v>172</v>
      </c>
      <c r="AV180" s="12" t="s">
        <v>80</v>
      </c>
      <c r="AW180" s="12" t="s">
        <v>33</v>
      </c>
      <c r="AX180" s="12" t="s">
        <v>69</v>
      </c>
      <c r="AY180" s="228" t="s">
        <v>162</v>
      </c>
    </row>
    <row r="181" spans="2:65" s="13" customFormat="1">
      <c r="B181" s="233"/>
      <c r="C181" s="234"/>
      <c r="D181" s="229" t="s">
        <v>174</v>
      </c>
      <c r="E181" s="244" t="s">
        <v>21</v>
      </c>
      <c r="F181" s="245" t="s">
        <v>194</v>
      </c>
      <c r="G181" s="234"/>
      <c r="H181" s="246">
        <v>44.4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174</v>
      </c>
      <c r="AU181" s="243" t="s">
        <v>172</v>
      </c>
      <c r="AV181" s="13" t="s">
        <v>171</v>
      </c>
      <c r="AW181" s="13" t="s">
        <v>33</v>
      </c>
      <c r="AX181" s="13" t="s">
        <v>76</v>
      </c>
      <c r="AY181" s="243" t="s">
        <v>162</v>
      </c>
    </row>
    <row r="182" spans="2:65" s="11" customFormat="1" ht="29.85" customHeight="1">
      <c r="B182" s="186"/>
      <c r="C182" s="187"/>
      <c r="D182" s="202" t="s">
        <v>68</v>
      </c>
      <c r="E182" s="203" t="s">
        <v>80</v>
      </c>
      <c r="F182" s="203" t="s">
        <v>313</v>
      </c>
      <c r="G182" s="187"/>
      <c r="H182" s="187"/>
      <c r="I182" s="190"/>
      <c r="J182" s="204">
        <f>BK182</f>
        <v>0</v>
      </c>
      <c r="K182" s="187"/>
      <c r="L182" s="192"/>
      <c r="M182" s="193"/>
      <c r="N182" s="194"/>
      <c r="O182" s="194"/>
      <c r="P182" s="195">
        <f>P183+SUM(P184:P195)</f>
        <v>0</v>
      </c>
      <c r="Q182" s="194"/>
      <c r="R182" s="195">
        <f>R183+SUM(R184:R195)</f>
        <v>4.7890443600000001</v>
      </c>
      <c r="S182" s="194"/>
      <c r="T182" s="196">
        <f>T183+SUM(T184:T195)</f>
        <v>0</v>
      </c>
      <c r="AR182" s="197" t="s">
        <v>76</v>
      </c>
      <c r="AT182" s="198" t="s">
        <v>68</v>
      </c>
      <c r="AU182" s="198" t="s">
        <v>76</v>
      </c>
      <c r="AY182" s="197" t="s">
        <v>162</v>
      </c>
      <c r="BK182" s="199">
        <f>BK183+SUM(BK184:BK195)</f>
        <v>0</v>
      </c>
    </row>
    <row r="183" spans="2:65" s="1" customFormat="1" ht="22.5" customHeight="1">
      <c r="B183" s="42"/>
      <c r="C183" s="205" t="s">
        <v>314</v>
      </c>
      <c r="D183" s="205" t="s">
        <v>166</v>
      </c>
      <c r="E183" s="206" t="s">
        <v>315</v>
      </c>
      <c r="F183" s="207" t="s">
        <v>316</v>
      </c>
      <c r="G183" s="208" t="s">
        <v>225</v>
      </c>
      <c r="H183" s="209">
        <v>0.96</v>
      </c>
      <c r="I183" s="210"/>
      <c r="J183" s="211">
        <f>ROUND(I183*H183,2)</f>
        <v>0</v>
      </c>
      <c r="K183" s="207" t="s">
        <v>170</v>
      </c>
      <c r="L183" s="62"/>
      <c r="M183" s="212" t="s">
        <v>21</v>
      </c>
      <c r="N183" s="213" t="s">
        <v>40</v>
      </c>
      <c r="O183" s="43"/>
      <c r="P183" s="214">
        <f>O183*H183</f>
        <v>0</v>
      </c>
      <c r="Q183" s="214">
        <v>2.45329</v>
      </c>
      <c r="R183" s="214">
        <f>Q183*H183</f>
        <v>2.3551584000000001</v>
      </c>
      <c r="S183" s="214">
        <v>0</v>
      </c>
      <c r="T183" s="215">
        <f>S183*H183</f>
        <v>0</v>
      </c>
      <c r="AR183" s="25" t="s">
        <v>171</v>
      </c>
      <c r="AT183" s="25" t="s">
        <v>166</v>
      </c>
      <c r="AU183" s="25" t="s">
        <v>80</v>
      </c>
      <c r="AY183" s="25" t="s">
        <v>162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25" t="s">
        <v>76</v>
      </c>
      <c r="BK183" s="216">
        <f>ROUND(I183*H183,2)</f>
        <v>0</v>
      </c>
      <c r="BL183" s="25" t="s">
        <v>171</v>
      </c>
      <c r="BM183" s="25" t="s">
        <v>317</v>
      </c>
    </row>
    <row r="184" spans="2:65" s="12" customFormat="1">
      <c r="B184" s="217"/>
      <c r="C184" s="218"/>
      <c r="D184" s="229" t="s">
        <v>174</v>
      </c>
      <c r="E184" s="230" t="s">
        <v>21</v>
      </c>
      <c r="F184" s="231" t="s">
        <v>318</v>
      </c>
      <c r="G184" s="218"/>
      <c r="H184" s="232">
        <v>0.96</v>
      </c>
      <c r="I184" s="223"/>
      <c r="J184" s="218"/>
      <c r="K184" s="218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174</v>
      </c>
      <c r="AU184" s="228" t="s">
        <v>80</v>
      </c>
      <c r="AV184" s="12" t="s">
        <v>80</v>
      </c>
      <c r="AW184" s="12" t="s">
        <v>33</v>
      </c>
      <c r="AX184" s="12" t="s">
        <v>69</v>
      </c>
      <c r="AY184" s="228" t="s">
        <v>162</v>
      </c>
    </row>
    <row r="185" spans="2:65" s="13" customFormat="1">
      <c r="B185" s="233"/>
      <c r="C185" s="234"/>
      <c r="D185" s="219" t="s">
        <v>174</v>
      </c>
      <c r="E185" s="235" t="s">
        <v>21</v>
      </c>
      <c r="F185" s="236" t="s">
        <v>194</v>
      </c>
      <c r="G185" s="234"/>
      <c r="H185" s="237">
        <v>0.96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174</v>
      </c>
      <c r="AU185" s="243" t="s">
        <v>80</v>
      </c>
      <c r="AV185" s="13" t="s">
        <v>171</v>
      </c>
      <c r="AW185" s="13" t="s">
        <v>33</v>
      </c>
      <c r="AX185" s="13" t="s">
        <v>76</v>
      </c>
      <c r="AY185" s="243" t="s">
        <v>162</v>
      </c>
    </row>
    <row r="186" spans="2:65" s="1" customFormat="1" ht="22.5" customHeight="1">
      <c r="B186" s="42"/>
      <c r="C186" s="205" t="s">
        <v>319</v>
      </c>
      <c r="D186" s="205" t="s">
        <v>166</v>
      </c>
      <c r="E186" s="206" t="s">
        <v>320</v>
      </c>
      <c r="F186" s="207" t="s">
        <v>321</v>
      </c>
      <c r="G186" s="208" t="s">
        <v>169</v>
      </c>
      <c r="H186" s="209">
        <v>1.6319999999999999</v>
      </c>
      <c r="I186" s="210"/>
      <c r="J186" s="211">
        <f>ROUND(I186*H186,2)</f>
        <v>0</v>
      </c>
      <c r="K186" s="207" t="s">
        <v>170</v>
      </c>
      <c r="L186" s="62"/>
      <c r="M186" s="212" t="s">
        <v>21</v>
      </c>
      <c r="N186" s="213" t="s">
        <v>40</v>
      </c>
      <c r="O186" s="43"/>
      <c r="P186" s="214">
        <f>O186*H186</f>
        <v>0</v>
      </c>
      <c r="Q186" s="214">
        <v>1.0300000000000001E-3</v>
      </c>
      <c r="R186" s="214">
        <f>Q186*H186</f>
        <v>1.68096E-3</v>
      </c>
      <c r="S186" s="214">
        <v>0</v>
      </c>
      <c r="T186" s="215">
        <f>S186*H186</f>
        <v>0</v>
      </c>
      <c r="AR186" s="25" t="s">
        <v>171</v>
      </c>
      <c r="AT186" s="25" t="s">
        <v>166</v>
      </c>
      <c r="AU186" s="25" t="s">
        <v>80</v>
      </c>
      <c r="AY186" s="25" t="s">
        <v>162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25" t="s">
        <v>76</v>
      </c>
      <c r="BK186" s="216">
        <f>ROUND(I186*H186,2)</f>
        <v>0</v>
      </c>
      <c r="BL186" s="25" t="s">
        <v>171</v>
      </c>
      <c r="BM186" s="25" t="s">
        <v>322</v>
      </c>
    </row>
    <row r="187" spans="2:65" s="12" customFormat="1">
      <c r="B187" s="217"/>
      <c r="C187" s="218"/>
      <c r="D187" s="229" t="s">
        <v>174</v>
      </c>
      <c r="E187" s="230" t="s">
        <v>21</v>
      </c>
      <c r="F187" s="231" t="s">
        <v>323</v>
      </c>
      <c r="G187" s="218"/>
      <c r="H187" s="232">
        <v>1.6319999999999999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174</v>
      </c>
      <c r="AU187" s="228" t="s">
        <v>80</v>
      </c>
      <c r="AV187" s="12" t="s">
        <v>80</v>
      </c>
      <c r="AW187" s="12" t="s">
        <v>33</v>
      </c>
      <c r="AX187" s="12" t="s">
        <v>69</v>
      </c>
      <c r="AY187" s="228" t="s">
        <v>162</v>
      </c>
    </row>
    <row r="188" spans="2:65" s="13" customFormat="1">
      <c r="B188" s="233"/>
      <c r="C188" s="234"/>
      <c r="D188" s="219" t="s">
        <v>174</v>
      </c>
      <c r="E188" s="235" t="s">
        <v>21</v>
      </c>
      <c r="F188" s="236" t="s">
        <v>194</v>
      </c>
      <c r="G188" s="234"/>
      <c r="H188" s="237">
        <v>1.6319999999999999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174</v>
      </c>
      <c r="AU188" s="243" t="s">
        <v>80</v>
      </c>
      <c r="AV188" s="13" t="s">
        <v>171</v>
      </c>
      <c r="AW188" s="13" t="s">
        <v>33</v>
      </c>
      <c r="AX188" s="13" t="s">
        <v>76</v>
      </c>
      <c r="AY188" s="243" t="s">
        <v>162</v>
      </c>
    </row>
    <row r="189" spans="2:65" s="1" customFormat="1" ht="22.5" customHeight="1">
      <c r="B189" s="42"/>
      <c r="C189" s="205" t="s">
        <v>324</v>
      </c>
      <c r="D189" s="205" t="s">
        <v>166</v>
      </c>
      <c r="E189" s="206" t="s">
        <v>325</v>
      </c>
      <c r="F189" s="207" t="s">
        <v>326</v>
      </c>
      <c r="G189" s="208" t="s">
        <v>169</v>
      </c>
      <c r="H189" s="209">
        <v>1.6319999999999999</v>
      </c>
      <c r="I189" s="210"/>
      <c r="J189" s="211">
        <f>ROUND(I189*H189,2)</f>
        <v>0</v>
      </c>
      <c r="K189" s="207" t="s">
        <v>170</v>
      </c>
      <c r="L189" s="62"/>
      <c r="M189" s="212" t="s">
        <v>21</v>
      </c>
      <c r="N189" s="213" t="s">
        <v>40</v>
      </c>
      <c r="O189" s="43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AR189" s="25" t="s">
        <v>171</v>
      </c>
      <c r="AT189" s="25" t="s">
        <v>166</v>
      </c>
      <c r="AU189" s="25" t="s">
        <v>80</v>
      </c>
      <c r="AY189" s="25" t="s">
        <v>162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25" t="s">
        <v>76</v>
      </c>
      <c r="BK189" s="216">
        <f>ROUND(I189*H189,2)</f>
        <v>0</v>
      </c>
      <c r="BL189" s="25" t="s">
        <v>171</v>
      </c>
      <c r="BM189" s="25" t="s">
        <v>327</v>
      </c>
    </row>
    <row r="190" spans="2:65" s="12" customFormat="1">
      <c r="B190" s="217"/>
      <c r="C190" s="218"/>
      <c r="D190" s="229" t="s">
        <v>174</v>
      </c>
      <c r="E190" s="230" t="s">
        <v>21</v>
      </c>
      <c r="F190" s="231" t="s">
        <v>328</v>
      </c>
      <c r="G190" s="218"/>
      <c r="H190" s="232">
        <v>1.6319999999999999</v>
      </c>
      <c r="I190" s="223"/>
      <c r="J190" s="218"/>
      <c r="K190" s="218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174</v>
      </c>
      <c r="AU190" s="228" t="s">
        <v>80</v>
      </c>
      <c r="AV190" s="12" t="s">
        <v>80</v>
      </c>
      <c r="AW190" s="12" t="s">
        <v>33</v>
      </c>
      <c r="AX190" s="12" t="s">
        <v>69</v>
      </c>
      <c r="AY190" s="228" t="s">
        <v>162</v>
      </c>
    </row>
    <row r="191" spans="2:65" s="13" customFormat="1">
      <c r="B191" s="233"/>
      <c r="C191" s="234"/>
      <c r="D191" s="219" t="s">
        <v>174</v>
      </c>
      <c r="E191" s="235" t="s">
        <v>21</v>
      </c>
      <c r="F191" s="236" t="s">
        <v>194</v>
      </c>
      <c r="G191" s="234"/>
      <c r="H191" s="237">
        <v>1.6319999999999999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AT191" s="243" t="s">
        <v>174</v>
      </c>
      <c r="AU191" s="243" t="s">
        <v>80</v>
      </c>
      <c r="AV191" s="13" t="s">
        <v>171</v>
      </c>
      <c r="AW191" s="13" t="s">
        <v>33</v>
      </c>
      <c r="AX191" s="13" t="s">
        <v>76</v>
      </c>
      <c r="AY191" s="243" t="s">
        <v>162</v>
      </c>
    </row>
    <row r="192" spans="2:65" s="1" customFormat="1" ht="22.5" customHeight="1">
      <c r="B192" s="42"/>
      <c r="C192" s="205" t="s">
        <v>329</v>
      </c>
      <c r="D192" s="205" t="s">
        <v>166</v>
      </c>
      <c r="E192" s="206" t="s">
        <v>330</v>
      </c>
      <c r="F192" s="207" t="s">
        <v>331</v>
      </c>
      <c r="G192" s="208" t="s">
        <v>289</v>
      </c>
      <c r="H192" s="209">
        <v>0.05</v>
      </c>
      <c r="I192" s="210"/>
      <c r="J192" s="211">
        <f>ROUND(I192*H192,2)</f>
        <v>0</v>
      </c>
      <c r="K192" s="207" t="s">
        <v>170</v>
      </c>
      <c r="L192" s="62"/>
      <c r="M192" s="212" t="s">
        <v>21</v>
      </c>
      <c r="N192" s="213" t="s">
        <v>40</v>
      </c>
      <c r="O192" s="43"/>
      <c r="P192" s="214">
        <f>O192*H192</f>
        <v>0</v>
      </c>
      <c r="Q192" s="214">
        <v>1.0530600000000001</v>
      </c>
      <c r="R192" s="214">
        <f>Q192*H192</f>
        <v>5.2653000000000005E-2</v>
      </c>
      <c r="S192" s="214">
        <v>0</v>
      </c>
      <c r="T192" s="215">
        <f>S192*H192</f>
        <v>0</v>
      </c>
      <c r="AR192" s="25" t="s">
        <v>171</v>
      </c>
      <c r="AT192" s="25" t="s">
        <v>166</v>
      </c>
      <c r="AU192" s="25" t="s">
        <v>80</v>
      </c>
      <c r="AY192" s="25" t="s">
        <v>162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25" t="s">
        <v>76</v>
      </c>
      <c r="BK192" s="216">
        <f>ROUND(I192*H192,2)</f>
        <v>0</v>
      </c>
      <c r="BL192" s="25" t="s">
        <v>171</v>
      </c>
      <c r="BM192" s="25" t="s">
        <v>332</v>
      </c>
    </row>
    <row r="193" spans="2:65" s="12" customFormat="1">
      <c r="B193" s="217"/>
      <c r="C193" s="218"/>
      <c r="D193" s="229" t="s">
        <v>174</v>
      </c>
      <c r="E193" s="230" t="s">
        <v>21</v>
      </c>
      <c r="F193" s="231" t="s">
        <v>333</v>
      </c>
      <c r="G193" s="218"/>
      <c r="H193" s="232">
        <v>0.05</v>
      </c>
      <c r="I193" s="223"/>
      <c r="J193" s="218"/>
      <c r="K193" s="218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174</v>
      </c>
      <c r="AU193" s="228" t="s">
        <v>80</v>
      </c>
      <c r="AV193" s="12" t="s">
        <v>80</v>
      </c>
      <c r="AW193" s="12" t="s">
        <v>33</v>
      </c>
      <c r="AX193" s="12" t="s">
        <v>69</v>
      </c>
      <c r="AY193" s="228" t="s">
        <v>162</v>
      </c>
    </row>
    <row r="194" spans="2:65" s="13" customFormat="1">
      <c r="B194" s="233"/>
      <c r="C194" s="234"/>
      <c r="D194" s="229" t="s">
        <v>174</v>
      </c>
      <c r="E194" s="244" t="s">
        <v>21</v>
      </c>
      <c r="F194" s="245" t="s">
        <v>194</v>
      </c>
      <c r="G194" s="234"/>
      <c r="H194" s="246">
        <v>0.05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174</v>
      </c>
      <c r="AU194" s="243" t="s">
        <v>80</v>
      </c>
      <c r="AV194" s="13" t="s">
        <v>171</v>
      </c>
      <c r="AW194" s="13" t="s">
        <v>33</v>
      </c>
      <c r="AX194" s="13" t="s">
        <v>76</v>
      </c>
      <c r="AY194" s="243" t="s">
        <v>162</v>
      </c>
    </row>
    <row r="195" spans="2:65" s="11" customFormat="1" ht="22.35" customHeight="1">
      <c r="B195" s="186"/>
      <c r="C195" s="187"/>
      <c r="D195" s="202" t="s">
        <v>68</v>
      </c>
      <c r="E195" s="203" t="s">
        <v>171</v>
      </c>
      <c r="F195" s="203" t="s">
        <v>334</v>
      </c>
      <c r="G195" s="187"/>
      <c r="H195" s="187"/>
      <c r="I195" s="190"/>
      <c r="J195" s="204">
        <f>BK195</f>
        <v>0</v>
      </c>
      <c r="K195" s="187"/>
      <c r="L195" s="192"/>
      <c r="M195" s="193"/>
      <c r="N195" s="194"/>
      <c r="O195" s="194"/>
      <c r="P195" s="195">
        <f>SUM(P196:P198)</f>
        <v>0</v>
      </c>
      <c r="Q195" s="194"/>
      <c r="R195" s="195">
        <f>SUM(R196:R198)</f>
        <v>2.3795519999999999</v>
      </c>
      <c r="S195" s="194"/>
      <c r="T195" s="196">
        <f>SUM(T196:T198)</f>
        <v>0</v>
      </c>
      <c r="AR195" s="197" t="s">
        <v>76</v>
      </c>
      <c r="AT195" s="198" t="s">
        <v>68</v>
      </c>
      <c r="AU195" s="198" t="s">
        <v>80</v>
      </c>
      <c r="AY195" s="197" t="s">
        <v>162</v>
      </c>
      <c r="BK195" s="199">
        <f>SUM(BK196:BK198)</f>
        <v>0</v>
      </c>
    </row>
    <row r="196" spans="2:65" s="1" customFormat="1" ht="22.5" customHeight="1">
      <c r="B196" s="42"/>
      <c r="C196" s="205" t="s">
        <v>335</v>
      </c>
      <c r="D196" s="205" t="s">
        <v>166</v>
      </c>
      <c r="E196" s="206" t="s">
        <v>336</v>
      </c>
      <c r="F196" s="207" t="s">
        <v>337</v>
      </c>
      <c r="G196" s="208" t="s">
        <v>169</v>
      </c>
      <c r="H196" s="209">
        <v>9.6</v>
      </c>
      <c r="I196" s="210"/>
      <c r="J196" s="211">
        <f>ROUND(I196*H196,2)</f>
        <v>0</v>
      </c>
      <c r="K196" s="207" t="s">
        <v>170</v>
      </c>
      <c r="L196" s="62"/>
      <c r="M196" s="212" t="s">
        <v>21</v>
      </c>
      <c r="N196" s="213" t="s">
        <v>40</v>
      </c>
      <c r="O196" s="43"/>
      <c r="P196" s="214">
        <f>O196*H196</f>
        <v>0</v>
      </c>
      <c r="Q196" s="214">
        <v>0.24787000000000001</v>
      </c>
      <c r="R196" s="214">
        <f>Q196*H196</f>
        <v>2.3795519999999999</v>
      </c>
      <c r="S196" s="214">
        <v>0</v>
      </c>
      <c r="T196" s="215">
        <f>S196*H196</f>
        <v>0</v>
      </c>
      <c r="AR196" s="25" t="s">
        <v>171</v>
      </c>
      <c r="AT196" s="25" t="s">
        <v>166</v>
      </c>
      <c r="AU196" s="25" t="s">
        <v>172</v>
      </c>
      <c r="AY196" s="25" t="s">
        <v>162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25" t="s">
        <v>76</v>
      </c>
      <c r="BK196" s="216">
        <f>ROUND(I196*H196,2)</f>
        <v>0</v>
      </c>
      <c r="BL196" s="25" t="s">
        <v>171</v>
      </c>
      <c r="BM196" s="25" t="s">
        <v>338</v>
      </c>
    </row>
    <row r="197" spans="2:65" s="12" customFormat="1">
      <c r="B197" s="217"/>
      <c r="C197" s="218"/>
      <c r="D197" s="229" t="s">
        <v>174</v>
      </c>
      <c r="E197" s="230" t="s">
        <v>21</v>
      </c>
      <c r="F197" s="231" t="s">
        <v>193</v>
      </c>
      <c r="G197" s="218"/>
      <c r="H197" s="232">
        <v>9.6</v>
      </c>
      <c r="I197" s="223"/>
      <c r="J197" s="218"/>
      <c r="K197" s="218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174</v>
      </c>
      <c r="AU197" s="228" t="s">
        <v>172</v>
      </c>
      <c r="AV197" s="12" t="s">
        <v>80</v>
      </c>
      <c r="AW197" s="12" t="s">
        <v>33</v>
      </c>
      <c r="AX197" s="12" t="s">
        <v>69</v>
      </c>
      <c r="AY197" s="228" t="s">
        <v>162</v>
      </c>
    </row>
    <row r="198" spans="2:65" s="13" customFormat="1">
      <c r="B198" s="233"/>
      <c r="C198" s="234"/>
      <c r="D198" s="229" t="s">
        <v>174</v>
      </c>
      <c r="E198" s="244" t="s">
        <v>21</v>
      </c>
      <c r="F198" s="245" t="s">
        <v>194</v>
      </c>
      <c r="G198" s="234"/>
      <c r="H198" s="246">
        <v>9.6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174</v>
      </c>
      <c r="AU198" s="243" t="s">
        <v>172</v>
      </c>
      <c r="AV198" s="13" t="s">
        <v>171</v>
      </c>
      <c r="AW198" s="13" t="s">
        <v>33</v>
      </c>
      <c r="AX198" s="13" t="s">
        <v>76</v>
      </c>
      <c r="AY198" s="243" t="s">
        <v>162</v>
      </c>
    </row>
    <row r="199" spans="2:65" s="11" customFormat="1" ht="29.85" customHeight="1">
      <c r="B199" s="186"/>
      <c r="C199" s="187"/>
      <c r="D199" s="202" t="s">
        <v>68</v>
      </c>
      <c r="E199" s="203" t="s">
        <v>188</v>
      </c>
      <c r="F199" s="203" t="s">
        <v>339</v>
      </c>
      <c r="G199" s="187"/>
      <c r="H199" s="187"/>
      <c r="I199" s="190"/>
      <c r="J199" s="204">
        <f>BK199</f>
        <v>0</v>
      </c>
      <c r="K199" s="187"/>
      <c r="L199" s="192"/>
      <c r="M199" s="193"/>
      <c r="N199" s="194"/>
      <c r="O199" s="194"/>
      <c r="P199" s="195">
        <f>SUM(P200:P212)</f>
        <v>0</v>
      </c>
      <c r="Q199" s="194"/>
      <c r="R199" s="195">
        <f>SUM(R200:R212)</f>
        <v>43.585459999999998</v>
      </c>
      <c r="S199" s="194"/>
      <c r="T199" s="196">
        <f>SUM(T200:T212)</f>
        <v>0</v>
      </c>
      <c r="AR199" s="197" t="s">
        <v>76</v>
      </c>
      <c r="AT199" s="198" t="s">
        <v>68</v>
      </c>
      <c r="AU199" s="198" t="s">
        <v>76</v>
      </c>
      <c r="AY199" s="197" t="s">
        <v>162</v>
      </c>
      <c r="BK199" s="199">
        <f>SUM(BK200:BK212)</f>
        <v>0</v>
      </c>
    </row>
    <row r="200" spans="2:65" s="1" customFormat="1" ht="22.5" customHeight="1">
      <c r="B200" s="42"/>
      <c r="C200" s="205" t="s">
        <v>340</v>
      </c>
      <c r="D200" s="205" t="s">
        <v>166</v>
      </c>
      <c r="E200" s="206" t="s">
        <v>341</v>
      </c>
      <c r="F200" s="207" t="s">
        <v>342</v>
      </c>
      <c r="G200" s="208" t="s">
        <v>169</v>
      </c>
      <c r="H200" s="209">
        <v>30.8</v>
      </c>
      <c r="I200" s="210"/>
      <c r="J200" s="211">
        <f>ROUND(I200*H200,2)</f>
        <v>0</v>
      </c>
      <c r="K200" s="207" t="s">
        <v>170</v>
      </c>
      <c r="L200" s="62"/>
      <c r="M200" s="212" t="s">
        <v>21</v>
      </c>
      <c r="N200" s="213" t="s">
        <v>40</v>
      </c>
      <c r="O200" s="43"/>
      <c r="P200" s="214">
        <f>O200*H200</f>
        <v>0</v>
      </c>
      <c r="Q200" s="214">
        <v>0.20724000000000001</v>
      </c>
      <c r="R200" s="214">
        <f>Q200*H200</f>
        <v>6.3829920000000007</v>
      </c>
      <c r="S200" s="214">
        <v>0</v>
      </c>
      <c r="T200" s="215">
        <f>S200*H200</f>
        <v>0</v>
      </c>
      <c r="AR200" s="25" t="s">
        <v>171</v>
      </c>
      <c r="AT200" s="25" t="s">
        <v>166</v>
      </c>
      <c r="AU200" s="25" t="s">
        <v>80</v>
      </c>
      <c r="AY200" s="25" t="s">
        <v>162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25" t="s">
        <v>76</v>
      </c>
      <c r="BK200" s="216">
        <f>ROUND(I200*H200,2)</f>
        <v>0</v>
      </c>
      <c r="BL200" s="25" t="s">
        <v>171</v>
      </c>
      <c r="BM200" s="25" t="s">
        <v>343</v>
      </c>
    </row>
    <row r="201" spans="2:65" s="12" customFormat="1">
      <c r="B201" s="217"/>
      <c r="C201" s="218"/>
      <c r="D201" s="219" t="s">
        <v>174</v>
      </c>
      <c r="E201" s="220" t="s">
        <v>21</v>
      </c>
      <c r="F201" s="221" t="s">
        <v>344</v>
      </c>
      <c r="G201" s="218"/>
      <c r="H201" s="222">
        <v>30.8</v>
      </c>
      <c r="I201" s="223"/>
      <c r="J201" s="218"/>
      <c r="K201" s="218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174</v>
      </c>
      <c r="AU201" s="228" t="s">
        <v>80</v>
      </c>
      <c r="AV201" s="12" t="s">
        <v>80</v>
      </c>
      <c r="AW201" s="12" t="s">
        <v>33</v>
      </c>
      <c r="AX201" s="12" t="s">
        <v>76</v>
      </c>
      <c r="AY201" s="228" t="s">
        <v>162</v>
      </c>
    </row>
    <row r="202" spans="2:65" s="1" customFormat="1" ht="22.5" customHeight="1">
      <c r="B202" s="42"/>
      <c r="C202" s="205" t="s">
        <v>345</v>
      </c>
      <c r="D202" s="205" t="s">
        <v>166</v>
      </c>
      <c r="E202" s="206" t="s">
        <v>346</v>
      </c>
      <c r="F202" s="207" t="s">
        <v>347</v>
      </c>
      <c r="G202" s="208" t="s">
        <v>169</v>
      </c>
      <c r="H202" s="209">
        <v>30.8</v>
      </c>
      <c r="I202" s="210"/>
      <c r="J202" s="211">
        <f>ROUND(I202*H202,2)</f>
        <v>0</v>
      </c>
      <c r="K202" s="207" t="s">
        <v>170</v>
      </c>
      <c r="L202" s="62"/>
      <c r="M202" s="212" t="s">
        <v>21</v>
      </c>
      <c r="N202" s="213" t="s">
        <v>40</v>
      </c>
      <c r="O202" s="43"/>
      <c r="P202" s="214">
        <f>O202*H202</f>
        <v>0</v>
      </c>
      <c r="Q202" s="214">
        <v>0.27994000000000002</v>
      </c>
      <c r="R202" s="214">
        <f>Q202*H202</f>
        <v>8.6221520000000016</v>
      </c>
      <c r="S202" s="214">
        <v>0</v>
      </c>
      <c r="T202" s="215">
        <f>S202*H202</f>
        <v>0</v>
      </c>
      <c r="AR202" s="25" t="s">
        <v>171</v>
      </c>
      <c r="AT202" s="25" t="s">
        <v>166</v>
      </c>
      <c r="AU202" s="25" t="s">
        <v>80</v>
      </c>
      <c r="AY202" s="25" t="s">
        <v>162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25" t="s">
        <v>76</v>
      </c>
      <c r="BK202" s="216">
        <f>ROUND(I202*H202,2)</f>
        <v>0</v>
      </c>
      <c r="BL202" s="25" t="s">
        <v>171</v>
      </c>
      <c r="BM202" s="25" t="s">
        <v>348</v>
      </c>
    </row>
    <row r="203" spans="2:65" s="12" customFormat="1">
      <c r="B203" s="217"/>
      <c r="C203" s="218"/>
      <c r="D203" s="219" t="s">
        <v>174</v>
      </c>
      <c r="E203" s="220" t="s">
        <v>21</v>
      </c>
      <c r="F203" s="221" t="s">
        <v>344</v>
      </c>
      <c r="G203" s="218"/>
      <c r="H203" s="222">
        <v>30.8</v>
      </c>
      <c r="I203" s="223"/>
      <c r="J203" s="218"/>
      <c r="K203" s="218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174</v>
      </c>
      <c r="AU203" s="228" t="s">
        <v>80</v>
      </c>
      <c r="AV203" s="12" t="s">
        <v>80</v>
      </c>
      <c r="AW203" s="12" t="s">
        <v>33</v>
      </c>
      <c r="AX203" s="12" t="s">
        <v>76</v>
      </c>
      <c r="AY203" s="228" t="s">
        <v>162</v>
      </c>
    </row>
    <row r="204" spans="2:65" s="1" customFormat="1" ht="22.5" customHeight="1">
      <c r="B204" s="42"/>
      <c r="C204" s="205" t="s">
        <v>349</v>
      </c>
      <c r="D204" s="205" t="s">
        <v>166</v>
      </c>
      <c r="E204" s="206" t="s">
        <v>350</v>
      </c>
      <c r="F204" s="207" t="s">
        <v>351</v>
      </c>
      <c r="G204" s="208" t="s">
        <v>169</v>
      </c>
      <c r="H204" s="209">
        <v>13.6</v>
      </c>
      <c r="I204" s="210"/>
      <c r="J204" s="211">
        <f>ROUND(I204*H204,2)</f>
        <v>0</v>
      </c>
      <c r="K204" s="207" t="s">
        <v>170</v>
      </c>
      <c r="L204" s="62"/>
      <c r="M204" s="212" t="s">
        <v>21</v>
      </c>
      <c r="N204" s="213" t="s">
        <v>40</v>
      </c>
      <c r="O204" s="43"/>
      <c r="P204" s="214">
        <f>O204*H204</f>
        <v>0</v>
      </c>
      <c r="Q204" s="214">
        <v>0.49586999999999998</v>
      </c>
      <c r="R204" s="214">
        <f>Q204*H204</f>
        <v>6.7438319999999994</v>
      </c>
      <c r="S204" s="214">
        <v>0</v>
      </c>
      <c r="T204" s="215">
        <f>S204*H204</f>
        <v>0</v>
      </c>
      <c r="AR204" s="25" t="s">
        <v>352</v>
      </c>
      <c r="AT204" s="25" t="s">
        <v>166</v>
      </c>
      <c r="AU204" s="25" t="s">
        <v>80</v>
      </c>
      <c r="AY204" s="25" t="s">
        <v>162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25" t="s">
        <v>76</v>
      </c>
      <c r="BK204" s="216">
        <f>ROUND(I204*H204,2)</f>
        <v>0</v>
      </c>
      <c r="BL204" s="25" t="s">
        <v>352</v>
      </c>
      <c r="BM204" s="25" t="s">
        <v>353</v>
      </c>
    </row>
    <row r="205" spans="2:65" s="12" customFormat="1">
      <c r="B205" s="217"/>
      <c r="C205" s="218"/>
      <c r="D205" s="219" t="s">
        <v>174</v>
      </c>
      <c r="E205" s="220" t="s">
        <v>21</v>
      </c>
      <c r="F205" s="221" t="s">
        <v>354</v>
      </c>
      <c r="G205" s="218"/>
      <c r="H205" s="222">
        <v>13.6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174</v>
      </c>
      <c r="AU205" s="228" t="s">
        <v>80</v>
      </c>
      <c r="AV205" s="12" t="s">
        <v>80</v>
      </c>
      <c r="AW205" s="12" t="s">
        <v>33</v>
      </c>
      <c r="AX205" s="12" t="s">
        <v>76</v>
      </c>
      <c r="AY205" s="228" t="s">
        <v>162</v>
      </c>
    </row>
    <row r="206" spans="2:65" s="1" customFormat="1" ht="22.5" customHeight="1">
      <c r="B206" s="42"/>
      <c r="C206" s="205" t="s">
        <v>355</v>
      </c>
      <c r="D206" s="205" t="s">
        <v>166</v>
      </c>
      <c r="E206" s="206" t="s">
        <v>356</v>
      </c>
      <c r="F206" s="207" t="s">
        <v>357</v>
      </c>
      <c r="G206" s="208" t="s">
        <v>169</v>
      </c>
      <c r="H206" s="209">
        <v>13.6</v>
      </c>
      <c r="I206" s="210"/>
      <c r="J206" s="211">
        <f>ROUND(I206*H206,2)</f>
        <v>0</v>
      </c>
      <c r="K206" s="207" t="s">
        <v>170</v>
      </c>
      <c r="L206" s="62"/>
      <c r="M206" s="212" t="s">
        <v>21</v>
      </c>
      <c r="N206" s="213" t="s">
        <v>40</v>
      </c>
      <c r="O206" s="43"/>
      <c r="P206" s="214">
        <f>O206*H206</f>
        <v>0</v>
      </c>
      <c r="Q206" s="214">
        <v>0.53639999999999999</v>
      </c>
      <c r="R206" s="214">
        <f>Q206*H206</f>
        <v>7.2950399999999993</v>
      </c>
      <c r="S206" s="214">
        <v>0</v>
      </c>
      <c r="T206" s="215">
        <f>S206*H206</f>
        <v>0</v>
      </c>
      <c r="AR206" s="25" t="s">
        <v>171</v>
      </c>
      <c r="AT206" s="25" t="s">
        <v>166</v>
      </c>
      <c r="AU206" s="25" t="s">
        <v>80</v>
      </c>
      <c r="AY206" s="25" t="s">
        <v>162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25" t="s">
        <v>76</v>
      </c>
      <c r="BK206" s="216">
        <f>ROUND(I206*H206,2)</f>
        <v>0</v>
      </c>
      <c r="BL206" s="25" t="s">
        <v>171</v>
      </c>
      <c r="BM206" s="25" t="s">
        <v>358</v>
      </c>
    </row>
    <row r="207" spans="2:65" s="12" customFormat="1">
      <c r="B207" s="217"/>
      <c r="C207" s="218"/>
      <c r="D207" s="219" t="s">
        <v>174</v>
      </c>
      <c r="E207" s="220" t="s">
        <v>21</v>
      </c>
      <c r="F207" s="221" t="s">
        <v>354</v>
      </c>
      <c r="G207" s="218"/>
      <c r="H207" s="222">
        <v>13.6</v>
      </c>
      <c r="I207" s="223"/>
      <c r="J207" s="218"/>
      <c r="K207" s="218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174</v>
      </c>
      <c r="AU207" s="228" t="s">
        <v>80</v>
      </c>
      <c r="AV207" s="12" t="s">
        <v>80</v>
      </c>
      <c r="AW207" s="12" t="s">
        <v>33</v>
      </c>
      <c r="AX207" s="12" t="s">
        <v>76</v>
      </c>
      <c r="AY207" s="228" t="s">
        <v>162</v>
      </c>
    </row>
    <row r="208" spans="2:65" s="1" customFormat="1" ht="31.5" customHeight="1">
      <c r="B208" s="42"/>
      <c r="C208" s="205" t="s">
        <v>359</v>
      </c>
      <c r="D208" s="205" t="s">
        <v>166</v>
      </c>
      <c r="E208" s="206" t="s">
        <v>360</v>
      </c>
      <c r="F208" s="207" t="s">
        <v>361</v>
      </c>
      <c r="G208" s="208" t="s">
        <v>169</v>
      </c>
      <c r="H208" s="209">
        <v>44.4</v>
      </c>
      <c r="I208" s="210"/>
      <c r="J208" s="211">
        <f>ROUND(I208*H208,2)</f>
        <v>0</v>
      </c>
      <c r="K208" s="207" t="s">
        <v>170</v>
      </c>
      <c r="L208" s="62"/>
      <c r="M208" s="212" t="s">
        <v>21</v>
      </c>
      <c r="N208" s="213" t="s">
        <v>40</v>
      </c>
      <c r="O208" s="43"/>
      <c r="P208" s="214">
        <f>O208*H208</f>
        <v>0</v>
      </c>
      <c r="Q208" s="214">
        <v>0.10503</v>
      </c>
      <c r="R208" s="214">
        <f>Q208*H208</f>
        <v>4.6633319999999996</v>
      </c>
      <c r="S208" s="214">
        <v>0</v>
      </c>
      <c r="T208" s="215">
        <f>S208*H208</f>
        <v>0</v>
      </c>
      <c r="AR208" s="25" t="s">
        <v>171</v>
      </c>
      <c r="AT208" s="25" t="s">
        <v>166</v>
      </c>
      <c r="AU208" s="25" t="s">
        <v>80</v>
      </c>
      <c r="AY208" s="25" t="s">
        <v>162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25" t="s">
        <v>76</v>
      </c>
      <c r="BK208" s="216">
        <f>ROUND(I208*H208,2)</f>
        <v>0</v>
      </c>
      <c r="BL208" s="25" t="s">
        <v>171</v>
      </c>
      <c r="BM208" s="25" t="s">
        <v>362</v>
      </c>
    </row>
    <row r="209" spans="2:65" s="12" customFormat="1">
      <c r="B209" s="217"/>
      <c r="C209" s="218"/>
      <c r="D209" s="219" t="s">
        <v>174</v>
      </c>
      <c r="E209" s="220" t="s">
        <v>21</v>
      </c>
      <c r="F209" s="221" t="s">
        <v>312</v>
      </c>
      <c r="G209" s="218"/>
      <c r="H209" s="222">
        <v>44.4</v>
      </c>
      <c r="I209" s="223"/>
      <c r="J209" s="218"/>
      <c r="K209" s="218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174</v>
      </c>
      <c r="AU209" s="228" t="s">
        <v>80</v>
      </c>
      <c r="AV209" s="12" t="s">
        <v>80</v>
      </c>
      <c r="AW209" s="12" t="s">
        <v>33</v>
      </c>
      <c r="AX209" s="12" t="s">
        <v>76</v>
      </c>
      <c r="AY209" s="228" t="s">
        <v>162</v>
      </c>
    </row>
    <row r="210" spans="2:65" s="1" customFormat="1" ht="22.5" customHeight="1">
      <c r="B210" s="42"/>
      <c r="C210" s="269" t="s">
        <v>363</v>
      </c>
      <c r="D210" s="269" t="s">
        <v>302</v>
      </c>
      <c r="E210" s="270" t="s">
        <v>364</v>
      </c>
      <c r="F210" s="271" t="s">
        <v>365</v>
      </c>
      <c r="G210" s="272" t="s">
        <v>169</v>
      </c>
      <c r="H210" s="273">
        <v>45.731999999999999</v>
      </c>
      <c r="I210" s="274"/>
      <c r="J210" s="275">
        <f>ROUND(I210*H210,2)</f>
        <v>0</v>
      </c>
      <c r="K210" s="271" t="s">
        <v>170</v>
      </c>
      <c r="L210" s="276"/>
      <c r="M210" s="277" t="s">
        <v>21</v>
      </c>
      <c r="N210" s="278" t="s">
        <v>40</v>
      </c>
      <c r="O210" s="43"/>
      <c r="P210" s="214">
        <f>O210*H210</f>
        <v>0</v>
      </c>
      <c r="Q210" s="214">
        <v>0.216</v>
      </c>
      <c r="R210" s="214">
        <f>Q210*H210</f>
        <v>9.8781119999999998</v>
      </c>
      <c r="S210" s="214">
        <v>0</v>
      </c>
      <c r="T210" s="215">
        <f>S210*H210</f>
        <v>0</v>
      </c>
      <c r="AR210" s="25" t="s">
        <v>206</v>
      </c>
      <c r="AT210" s="25" t="s">
        <v>302</v>
      </c>
      <c r="AU210" s="25" t="s">
        <v>80</v>
      </c>
      <c r="AY210" s="25" t="s">
        <v>162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25" t="s">
        <v>76</v>
      </c>
      <c r="BK210" s="216">
        <f>ROUND(I210*H210,2)</f>
        <v>0</v>
      </c>
      <c r="BL210" s="25" t="s">
        <v>171</v>
      </c>
      <c r="BM210" s="25" t="s">
        <v>366</v>
      </c>
    </row>
    <row r="211" spans="2:65" s="12" customFormat="1">
      <c r="B211" s="217"/>
      <c r="C211" s="218"/>
      <c r="D211" s="229" t="s">
        <v>174</v>
      </c>
      <c r="E211" s="230" t="s">
        <v>21</v>
      </c>
      <c r="F211" s="231" t="s">
        <v>312</v>
      </c>
      <c r="G211" s="218"/>
      <c r="H211" s="232">
        <v>44.4</v>
      </c>
      <c r="I211" s="223"/>
      <c r="J211" s="218"/>
      <c r="K211" s="218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174</v>
      </c>
      <c r="AU211" s="228" t="s">
        <v>80</v>
      </c>
      <c r="AV211" s="12" t="s">
        <v>80</v>
      </c>
      <c r="AW211" s="12" t="s">
        <v>33</v>
      </c>
      <c r="AX211" s="12" t="s">
        <v>76</v>
      </c>
      <c r="AY211" s="228" t="s">
        <v>162</v>
      </c>
    </row>
    <row r="212" spans="2:65" s="12" customFormat="1">
      <c r="B212" s="217"/>
      <c r="C212" s="218"/>
      <c r="D212" s="229" t="s">
        <v>174</v>
      </c>
      <c r="E212" s="218"/>
      <c r="F212" s="231" t="s">
        <v>367</v>
      </c>
      <c r="G212" s="218"/>
      <c r="H212" s="232">
        <v>45.731999999999999</v>
      </c>
      <c r="I212" s="223"/>
      <c r="J212" s="218"/>
      <c r="K212" s="218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174</v>
      </c>
      <c r="AU212" s="228" t="s">
        <v>80</v>
      </c>
      <c r="AV212" s="12" t="s">
        <v>80</v>
      </c>
      <c r="AW212" s="12" t="s">
        <v>6</v>
      </c>
      <c r="AX212" s="12" t="s">
        <v>76</v>
      </c>
      <c r="AY212" s="228" t="s">
        <v>162</v>
      </c>
    </row>
    <row r="213" spans="2:65" s="11" customFormat="1" ht="29.85" customHeight="1">
      <c r="B213" s="186"/>
      <c r="C213" s="187"/>
      <c r="D213" s="202" t="s">
        <v>68</v>
      </c>
      <c r="E213" s="203" t="s">
        <v>211</v>
      </c>
      <c r="F213" s="203" t="s">
        <v>368</v>
      </c>
      <c r="G213" s="187"/>
      <c r="H213" s="187"/>
      <c r="I213" s="190"/>
      <c r="J213" s="204">
        <f>BK213</f>
        <v>0</v>
      </c>
      <c r="K213" s="187"/>
      <c r="L213" s="192"/>
      <c r="M213" s="193"/>
      <c r="N213" s="194"/>
      <c r="O213" s="194"/>
      <c r="P213" s="195">
        <f>SUM(P214:P221)</f>
        <v>0</v>
      </c>
      <c r="Q213" s="194"/>
      <c r="R213" s="195">
        <f>SUM(R214:R221)</f>
        <v>2.5112400000000004</v>
      </c>
      <c r="S213" s="194"/>
      <c r="T213" s="196">
        <f>SUM(T214:T221)</f>
        <v>0</v>
      </c>
      <c r="AR213" s="197" t="s">
        <v>76</v>
      </c>
      <c r="AT213" s="198" t="s">
        <v>68</v>
      </c>
      <c r="AU213" s="198" t="s">
        <v>76</v>
      </c>
      <c r="AY213" s="197" t="s">
        <v>162</v>
      </c>
      <c r="BK213" s="199">
        <f>SUM(BK214:BK221)</f>
        <v>0</v>
      </c>
    </row>
    <row r="214" spans="2:65" s="1" customFormat="1" ht="31.5" customHeight="1">
      <c r="B214" s="42"/>
      <c r="C214" s="205" t="s">
        <v>369</v>
      </c>
      <c r="D214" s="205" t="s">
        <v>166</v>
      </c>
      <c r="E214" s="206" t="s">
        <v>370</v>
      </c>
      <c r="F214" s="207" t="s">
        <v>371</v>
      </c>
      <c r="G214" s="208" t="s">
        <v>181</v>
      </c>
      <c r="H214" s="209">
        <v>4.8</v>
      </c>
      <c r="I214" s="210"/>
      <c r="J214" s="211">
        <f>ROUND(I214*H214,2)</f>
        <v>0</v>
      </c>
      <c r="K214" s="207" t="s">
        <v>170</v>
      </c>
      <c r="L214" s="62"/>
      <c r="M214" s="212" t="s">
        <v>21</v>
      </c>
      <c r="N214" s="213" t="s">
        <v>40</v>
      </c>
      <c r="O214" s="43"/>
      <c r="P214" s="214">
        <f>O214*H214</f>
        <v>0</v>
      </c>
      <c r="Q214" s="214">
        <v>0.15540000000000001</v>
      </c>
      <c r="R214" s="214">
        <f>Q214*H214</f>
        <v>0.74592000000000003</v>
      </c>
      <c r="S214" s="214">
        <v>0</v>
      </c>
      <c r="T214" s="215">
        <f>S214*H214</f>
        <v>0</v>
      </c>
      <c r="AR214" s="25" t="s">
        <v>171</v>
      </c>
      <c r="AT214" s="25" t="s">
        <v>166</v>
      </c>
      <c r="AU214" s="25" t="s">
        <v>80</v>
      </c>
      <c r="AY214" s="25" t="s">
        <v>162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25" t="s">
        <v>76</v>
      </c>
      <c r="BK214" s="216">
        <f>ROUND(I214*H214,2)</f>
        <v>0</v>
      </c>
      <c r="BL214" s="25" t="s">
        <v>171</v>
      </c>
      <c r="BM214" s="25" t="s">
        <v>372</v>
      </c>
    </row>
    <row r="215" spans="2:65" s="12" customFormat="1">
      <c r="B215" s="217"/>
      <c r="C215" s="218"/>
      <c r="D215" s="219" t="s">
        <v>174</v>
      </c>
      <c r="E215" s="220" t="s">
        <v>21</v>
      </c>
      <c r="F215" s="221" t="s">
        <v>187</v>
      </c>
      <c r="G215" s="218"/>
      <c r="H215" s="222">
        <v>4.8</v>
      </c>
      <c r="I215" s="223"/>
      <c r="J215" s="218"/>
      <c r="K215" s="218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174</v>
      </c>
      <c r="AU215" s="228" t="s">
        <v>80</v>
      </c>
      <c r="AV215" s="12" t="s">
        <v>80</v>
      </c>
      <c r="AW215" s="12" t="s">
        <v>33</v>
      </c>
      <c r="AX215" s="12" t="s">
        <v>76</v>
      </c>
      <c r="AY215" s="228" t="s">
        <v>162</v>
      </c>
    </row>
    <row r="216" spans="2:65" s="1" customFormat="1" ht="22.5" customHeight="1">
      <c r="B216" s="42"/>
      <c r="C216" s="269" t="s">
        <v>373</v>
      </c>
      <c r="D216" s="269" t="s">
        <v>302</v>
      </c>
      <c r="E216" s="270" t="s">
        <v>374</v>
      </c>
      <c r="F216" s="271" t="s">
        <v>375</v>
      </c>
      <c r="G216" s="272" t="s">
        <v>376</v>
      </c>
      <c r="H216" s="273">
        <v>5.2</v>
      </c>
      <c r="I216" s="274"/>
      <c r="J216" s="275">
        <f>ROUND(I216*H216,2)</f>
        <v>0</v>
      </c>
      <c r="K216" s="271" t="s">
        <v>170</v>
      </c>
      <c r="L216" s="276"/>
      <c r="M216" s="277" t="s">
        <v>21</v>
      </c>
      <c r="N216" s="278" t="s">
        <v>40</v>
      </c>
      <c r="O216" s="43"/>
      <c r="P216" s="214">
        <f>O216*H216</f>
        <v>0</v>
      </c>
      <c r="Q216" s="214">
        <v>8.2100000000000006E-2</v>
      </c>
      <c r="R216" s="214">
        <f>Q216*H216</f>
        <v>0.42692000000000002</v>
      </c>
      <c r="S216" s="214">
        <v>0</v>
      </c>
      <c r="T216" s="215">
        <f>S216*H216</f>
        <v>0</v>
      </c>
      <c r="AR216" s="25" t="s">
        <v>206</v>
      </c>
      <c r="AT216" s="25" t="s">
        <v>302</v>
      </c>
      <c r="AU216" s="25" t="s">
        <v>80</v>
      </c>
      <c r="AY216" s="25" t="s">
        <v>162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25" t="s">
        <v>76</v>
      </c>
      <c r="BK216" s="216">
        <f>ROUND(I216*H216,2)</f>
        <v>0</v>
      </c>
      <c r="BL216" s="25" t="s">
        <v>171</v>
      </c>
      <c r="BM216" s="25" t="s">
        <v>377</v>
      </c>
    </row>
    <row r="217" spans="2:65" s="12" customFormat="1">
      <c r="B217" s="217"/>
      <c r="C217" s="218"/>
      <c r="D217" s="219" t="s">
        <v>174</v>
      </c>
      <c r="E217" s="220" t="s">
        <v>21</v>
      </c>
      <c r="F217" s="221" t="s">
        <v>183</v>
      </c>
      <c r="G217" s="218"/>
      <c r="H217" s="222">
        <v>5.2</v>
      </c>
      <c r="I217" s="223"/>
      <c r="J217" s="218"/>
      <c r="K217" s="218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174</v>
      </c>
      <c r="AU217" s="228" t="s">
        <v>80</v>
      </c>
      <c r="AV217" s="12" t="s">
        <v>80</v>
      </c>
      <c r="AW217" s="12" t="s">
        <v>33</v>
      </c>
      <c r="AX217" s="12" t="s">
        <v>76</v>
      </c>
      <c r="AY217" s="228" t="s">
        <v>162</v>
      </c>
    </row>
    <row r="218" spans="2:65" s="1" customFormat="1" ht="31.5" customHeight="1">
      <c r="B218" s="42"/>
      <c r="C218" s="205" t="s">
        <v>378</v>
      </c>
      <c r="D218" s="205" t="s">
        <v>166</v>
      </c>
      <c r="E218" s="206" t="s">
        <v>379</v>
      </c>
      <c r="F218" s="207" t="s">
        <v>380</v>
      </c>
      <c r="G218" s="208" t="s">
        <v>181</v>
      </c>
      <c r="H218" s="209">
        <v>8</v>
      </c>
      <c r="I218" s="210"/>
      <c r="J218" s="211">
        <f>ROUND(I218*H218,2)</f>
        <v>0</v>
      </c>
      <c r="K218" s="207" t="s">
        <v>170</v>
      </c>
      <c r="L218" s="62"/>
      <c r="M218" s="212" t="s">
        <v>21</v>
      </c>
      <c r="N218" s="213" t="s">
        <v>40</v>
      </c>
      <c r="O218" s="43"/>
      <c r="P218" s="214">
        <f>O218*H218</f>
        <v>0</v>
      </c>
      <c r="Q218" s="214">
        <v>0.1295</v>
      </c>
      <c r="R218" s="214">
        <f>Q218*H218</f>
        <v>1.036</v>
      </c>
      <c r="S218" s="214">
        <v>0</v>
      </c>
      <c r="T218" s="215">
        <f>S218*H218</f>
        <v>0</v>
      </c>
      <c r="AR218" s="25" t="s">
        <v>171</v>
      </c>
      <c r="AT218" s="25" t="s">
        <v>166</v>
      </c>
      <c r="AU218" s="25" t="s">
        <v>80</v>
      </c>
      <c r="AY218" s="25" t="s">
        <v>162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25" t="s">
        <v>76</v>
      </c>
      <c r="BK218" s="216">
        <f>ROUND(I218*H218,2)</f>
        <v>0</v>
      </c>
      <c r="BL218" s="25" t="s">
        <v>171</v>
      </c>
      <c r="BM218" s="25" t="s">
        <v>381</v>
      </c>
    </row>
    <row r="219" spans="2:65" s="12" customFormat="1">
      <c r="B219" s="217"/>
      <c r="C219" s="218"/>
      <c r="D219" s="219" t="s">
        <v>174</v>
      </c>
      <c r="E219" s="220" t="s">
        <v>21</v>
      </c>
      <c r="F219" s="221" t="s">
        <v>382</v>
      </c>
      <c r="G219" s="218"/>
      <c r="H219" s="222">
        <v>8</v>
      </c>
      <c r="I219" s="223"/>
      <c r="J219" s="218"/>
      <c r="K219" s="218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174</v>
      </c>
      <c r="AU219" s="228" t="s">
        <v>80</v>
      </c>
      <c r="AV219" s="12" t="s">
        <v>80</v>
      </c>
      <c r="AW219" s="12" t="s">
        <v>33</v>
      </c>
      <c r="AX219" s="12" t="s">
        <v>76</v>
      </c>
      <c r="AY219" s="228" t="s">
        <v>162</v>
      </c>
    </row>
    <row r="220" spans="2:65" s="1" customFormat="1" ht="22.5" customHeight="1">
      <c r="B220" s="42"/>
      <c r="C220" s="269" t="s">
        <v>383</v>
      </c>
      <c r="D220" s="269" t="s">
        <v>302</v>
      </c>
      <c r="E220" s="270" t="s">
        <v>384</v>
      </c>
      <c r="F220" s="271" t="s">
        <v>385</v>
      </c>
      <c r="G220" s="272" t="s">
        <v>376</v>
      </c>
      <c r="H220" s="273">
        <v>8.4</v>
      </c>
      <c r="I220" s="274"/>
      <c r="J220" s="275">
        <f>ROUND(I220*H220,2)</f>
        <v>0</v>
      </c>
      <c r="K220" s="271" t="s">
        <v>170</v>
      </c>
      <c r="L220" s="276"/>
      <c r="M220" s="277" t="s">
        <v>21</v>
      </c>
      <c r="N220" s="278" t="s">
        <v>40</v>
      </c>
      <c r="O220" s="43"/>
      <c r="P220" s="214">
        <f>O220*H220</f>
        <v>0</v>
      </c>
      <c r="Q220" s="214">
        <v>3.5999999999999997E-2</v>
      </c>
      <c r="R220" s="214">
        <f>Q220*H220</f>
        <v>0.3024</v>
      </c>
      <c r="S220" s="214">
        <v>0</v>
      </c>
      <c r="T220" s="215">
        <f>S220*H220</f>
        <v>0</v>
      </c>
      <c r="AR220" s="25" t="s">
        <v>206</v>
      </c>
      <c r="AT220" s="25" t="s">
        <v>302</v>
      </c>
      <c r="AU220" s="25" t="s">
        <v>80</v>
      </c>
      <c r="AY220" s="25" t="s">
        <v>162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25" t="s">
        <v>76</v>
      </c>
      <c r="BK220" s="216">
        <f>ROUND(I220*H220,2)</f>
        <v>0</v>
      </c>
      <c r="BL220" s="25" t="s">
        <v>171</v>
      </c>
      <c r="BM220" s="25" t="s">
        <v>386</v>
      </c>
    </row>
    <row r="221" spans="2:65" s="12" customFormat="1">
      <c r="B221" s="217"/>
      <c r="C221" s="218"/>
      <c r="D221" s="229" t="s">
        <v>174</v>
      </c>
      <c r="E221" s="230" t="s">
        <v>21</v>
      </c>
      <c r="F221" s="231" t="s">
        <v>387</v>
      </c>
      <c r="G221" s="218"/>
      <c r="H221" s="232">
        <v>8.4</v>
      </c>
      <c r="I221" s="223"/>
      <c r="J221" s="218"/>
      <c r="K221" s="218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174</v>
      </c>
      <c r="AU221" s="228" t="s">
        <v>80</v>
      </c>
      <c r="AV221" s="12" t="s">
        <v>80</v>
      </c>
      <c r="AW221" s="12" t="s">
        <v>33</v>
      </c>
      <c r="AX221" s="12" t="s">
        <v>76</v>
      </c>
      <c r="AY221" s="228" t="s">
        <v>162</v>
      </c>
    </row>
    <row r="222" spans="2:65" s="11" customFormat="1" ht="29.85" customHeight="1">
      <c r="B222" s="186"/>
      <c r="C222" s="187"/>
      <c r="D222" s="202" t="s">
        <v>68</v>
      </c>
      <c r="E222" s="203" t="s">
        <v>388</v>
      </c>
      <c r="F222" s="203" t="s">
        <v>389</v>
      </c>
      <c r="G222" s="187"/>
      <c r="H222" s="187"/>
      <c r="I222" s="190"/>
      <c r="J222" s="204">
        <f>BK222</f>
        <v>0</v>
      </c>
      <c r="K222" s="187"/>
      <c r="L222" s="192"/>
      <c r="M222" s="193"/>
      <c r="N222" s="194"/>
      <c r="O222" s="194"/>
      <c r="P222" s="195">
        <f>SUM(P223:P231)</f>
        <v>0</v>
      </c>
      <c r="Q222" s="194"/>
      <c r="R222" s="195">
        <f>SUM(R223:R231)</f>
        <v>0</v>
      </c>
      <c r="S222" s="194"/>
      <c r="T222" s="196">
        <f>SUM(T223:T231)</f>
        <v>0</v>
      </c>
      <c r="AR222" s="197" t="s">
        <v>76</v>
      </c>
      <c r="AT222" s="198" t="s">
        <v>68</v>
      </c>
      <c r="AU222" s="198" t="s">
        <v>76</v>
      </c>
      <c r="AY222" s="197" t="s">
        <v>162</v>
      </c>
      <c r="BK222" s="199">
        <f>SUM(BK223:BK231)</f>
        <v>0</v>
      </c>
    </row>
    <row r="223" spans="2:65" s="1" customFormat="1" ht="22.5" customHeight="1">
      <c r="B223" s="42"/>
      <c r="C223" s="205" t="s">
        <v>390</v>
      </c>
      <c r="D223" s="205" t="s">
        <v>166</v>
      </c>
      <c r="E223" s="206" t="s">
        <v>391</v>
      </c>
      <c r="F223" s="207" t="s">
        <v>392</v>
      </c>
      <c r="G223" s="208" t="s">
        <v>289</v>
      </c>
      <c r="H223" s="209">
        <v>39.387999999999998</v>
      </c>
      <c r="I223" s="210"/>
      <c r="J223" s="211">
        <f>ROUND(I223*H223,2)</f>
        <v>0</v>
      </c>
      <c r="K223" s="207" t="s">
        <v>170</v>
      </c>
      <c r="L223" s="62"/>
      <c r="M223" s="212" t="s">
        <v>21</v>
      </c>
      <c r="N223" s="213" t="s">
        <v>40</v>
      </c>
      <c r="O223" s="43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AR223" s="25" t="s">
        <v>352</v>
      </c>
      <c r="AT223" s="25" t="s">
        <v>166</v>
      </c>
      <c r="AU223" s="25" t="s">
        <v>80</v>
      </c>
      <c r="AY223" s="25" t="s">
        <v>162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25" t="s">
        <v>76</v>
      </c>
      <c r="BK223" s="216">
        <f>ROUND(I223*H223,2)</f>
        <v>0</v>
      </c>
      <c r="BL223" s="25" t="s">
        <v>352</v>
      </c>
      <c r="BM223" s="25" t="s">
        <v>393</v>
      </c>
    </row>
    <row r="224" spans="2:65" s="1" customFormat="1" ht="22.5" customHeight="1">
      <c r="B224" s="42"/>
      <c r="C224" s="205" t="s">
        <v>394</v>
      </c>
      <c r="D224" s="205" t="s">
        <v>166</v>
      </c>
      <c r="E224" s="206" t="s">
        <v>395</v>
      </c>
      <c r="F224" s="207" t="s">
        <v>396</v>
      </c>
      <c r="G224" s="208" t="s">
        <v>289</v>
      </c>
      <c r="H224" s="209">
        <v>472.65600000000001</v>
      </c>
      <c r="I224" s="210"/>
      <c r="J224" s="211">
        <f>ROUND(I224*H224,2)</f>
        <v>0</v>
      </c>
      <c r="K224" s="207" t="s">
        <v>170</v>
      </c>
      <c r="L224" s="62"/>
      <c r="M224" s="212" t="s">
        <v>21</v>
      </c>
      <c r="N224" s="213" t="s">
        <v>40</v>
      </c>
      <c r="O224" s="43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AR224" s="25" t="s">
        <v>171</v>
      </c>
      <c r="AT224" s="25" t="s">
        <v>166</v>
      </c>
      <c r="AU224" s="25" t="s">
        <v>80</v>
      </c>
      <c r="AY224" s="25" t="s">
        <v>162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25" t="s">
        <v>76</v>
      </c>
      <c r="BK224" s="216">
        <f>ROUND(I224*H224,2)</f>
        <v>0</v>
      </c>
      <c r="BL224" s="25" t="s">
        <v>171</v>
      </c>
      <c r="BM224" s="25" t="s">
        <v>397</v>
      </c>
    </row>
    <row r="225" spans="2:65" s="12" customFormat="1">
      <c r="B225" s="217"/>
      <c r="C225" s="218"/>
      <c r="D225" s="219" t="s">
        <v>174</v>
      </c>
      <c r="E225" s="220" t="s">
        <v>21</v>
      </c>
      <c r="F225" s="221" t="s">
        <v>398</v>
      </c>
      <c r="G225" s="218"/>
      <c r="H225" s="222">
        <v>472.65600000000001</v>
      </c>
      <c r="I225" s="223"/>
      <c r="J225" s="218"/>
      <c r="K225" s="218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174</v>
      </c>
      <c r="AU225" s="228" t="s">
        <v>80</v>
      </c>
      <c r="AV225" s="12" t="s">
        <v>80</v>
      </c>
      <c r="AW225" s="12" t="s">
        <v>33</v>
      </c>
      <c r="AX225" s="12" t="s">
        <v>76</v>
      </c>
      <c r="AY225" s="228" t="s">
        <v>162</v>
      </c>
    </row>
    <row r="226" spans="2:65" s="1" customFormat="1" ht="22.5" customHeight="1">
      <c r="B226" s="42"/>
      <c r="C226" s="205" t="s">
        <v>399</v>
      </c>
      <c r="D226" s="205" t="s">
        <v>166</v>
      </c>
      <c r="E226" s="206" t="s">
        <v>400</v>
      </c>
      <c r="F226" s="207" t="s">
        <v>401</v>
      </c>
      <c r="G226" s="208" t="s">
        <v>289</v>
      </c>
      <c r="H226" s="209">
        <v>2.5880000000000001</v>
      </c>
      <c r="I226" s="210"/>
      <c r="J226" s="211">
        <f>ROUND(I226*H226,2)</f>
        <v>0</v>
      </c>
      <c r="K226" s="207" t="s">
        <v>170</v>
      </c>
      <c r="L226" s="62"/>
      <c r="M226" s="212" t="s">
        <v>21</v>
      </c>
      <c r="N226" s="213" t="s">
        <v>40</v>
      </c>
      <c r="O226" s="43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AR226" s="25" t="s">
        <v>171</v>
      </c>
      <c r="AT226" s="25" t="s">
        <v>166</v>
      </c>
      <c r="AU226" s="25" t="s">
        <v>80</v>
      </c>
      <c r="AY226" s="25" t="s">
        <v>162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25" t="s">
        <v>76</v>
      </c>
      <c r="BK226" s="216">
        <f>ROUND(I226*H226,2)</f>
        <v>0</v>
      </c>
      <c r="BL226" s="25" t="s">
        <v>171</v>
      </c>
      <c r="BM226" s="25" t="s">
        <v>402</v>
      </c>
    </row>
    <row r="227" spans="2:65" s="12" customFormat="1">
      <c r="B227" s="217"/>
      <c r="C227" s="218"/>
      <c r="D227" s="219" t="s">
        <v>174</v>
      </c>
      <c r="E227" s="220" t="s">
        <v>21</v>
      </c>
      <c r="F227" s="221" t="s">
        <v>403</v>
      </c>
      <c r="G227" s="218"/>
      <c r="H227" s="222">
        <v>2.5880000000000001</v>
      </c>
      <c r="I227" s="223"/>
      <c r="J227" s="218"/>
      <c r="K227" s="218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174</v>
      </c>
      <c r="AU227" s="228" t="s">
        <v>80</v>
      </c>
      <c r="AV227" s="12" t="s">
        <v>80</v>
      </c>
      <c r="AW227" s="12" t="s">
        <v>33</v>
      </c>
      <c r="AX227" s="12" t="s">
        <v>76</v>
      </c>
      <c r="AY227" s="228" t="s">
        <v>162</v>
      </c>
    </row>
    <row r="228" spans="2:65" s="1" customFormat="1" ht="22.5" customHeight="1">
      <c r="B228" s="42"/>
      <c r="C228" s="205" t="s">
        <v>404</v>
      </c>
      <c r="D228" s="205" t="s">
        <v>166</v>
      </c>
      <c r="E228" s="206" t="s">
        <v>405</v>
      </c>
      <c r="F228" s="207" t="s">
        <v>406</v>
      </c>
      <c r="G228" s="208" t="s">
        <v>289</v>
      </c>
      <c r="H228" s="209">
        <v>10.119999999999999</v>
      </c>
      <c r="I228" s="210"/>
      <c r="J228" s="211">
        <f>ROUND(I228*H228,2)</f>
        <v>0</v>
      </c>
      <c r="K228" s="207" t="s">
        <v>170</v>
      </c>
      <c r="L228" s="62"/>
      <c r="M228" s="212" t="s">
        <v>21</v>
      </c>
      <c r="N228" s="213" t="s">
        <v>40</v>
      </c>
      <c r="O228" s="43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AR228" s="25" t="s">
        <v>171</v>
      </c>
      <c r="AT228" s="25" t="s">
        <v>166</v>
      </c>
      <c r="AU228" s="25" t="s">
        <v>80</v>
      </c>
      <c r="AY228" s="25" t="s">
        <v>162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25" t="s">
        <v>76</v>
      </c>
      <c r="BK228" s="216">
        <f>ROUND(I228*H228,2)</f>
        <v>0</v>
      </c>
      <c r="BL228" s="25" t="s">
        <v>171</v>
      </c>
      <c r="BM228" s="25" t="s">
        <v>407</v>
      </c>
    </row>
    <row r="229" spans="2:65" s="12" customFormat="1">
      <c r="B229" s="217"/>
      <c r="C229" s="218"/>
      <c r="D229" s="219" t="s">
        <v>174</v>
      </c>
      <c r="E229" s="220" t="s">
        <v>21</v>
      </c>
      <c r="F229" s="221" t="s">
        <v>408</v>
      </c>
      <c r="G229" s="218"/>
      <c r="H229" s="222">
        <v>10.119999999999999</v>
      </c>
      <c r="I229" s="223"/>
      <c r="J229" s="218"/>
      <c r="K229" s="218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174</v>
      </c>
      <c r="AU229" s="228" t="s">
        <v>80</v>
      </c>
      <c r="AV229" s="12" t="s">
        <v>80</v>
      </c>
      <c r="AW229" s="12" t="s">
        <v>33</v>
      </c>
      <c r="AX229" s="12" t="s">
        <v>76</v>
      </c>
      <c r="AY229" s="228" t="s">
        <v>162</v>
      </c>
    </row>
    <row r="230" spans="2:65" s="1" customFormat="1" ht="22.5" customHeight="1">
      <c r="B230" s="42"/>
      <c r="C230" s="205" t="s">
        <v>409</v>
      </c>
      <c r="D230" s="205" t="s">
        <v>166</v>
      </c>
      <c r="E230" s="206" t="s">
        <v>410</v>
      </c>
      <c r="F230" s="207" t="s">
        <v>411</v>
      </c>
      <c r="G230" s="208" t="s">
        <v>289</v>
      </c>
      <c r="H230" s="209">
        <v>26.68</v>
      </c>
      <c r="I230" s="210"/>
      <c r="J230" s="211">
        <f>ROUND(I230*H230,2)</f>
        <v>0</v>
      </c>
      <c r="K230" s="207" t="s">
        <v>170</v>
      </c>
      <c r="L230" s="62"/>
      <c r="M230" s="212" t="s">
        <v>21</v>
      </c>
      <c r="N230" s="213" t="s">
        <v>40</v>
      </c>
      <c r="O230" s="43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AR230" s="25" t="s">
        <v>171</v>
      </c>
      <c r="AT230" s="25" t="s">
        <v>166</v>
      </c>
      <c r="AU230" s="25" t="s">
        <v>80</v>
      </c>
      <c r="AY230" s="25" t="s">
        <v>162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25" t="s">
        <v>76</v>
      </c>
      <c r="BK230" s="216">
        <f>ROUND(I230*H230,2)</f>
        <v>0</v>
      </c>
      <c r="BL230" s="25" t="s">
        <v>171</v>
      </c>
      <c r="BM230" s="25" t="s">
        <v>412</v>
      </c>
    </row>
    <row r="231" spans="2:65" s="12" customFormat="1">
      <c r="B231" s="217"/>
      <c r="C231" s="218"/>
      <c r="D231" s="229" t="s">
        <v>174</v>
      </c>
      <c r="E231" s="230" t="s">
        <v>21</v>
      </c>
      <c r="F231" s="231" t="s">
        <v>413</v>
      </c>
      <c r="G231" s="218"/>
      <c r="H231" s="232">
        <v>26.68</v>
      </c>
      <c r="I231" s="223"/>
      <c r="J231" s="218"/>
      <c r="K231" s="218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174</v>
      </c>
      <c r="AU231" s="228" t="s">
        <v>80</v>
      </c>
      <c r="AV231" s="12" t="s">
        <v>80</v>
      </c>
      <c r="AW231" s="12" t="s">
        <v>33</v>
      </c>
      <c r="AX231" s="12" t="s">
        <v>76</v>
      </c>
      <c r="AY231" s="228" t="s">
        <v>162</v>
      </c>
    </row>
    <row r="232" spans="2:65" s="11" customFormat="1" ht="29.85" customHeight="1">
      <c r="B232" s="186"/>
      <c r="C232" s="187"/>
      <c r="D232" s="202" t="s">
        <v>68</v>
      </c>
      <c r="E232" s="203" t="s">
        <v>414</v>
      </c>
      <c r="F232" s="203" t="s">
        <v>415</v>
      </c>
      <c r="G232" s="187"/>
      <c r="H232" s="187"/>
      <c r="I232" s="190"/>
      <c r="J232" s="204">
        <f>BK232</f>
        <v>0</v>
      </c>
      <c r="K232" s="187"/>
      <c r="L232" s="192"/>
      <c r="M232" s="193"/>
      <c r="N232" s="194"/>
      <c r="O232" s="194"/>
      <c r="P232" s="195">
        <f>P233</f>
        <v>0</v>
      </c>
      <c r="Q232" s="194"/>
      <c r="R232" s="195">
        <f>R233</f>
        <v>0</v>
      </c>
      <c r="S232" s="194"/>
      <c r="T232" s="196">
        <f>T233</f>
        <v>0</v>
      </c>
      <c r="AR232" s="197" t="s">
        <v>76</v>
      </c>
      <c r="AT232" s="198" t="s">
        <v>68</v>
      </c>
      <c r="AU232" s="198" t="s">
        <v>76</v>
      </c>
      <c r="AY232" s="197" t="s">
        <v>162</v>
      </c>
      <c r="BK232" s="199">
        <f>BK233</f>
        <v>0</v>
      </c>
    </row>
    <row r="233" spans="2:65" s="1" customFormat="1" ht="31.5" customHeight="1">
      <c r="B233" s="42"/>
      <c r="C233" s="205" t="s">
        <v>416</v>
      </c>
      <c r="D233" s="205" t="s">
        <v>166</v>
      </c>
      <c r="E233" s="206" t="s">
        <v>417</v>
      </c>
      <c r="F233" s="207" t="s">
        <v>418</v>
      </c>
      <c r="G233" s="208" t="s">
        <v>289</v>
      </c>
      <c r="H233" s="209">
        <v>98.463999999999999</v>
      </c>
      <c r="I233" s="210"/>
      <c r="J233" s="211">
        <f>ROUND(I233*H233,2)</f>
        <v>0</v>
      </c>
      <c r="K233" s="207" t="s">
        <v>170</v>
      </c>
      <c r="L233" s="62"/>
      <c r="M233" s="212" t="s">
        <v>21</v>
      </c>
      <c r="N233" s="213" t="s">
        <v>40</v>
      </c>
      <c r="O233" s="43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AR233" s="25" t="s">
        <v>171</v>
      </c>
      <c r="AT233" s="25" t="s">
        <v>166</v>
      </c>
      <c r="AU233" s="25" t="s">
        <v>80</v>
      </c>
      <c r="AY233" s="25" t="s">
        <v>162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25" t="s">
        <v>76</v>
      </c>
      <c r="BK233" s="216">
        <f>ROUND(I233*H233,2)</f>
        <v>0</v>
      </c>
      <c r="BL233" s="25" t="s">
        <v>171</v>
      </c>
      <c r="BM233" s="25" t="s">
        <v>419</v>
      </c>
    </row>
    <row r="234" spans="2:65" s="11" customFormat="1" ht="37.35" customHeight="1">
      <c r="B234" s="186"/>
      <c r="C234" s="187"/>
      <c r="D234" s="188" t="s">
        <v>68</v>
      </c>
      <c r="E234" s="189" t="s">
        <v>302</v>
      </c>
      <c r="F234" s="189" t="s">
        <v>420</v>
      </c>
      <c r="G234" s="187"/>
      <c r="H234" s="187"/>
      <c r="I234" s="190"/>
      <c r="J234" s="191">
        <f>BK234</f>
        <v>0</v>
      </c>
      <c r="K234" s="187"/>
      <c r="L234" s="192"/>
      <c r="M234" s="193"/>
      <c r="N234" s="194"/>
      <c r="O234" s="194"/>
      <c r="P234" s="195">
        <f>P235+P240+P249+P262</f>
        <v>0</v>
      </c>
      <c r="Q234" s="194"/>
      <c r="R234" s="195">
        <f>R235+R240+R249+R262</f>
        <v>0.81236000000000008</v>
      </c>
      <c r="S234" s="194"/>
      <c r="T234" s="196">
        <f>T235+T240+T249+T262</f>
        <v>0</v>
      </c>
      <c r="AR234" s="197" t="s">
        <v>172</v>
      </c>
      <c r="AT234" s="198" t="s">
        <v>68</v>
      </c>
      <c r="AU234" s="198" t="s">
        <v>69</v>
      </c>
      <c r="AY234" s="197" t="s">
        <v>162</v>
      </c>
      <c r="BK234" s="199">
        <f>BK235+BK240+BK249+BK262</f>
        <v>0</v>
      </c>
    </row>
    <row r="235" spans="2:65" s="11" customFormat="1" ht="19.899999999999999" customHeight="1">
      <c r="B235" s="186"/>
      <c r="C235" s="187"/>
      <c r="D235" s="202" t="s">
        <v>68</v>
      </c>
      <c r="E235" s="203" t="s">
        <v>421</v>
      </c>
      <c r="F235" s="203" t="s">
        <v>422</v>
      </c>
      <c r="G235" s="187"/>
      <c r="H235" s="187"/>
      <c r="I235" s="190"/>
      <c r="J235" s="204">
        <f>BK235</f>
        <v>0</v>
      </c>
      <c r="K235" s="187"/>
      <c r="L235" s="192"/>
      <c r="M235" s="193"/>
      <c r="N235" s="194"/>
      <c r="O235" s="194"/>
      <c r="P235" s="195">
        <f>SUM(P236:P239)</f>
        <v>0</v>
      </c>
      <c r="Q235" s="194"/>
      <c r="R235" s="195">
        <f>SUM(R236:R239)</f>
        <v>0</v>
      </c>
      <c r="S235" s="194"/>
      <c r="T235" s="196">
        <f>SUM(T236:T239)</f>
        <v>0</v>
      </c>
      <c r="AR235" s="197" t="s">
        <v>172</v>
      </c>
      <c r="AT235" s="198" t="s">
        <v>68</v>
      </c>
      <c r="AU235" s="198" t="s">
        <v>76</v>
      </c>
      <c r="AY235" s="197" t="s">
        <v>162</v>
      </c>
      <c r="BK235" s="199">
        <f>SUM(BK236:BK239)</f>
        <v>0</v>
      </c>
    </row>
    <row r="236" spans="2:65" s="1" customFormat="1" ht="22.5" customHeight="1">
      <c r="B236" s="42"/>
      <c r="C236" s="205" t="s">
        <v>423</v>
      </c>
      <c r="D236" s="205" t="s">
        <v>166</v>
      </c>
      <c r="E236" s="206" t="s">
        <v>424</v>
      </c>
      <c r="F236" s="207" t="s">
        <v>425</v>
      </c>
      <c r="G236" s="208" t="s">
        <v>181</v>
      </c>
      <c r="H236" s="209">
        <v>2.8</v>
      </c>
      <c r="I236" s="210"/>
      <c r="J236" s="211">
        <f>ROUND(I236*H236,2)</f>
        <v>0</v>
      </c>
      <c r="K236" s="207" t="s">
        <v>21</v>
      </c>
      <c r="L236" s="62"/>
      <c r="M236" s="212" t="s">
        <v>21</v>
      </c>
      <c r="N236" s="213" t="s">
        <v>40</v>
      </c>
      <c r="O236" s="43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AR236" s="25" t="s">
        <v>426</v>
      </c>
      <c r="AT236" s="25" t="s">
        <v>166</v>
      </c>
      <c r="AU236" s="25" t="s">
        <v>80</v>
      </c>
      <c r="AY236" s="25" t="s">
        <v>162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25" t="s">
        <v>76</v>
      </c>
      <c r="BK236" s="216">
        <f>ROUND(I236*H236,2)</f>
        <v>0</v>
      </c>
      <c r="BL236" s="25" t="s">
        <v>426</v>
      </c>
      <c r="BM236" s="25" t="s">
        <v>427</v>
      </c>
    </row>
    <row r="237" spans="2:65" s="12" customFormat="1">
      <c r="B237" s="217"/>
      <c r="C237" s="218"/>
      <c r="D237" s="219" t="s">
        <v>174</v>
      </c>
      <c r="E237" s="220" t="s">
        <v>21</v>
      </c>
      <c r="F237" s="221" t="s">
        <v>428</v>
      </c>
      <c r="G237" s="218"/>
      <c r="H237" s="222">
        <v>2.8</v>
      </c>
      <c r="I237" s="223"/>
      <c r="J237" s="218"/>
      <c r="K237" s="218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174</v>
      </c>
      <c r="AU237" s="228" t="s">
        <v>80</v>
      </c>
      <c r="AV237" s="12" t="s">
        <v>80</v>
      </c>
      <c r="AW237" s="12" t="s">
        <v>33</v>
      </c>
      <c r="AX237" s="12" t="s">
        <v>76</v>
      </c>
      <c r="AY237" s="228" t="s">
        <v>162</v>
      </c>
    </row>
    <row r="238" spans="2:65" s="1" customFormat="1" ht="22.5" customHeight="1">
      <c r="B238" s="42"/>
      <c r="C238" s="205" t="s">
        <v>429</v>
      </c>
      <c r="D238" s="205" t="s">
        <v>166</v>
      </c>
      <c r="E238" s="206" t="s">
        <v>430</v>
      </c>
      <c r="F238" s="207" t="s">
        <v>431</v>
      </c>
      <c r="G238" s="208" t="s">
        <v>376</v>
      </c>
      <c r="H238" s="209">
        <v>0.4</v>
      </c>
      <c r="I238" s="210"/>
      <c r="J238" s="211">
        <f>ROUND(I238*H238,2)</f>
        <v>0</v>
      </c>
      <c r="K238" s="207" t="s">
        <v>21</v>
      </c>
      <c r="L238" s="62"/>
      <c r="M238" s="212" t="s">
        <v>21</v>
      </c>
      <c r="N238" s="213" t="s">
        <v>40</v>
      </c>
      <c r="O238" s="43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AR238" s="25" t="s">
        <v>171</v>
      </c>
      <c r="AT238" s="25" t="s">
        <v>166</v>
      </c>
      <c r="AU238" s="25" t="s">
        <v>80</v>
      </c>
      <c r="AY238" s="25" t="s">
        <v>162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25" t="s">
        <v>76</v>
      </c>
      <c r="BK238" s="216">
        <f>ROUND(I238*H238,2)</f>
        <v>0</v>
      </c>
      <c r="BL238" s="25" t="s">
        <v>171</v>
      </c>
      <c r="BM238" s="25" t="s">
        <v>432</v>
      </c>
    </row>
    <row r="239" spans="2:65" s="12" customFormat="1">
      <c r="B239" s="217"/>
      <c r="C239" s="218"/>
      <c r="D239" s="229" t="s">
        <v>174</v>
      </c>
      <c r="E239" s="230" t="s">
        <v>21</v>
      </c>
      <c r="F239" s="231" t="s">
        <v>200</v>
      </c>
      <c r="G239" s="218"/>
      <c r="H239" s="232">
        <v>0.4</v>
      </c>
      <c r="I239" s="223"/>
      <c r="J239" s="218"/>
      <c r="K239" s="218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174</v>
      </c>
      <c r="AU239" s="228" t="s">
        <v>80</v>
      </c>
      <c r="AV239" s="12" t="s">
        <v>80</v>
      </c>
      <c r="AW239" s="12" t="s">
        <v>33</v>
      </c>
      <c r="AX239" s="12" t="s">
        <v>76</v>
      </c>
      <c r="AY239" s="228" t="s">
        <v>162</v>
      </c>
    </row>
    <row r="240" spans="2:65" s="11" customFormat="1" ht="29.85" customHeight="1">
      <c r="B240" s="186"/>
      <c r="C240" s="187"/>
      <c r="D240" s="202" t="s">
        <v>68</v>
      </c>
      <c r="E240" s="203" t="s">
        <v>433</v>
      </c>
      <c r="F240" s="203" t="s">
        <v>434</v>
      </c>
      <c r="G240" s="187"/>
      <c r="H240" s="187"/>
      <c r="I240" s="190"/>
      <c r="J240" s="204">
        <f>BK240</f>
        <v>0</v>
      </c>
      <c r="K240" s="187"/>
      <c r="L240" s="192"/>
      <c r="M240" s="193"/>
      <c r="N240" s="194"/>
      <c r="O240" s="194"/>
      <c r="P240" s="195">
        <f>SUM(P241:P248)</f>
        <v>0</v>
      </c>
      <c r="Q240" s="194"/>
      <c r="R240" s="195">
        <f>SUM(R241:R248)</f>
        <v>0.81236000000000008</v>
      </c>
      <c r="S240" s="194"/>
      <c r="T240" s="196">
        <f>SUM(T241:T248)</f>
        <v>0</v>
      </c>
      <c r="AR240" s="197" t="s">
        <v>172</v>
      </c>
      <c r="AT240" s="198" t="s">
        <v>68</v>
      </c>
      <c r="AU240" s="198" t="s">
        <v>76</v>
      </c>
      <c r="AY240" s="197" t="s">
        <v>162</v>
      </c>
      <c r="BK240" s="199">
        <f>SUM(BK241:BK248)</f>
        <v>0</v>
      </c>
    </row>
    <row r="241" spans="2:65" s="1" customFormat="1" ht="31.5" customHeight="1">
      <c r="B241" s="42"/>
      <c r="C241" s="205" t="s">
        <v>435</v>
      </c>
      <c r="D241" s="205" t="s">
        <v>166</v>
      </c>
      <c r="E241" s="206" t="s">
        <v>436</v>
      </c>
      <c r="F241" s="207" t="s">
        <v>437</v>
      </c>
      <c r="G241" s="208" t="s">
        <v>181</v>
      </c>
      <c r="H241" s="209">
        <v>6.8</v>
      </c>
      <c r="I241" s="210"/>
      <c r="J241" s="211">
        <f>ROUND(I241*H241,2)</f>
        <v>0</v>
      </c>
      <c r="K241" s="207" t="s">
        <v>170</v>
      </c>
      <c r="L241" s="62"/>
      <c r="M241" s="212" t="s">
        <v>21</v>
      </c>
      <c r="N241" s="213" t="s">
        <v>40</v>
      </c>
      <c r="O241" s="43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AR241" s="25" t="s">
        <v>426</v>
      </c>
      <c r="AT241" s="25" t="s">
        <v>166</v>
      </c>
      <c r="AU241" s="25" t="s">
        <v>80</v>
      </c>
      <c r="AY241" s="25" t="s">
        <v>162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25" t="s">
        <v>76</v>
      </c>
      <c r="BK241" s="216">
        <f>ROUND(I241*H241,2)</f>
        <v>0</v>
      </c>
      <c r="BL241" s="25" t="s">
        <v>426</v>
      </c>
      <c r="BM241" s="25" t="s">
        <v>438</v>
      </c>
    </row>
    <row r="242" spans="2:65" s="12" customFormat="1">
      <c r="B242" s="217"/>
      <c r="C242" s="218"/>
      <c r="D242" s="229" t="s">
        <v>174</v>
      </c>
      <c r="E242" s="230" t="s">
        <v>21</v>
      </c>
      <c r="F242" s="231" t="s">
        <v>439</v>
      </c>
      <c r="G242" s="218"/>
      <c r="H242" s="232">
        <v>2.8</v>
      </c>
      <c r="I242" s="223"/>
      <c r="J242" s="218"/>
      <c r="K242" s="218"/>
      <c r="L242" s="224"/>
      <c r="M242" s="225"/>
      <c r="N242" s="226"/>
      <c r="O242" s="226"/>
      <c r="P242" s="226"/>
      <c r="Q242" s="226"/>
      <c r="R242" s="226"/>
      <c r="S242" s="226"/>
      <c r="T242" s="227"/>
      <c r="AT242" s="228" t="s">
        <v>174</v>
      </c>
      <c r="AU242" s="228" t="s">
        <v>80</v>
      </c>
      <c r="AV242" s="12" t="s">
        <v>80</v>
      </c>
      <c r="AW242" s="12" t="s">
        <v>33</v>
      </c>
      <c r="AX242" s="12" t="s">
        <v>69</v>
      </c>
      <c r="AY242" s="228" t="s">
        <v>162</v>
      </c>
    </row>
    <row r="243" spans="2:65" s="12" customFormat="1">
      <c r="B243" s="217"/>
      <c r="C243" s="218"/>
      <c r="D243" s="229" t="s">
        <v>174</v>
      </c>
      <c r="E243" s="230" t="s">
        <v>21</v>
      </c>
      <c r="F243" s="231" t="s">
        <v>440</v>
      </c>
      <c r="G243" s="218"/>
      <c r="H243" s="232">
        <v>4</v>
      </c>
      <c r="I243" s="223"/>
      <c r="J243" s="218"/>
      <c r="K243" s="218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174</v>
      </c>
      <c r="AU243" s="228" t="s">
        <v>80</v>
      </c>
      <c r="AV243" s="12" t="s">
        <v>80</v>
      </c>
      <c r="AW243" s="12" t="s">
        <v>33</v>
      </c>
      <c r="AX243" s="12" t="s">
        <v>69</v>
      </c>
      <c r="AY243" s="228" t="s">
        <v>162</v>
      </c>
    </row>
    <row r="244" spans="2:65" s="14" customFormat="1">
      <c r="B244" s="247"/>
      <c r="C244" s="248"/>
      <c r="D244" s="219" t="s">
        <v>174</v>
      </c>
      <c r="E244" s="279" t="s">
        <v>21</v>
      </c>
      <c r="F244" s="280" t="s">
        <v>279</v>
      </c>
      <c r="G244" s="248"/>
      <c r="H244" s="281">
        <v>6.8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AT244" s="257" t="s">
        <v>174</v>
      </c>
      <c r="AU244" s="257" t="s">
        <v>80</v>
      </c>
      <c r="AV244" s="14" t="s">
        <v>172</v>
      </c>
      <c r="AW244" s="14" t="s">
        <v>33</v>
      </c>
      <c r="AX244" s="14" t="s">
        <v>76</v>
      </c>
      <c r="AY244" s="257" t="s">
        <v>162</v>
      </c>
    </row>
    <row r="245" spans="2:65" s="1" customFormat="1" ht="31.5" customHeight="1">
      <c r="B245" s="42"/>
      <c r="C245" s="205" t="s">
        <v>441</v>
      </c>
      <c r="D245" s="205" t="s">
        <v>166</v>
      </c>
      <c r="E245" s="206" t="s">
        <v>442</v>
      </c>
      <c r="F245" s="207" t="s">
        <v>443</v>
      </c>
      <c r="G245" s="208" t="s">
        <v>181</v>
      </c>
      <c r="H245" s="209">
        <v>4</v>
      </c>
      <c r="I245" s="210"/>
      <c r="J245" s="211">
        <f>ROUND(I245*H245,2)</f>
        <v>0</v>
      </c>
      <c r="K245" s="207" t="s">
        <v>170</v>
      </c>
      <c r="L245" s="62"/>
      <c r="M245" s="212" t="s">
        <v>21</v>
      </c>
      <c r="N245" s="213" t="s">
        <v>40</v>
      </c>
      <c r="O245" s="43"/>
      <c r="P245" s="214">
        <f>O245*H245</f>
        <v>0</v>
      </c>
      <c r="Q245" s="214">
        <v>0.20300000000000001</v>
      </c>
      <c r="R245" s="214">
        <f>Q245*H245</f>
        <v>0.81200000000000006</v>
      </c>
      <c r="S245" s="214">
        <v>0</v>
      </c>
      <c r="T245" s="215">
        <f>S245*H245</f>
        <v>0</v>
      </c>
      <c r="AR245" s="25" t="s">
        <v>426</v>
      </c>
      <c r="AT245" s="25" t="s">
        <v>166</v>
      </c>
      <c r="AU245" s="25" t="s">
        <v>80</v>
      </c>
      <c r="AY245" s="25" t="s">
        <v>162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25" t="s">
        <v>76</v>
      </c>
      <c r="BK245" s="216">
        <f>ROUND(I245*H245,2)</f>
        <v>0</v>
      </c>
      <c r="BL245" s="25" t="s">
        <v>426</v>
      </c>
      <c r="BM245" s="25" t="s">
        <v>444</v>
      </c>
    </row>
    <row r="246" spans="2:65" s="12" customFormat="1">
      <c r="B246" s="217"/>
      <c r="C246" s="218"/>
      <c r="D246" s="219" t="s">
        <v>174</v>
      </c>
      <c r="E246" s="220" t="s">
        <v>21</v>
      </c>
      <c r="F246" s="221" t="s">
        <v>445</v>
      </c>
      <c r="G246" s="218"/>
      <c r="H246" s="222">
        <v>4</v>
      </c>
      <c r="I246" s="223"/>
      <c r="J246" s="218"/>
      <c r="K246" s="218"/>
      <c r="L246" s="224"/>
      <c r="M246" s="225"/>
      <c r="N246" s="226"/>
      <c r="O246" s="226"/>
      <c r="P246" s="226"/>
      <c r="Q246" s="226"/>
      <c r="R246" s="226"/>
      <c r="S246" s="226"/>
      <c r="T246" s="227"/>
      <c r="AT246" s="228" t="s">
        <v>174</v>
      </c>
      <c r="AU246" s="228" t="s">
        <v>80</v>
      </c>
      <c r="AV246" s="12" t="s">
        <v>80</v>
      </c>
      <c r="AW246" s="12" t="s">
        <v>33</v>
      </c>
      <c r="AX246" s="12" t="s">
        <v>76</v>
      </c>
      <c r="AY246" s="228" t="s">
        <v>162</v>
      </c>
    </row>
    <row r="247" spans="2:65" s="1" customFormat="1" ht="22.5" customHeight="1">
      <c r="B247" s="42"/>
      <c r="C247" s="205" t="s">
        <v>446</v>
      </c>
      <c r="D247" s="205" t="s">
        <v>166</v>
      </c>
      <c r="E247" s="206" t="s">
        <v>447</v>
      </c>
      <c r="F247" s="207" t="s">
        <v>448</v>
      </c>
      <c r="G247" s="208" t="s">
        <v>181</v>
      </c>
      <c r="H247" s="209">
        <v>4</v>
      </c>
      <c r="I247" s="210"/>
      <c r="J247" s="211">
        <f>ROUND(I247*H247,2)</f>
        <v>0</v>
      </c>
      <c r="K247" s="207" t="s">
        <v>170</v>
      </c>
      <c r="L247" s="62"/>
      <c r="M247" s="212" t="s">
        <v>21</v>
      </c>
      <c r="N247" s="213" t="s">
        <v>40</v>
      </c>
      <c r="O247" s="43"/>
      <c r="P247" s="214">
        <f>O247*H247</f>
        <v>0</v>
      </c>
      <c r="Q247" s="214">
        <v>9.0000000000000006E-5</v>
      </c>
      <c r="R247" s="214">
        <f>Q247*H247</f>
        <v>3.6000000000000002E-4</v>
      </c>
      <c r="S247" s="214">
        <v>0</v>
      </c>
      <c r="T247" s="215">
        <f>S247*H247</f>
        <v>0</v>
      </c>
      <c r="AR247" s="25" t="s">
        <v>426</v>
      </c>
      <c r="AT247" s="25" t="s">
        <v>166</v>
      </c>
      <c r="AU247" s="25" t="s">
        <v>80</v>
      </c>
      <c r="AY247" s="25" t="s">
        <v>162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25" t="s">
        <v>76</v>
      </c>
      <c r="BK247" s="216">
        <f>ROUND(I247*H247,2)</f>
        <v>0</v>
      </c>
      <c r="BL247" s="25" t="s">
        <v>426</v>
      </c>
      <c r="BM247" s="25" t="s">
        <v>449</v>
      </c>
    </row>
    <row r="248" spans="2:65" s="12" customFormat="1">
      <c r="B248" s="217"/>
      <c r="C248" s="218"/>
      <c r="D248" s="229" t="s">
        <v>174</v>
      </c>
      <c r="E248" s="230" t="s">
        <v>21</v>
      </c>
      <c r="F248" s="231" t="s">
        <v>450</v>
      </c>
      <c r="G248" s="218"/>
      <c r="H248" s="232">
        <v>4</v>
      </c>
      <c r="I248" s="223"/>
      <c r="J248" s="218"/>
      <c r="K248" s="218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174</v>
      </c>
      <c r="AU248" s="228" t="s">
        <v>80</v>
      </c>
      <c r="AV248" s="12" t="s">
        <v>80</v>
      </c>
      <c r="AW248" s="12" t="s">
        <v>33</v>
      </c>
      <c r="AX248" s="12" t="s">
        <v>76</v>
      </c>
      <c r="AY248" s="228" t="s">
        <v>162</v>
      </c>
    </row>
    <row r="249" spans="2:65" s="11" customFormat="1" ht="29.85" customHeight="1">
      <c r="B249" s="186"/>
      <c r="C249" s="187"/>
      <c r="D249" s="202" t="s">
        <v>68</v>
      </c>
      <c r="E249" s="203" t="s">
        <v>451</v>
      </c>
      <c r="F249" s="203" t="s">
        <v>452</v>
      </c>
      <c r="G249" s="187"/>
      <c r="H249" s="187"/>
      <c r="I249" s="190"/>
      <c r="J249" s="204">
        <f>BK249</f>
        <v>0</v>
      </c>
      <c r="K249" s="187"/>
      <c r="L249" s="192"/>
      <c r="M249" s="193"/>
      <c r="N249" s="194"/>
      <c r="O249" s="194"/>
      <c r="P249" s="195">
        <f>SUM(P250:P261)</f>
        <v>0</v>
      </c>
      <c r="Q249" s="194"/>
      <c r="R249" s="195">
        <f>SUM(R250:R261)</f>
        <v>0</v>
      </c>
      <c r="S249" s="194"/>
      <c r="T249" s="196">
        <f>SUM(T250:T261)</f>
        <v>0</v>
      </c>
      <c r="AR249" s="197" t="s">
        <v>172</v>
      </c>
      <c r="AT249" s="198" t="s">
        <v>68</v>
      </c>
      <c r="AU249" s="198" t="s">
        <v>76</v>
      </c>
      <c r="AY249" s="197" t="s">
        <v>162</v>
      </c>
      <c r="BK249" s="199">
        <f>SUM(BK250:BK261)</f>
        <v>0</v>
      </c>
    </row>
    <row r="250" spans="2:65" s="1" customFormat="1" ht="22.5" customHeight="1">
      <c r="B250" s="42"/>
      <c r="C250" s="205" t="s">
        <v>453</v>
      </c>
      <c r="D250" s="205" t="s">
        <v>166</v>
      </c>
      <c r="E250" s="206" t="s">
        <v>454</v>
      </c>
      <c r="F250" s="207" t="s">
        <v>455</v>
      </c>
      <c r="G250" s="208" t="s">
        <v>181</v>
      </c>
      <c r="H250" s="209">
        <v>4</v>
      </c>
      <c r="I250" s="210"/>
      <c r="J250" s="211">
        <f>ROUND(I250*H250,2)</f>
        <v>0</v>
      </c>
      <c r="K250" s="207" t="s">
        <v>21</v>
      </c>
      <c r="L250" s="62"/>
      <c r="M250" s="212" t="s">
        <v>21</v>
      </c>
      <c r="N250" s="213" t="s">
        <v>40</v>
      </c>
      <c r="O250" s="43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AR250" s="25" t="s">
        <v>426</v>
      </c>
      <c r="AT250" s="25" t="s">
        <v>166</v>
      </c>
      <c r="AU250" s="25" t="s">
        <v>80</v>
      </c>
      <c r="AY250" s="25" t="s">
        <v>162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25" t="s">
        <v>76</v>
      </c>
      <c r="BK250" s="216">
        <f>ROUND(I250*H250,2)</f>
        <v>0</v>
      </c>
      <c r="BL250" s="25" t="s">
        <v>426</v>
      </c>
      <c r="BM250" s="25" t="s">
        <v>456</v>
      </c>
    </row>
    <row r="251" spans="2:65" s="12" customFormat="1">
      <c r="B251" s="217"/>
      <c r="C251" s="218"/>
      <c r="D251" s="229" t="s">
        <v>174</v>
      </c>
      <c r="E251" s="230" t="s">
        <v>21</v>
      </c>
      <c r="F251" s="231" t="s">
        <v>450</v>
      </c>
      <c r="G251" s="218"/>
      <c r="H251" s="232">
        <v>4</v>
      </c>
      <c r="I251" s="223"/>
      <c r="J251" s="218"/>
      <c r="K251" s="218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174</v>
      </c>
      <c r="AU251" s="228" t="s">
        <v>80</v>
      </c>
      <c r="AV251" s="12" t="s">
        <v>80</v>
      </c>
      <c r="AW251" s="12" t="s">
        <v>33</v>
      </c>
      <c r="AX251" s="12" t="s">
        <v>69</v>
      </c>
      <c r="AY251" s="228" t="s">
        <v>162</v>
      </c>
    </row>
    <row r="252" spans="2:65" s="14" customFormat="1">
      <c r="B252" s="247"/>
      <c r="C252" s="248"/>
      <c r="D252" s="219" t="s">
        <v>174</v>
      </c>
      <c r="E252" s="279" t="s">
        <v>21</v>
      </c>
      <c r="F252" s="280" t="s">
        <v>279</v>
      </c>
      <c r="G252" s="248"/>
      <c r="H252" s="281">
        <v>4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AT252" s="257" t="s">
        <v>174</v>
      </c>
      <c r="AU252" s="257" t="s">
        <v>80</v>
      </c>
      <c r="AV252" s="14" t="s">
        <v>172</v>
      </c>
      <c r="AW252" s="14" t="s">
        <v>33</v>
      </c>
      <c r="AX252" s="14" t="s">
        <v>76</v>
      </c>
      <c r="AY252" s="257" t="s">
        <v>162</v>
      </c>
    </row>
    <row r="253" spans="2:65" s="1" customFormat="1" ht="22.5" customHeight="1">
      <c r="B253" s="42"/>
      <c r="C253" s="205" t="s">
        <v>457</v>
      </c>
      <c r="D253" s="205" t="s">
        <v>166</v>
      </c>
      <c r="E253" s="206" t="s">
        <v>458</v>
      </c>
      <c r="F253" s="207" t="s">
        <v>459</v>
      </c>
      <c r="G253" s="208" t="s">
        <v>460</v>
      </c>
      <c r="H253" s="209">
        <v>0.4</v>
      </c>
      <c r="I253" s="210"/>
      <c r="J253" s="211">
        <f>ROUND(I253*H253,2)</f>
        <v>0</v>
      </c>
      <c r="K253" s="207" t="s">
        <v>21</v>
      </c>
      <c r="L253" s="62"/>
      <c r="M253" s="212" t="s">
        <v>21</v>
      </c>
      <c r="N253" s="213" t="s">
        <v>40</v>
      </c>
      <c r="O253" s="43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AR253" s="25" t="s">
        <v>426</v>
      </c>
      <c r="AT253" s="25" t="s">
        <v>166</v>
      </c>
      <c r="AU253" s="25" t="s">
        <v>80</v>
      </c>
      <c r="AY253" s="25" t="s">
        <v>162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25" t="s">
        <v>76</v>
      </c>
      <c r="BK253" s="216">
        <f>ROUND(I253*H253,2)</f>
        <v>0</v>
      </c>
      <c r="BL253" s="25" t="s">
        <v>426</v>
      </c>
      <c r="BM253" s="25" t="s">
        <v>461</v>
      </c>
    </row>
    <row r="254" spans="2:65" s="12" customFormat="1">
      <c r="B254" s="217"/>
      <c r="C254" s="218"/>
      <c r="D254" s="229" t="s">
        <v>174</v>
      </c>
      <c r="E254" s="230" t="s">
        <v>21</v>
      </c>
      <c r="F254" s="231" t="s">
        <v>200</v>
      </c>
      <c r="G254" s="218"/>
      <c r="H254" s="232">
        <v>0.4</v>
      </c>
      <c r="I254" s="223"/>
      <c r="J254" s="218"/>
      <c r="K254" s="218"/>
      <c r="L254" s="224"/>
      <c r="M254" s="225"/>
      <c r="N254" s="226"/>
      <c r="O254" s="226"/>
      <c r="P254" s="226"/>
      <c r="Q254" s="226"/>
      <c r="R254" s="226"/>
      <c r="S254" s="226"/>
      <c r="T254" s="227"/>
      <c r="AT254" s="228" t="s">
        <v>174</v>
      </c>
      <c r="AU254" s="228" t="s">
        <v>80</v>
      </c>
      <c r="AV254" s="12" t="s">
        <v>80</v>
      </c>
      <c r="AW254" s="12" t="s">
        <v>33</v>
      </c>
      <c r="AX254" s="12" t="s">
        <v>69</v>
      </c>
      <c r="AY254" s="228" t="s">
        <v>162</v>
      </c>
    </row>
    <row r="255" spans="2:65" s="13" customFormat="1">
      <c r="B255" s="233"/>
      <c r="C255" s="234"/>
      <c r="D255" s="219" t="s">
        <v>174</v>
      </c>
      <c r="E255" s="235" t="s">
        <v>21</v>
      </c>
      <c r="F255" s="236" t="s">
        <v>194</v>
      </c>
      <c r="G255" s="234"/>
      <c r="H255" s="237">
        <v>0.4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174</v>
      </c>
      <c r="AU255" s="243" t="s">
        <v>80</v>
      </c>
      <c r="AV255" s="13" t="s">
        <v>171</v>
      </c>
      <c r="AW255" s="13" t="s">
        <v>33</v>
      </c>
      <c r="AX255" s="13" t="s">
        <v>76</v>
      </c>
      <c r="AY255" s="243" t="s">
        <v>162</v>
      </c>
    </row>
    <row r="256" spans="2:65" s="1" customFormat="1" ht="22.5" customHeight="1">
      <c r="B256" s="42"/>
      <c r="C256" s="205" t="s">
        <v>462</v>
      </c>
      <c r="D256" s="205" t="s">
        <v>166</v>
      </c>
      <c r="E256" s="206" t="s">
        <v>463</v>
      </c>
      <c r="F256" s="207" t="s">
        <v>464</v>
      </c>
      <c r="G256" s="208" t="s">
        <v>465</v>
      </c>
      <c r="H256" s="209">
        <v>0.4</v>
      </c>
      <c r="I256" s="210"/>
      <c r="J256" s="211">
        <f>ROUND(I256*H256,2)</f>
        <v>0</v>
      </c>
      <c r="K256" s="207" t="s">
        <v>21</v>
      </c>
      <c r="L256" s="62"/>
      <c r="M256" s="212" t="s">
        <v>21</v>
      </c>
      <c r="N256" s="213" t="s">
        <v>40</v>
      </c>
      <c r="O256" s="43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AR256" s="25" t="s">
        <v>426</v>
      </c>
      <c r="AT256" s="25" t="s">
        <v>166</v>
      </c>
      <c r="AU256" s="25" t="s">
        <v>80</v>
      </c>
      <c r="AY256" s="25" t="s">
        <v>162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25" t="s">
        <v>76</v>
      </c>
      <c r="BK256" s="216">
        <f>ROUND(I256*H256,2)</f>
        <v>0</v>
      </c>
      <c r="BL256" s="25" t="s">
        <v>426</v>
      </c>
      <c r="BM256" s="25" t="s">
        <v>466</v>
      </c>
    </row>
    <row r="257" spans="2:65" s="12" customFormat="1">
      <c r="B257" s="217"/>
      <c r="C257" s="218"/>
      <c r="D257" s="229" t="s">
        <v>174</v>
      </c>
      <c r="E257" s="230" t="s">
        <v>21</v>
      </c>
      <c r="F257" s="231" t="s">
        <v>200</v>
      </c>
      <c r="G257" s="218"/>
      <c r="H257" s="232">
        <v>0.4</v>
      </c>
      <c r="I257" s="223"/>
      <c r="J257" s="218"/>
      <c r="K257" s="218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174</v>
      </c>
      <c r="AU257" s="228" t="s">
        <v>80</v>
      </c>
      <c r="AV257" s="12" t="s">
        <v>80</v>
      </c>
      <c r="AW257" s="12" t="s">
        <v>33</v>
      </c>
      <c r="AX257" s="12" t="s">
        <v>69</v>
      </c>
      <c r="AY257" s="228" t="s">
        <v>162</v>
      </c>
    </row>
    <row r="258" spans="2:65" s="13" customFormat="1">
      <c r="B258" s="233"/>
      <c r="C258" s="234"/>
      <c r="D258" s="219" t="s">
        <v>174</v>
      </c>
      <c r="E258" s="235" t="s">
        <v>21</v>
      </c>
      <c r="F258" s="236" t="s">
        <v>194</v>
      </c>
      <c r="G258" s="234"/>
      <c r="H258" s="237">
        <v>0.4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AT258" s="243" t="s">
        <v>174</v>
      </c>
      <c r="AU258" s="243" t="s">
        <v>80</v>
      </c>
      <c r="AV258" s="13" t="s">
        <v>171</v>
      </c>
      <c r="AW258" s="13" t="s">
        <v>33</v>
      </c>
      <c r="AX258" s="13" t="s">
        <v>76</v>
      </c>
      <c r="AY258" s="243" t="s">
        <v>162</v>
      </c>
    </row>
    <row r="259" spans="2:65" s="1" customFormat="1" ht="22.5" customHeight="1">
      <c r="B259" s="42"/>
      <c r="C259" s="205" t="s">
        <v>467</v>
      </c>
      <c r="D259" s="205" t="s">
        <v>166</v>
      </c>
      <c r="E259" s="206" t="s">
        <v>468</v>
      </c>
      <c r="F259" s="207" t="s">
        <v>469</v>
      </c>
      <c r="G259" s="208" t="s">
        <v>181</v>
      </c>
      <c r="H259" s="209">
        <v>2.8</v>
      </c>
      <c r="I259" s="210"/>
      <c r="J259" s="211">
        <f>ROUND(I259*H259,2)</f>
        <v>0</v>
      </c>
      <c r="K259" s="207" t="s">
        <v>21</v>
      </c>
      <c r="L259" s="62"/>
      <c r="M259" s="212" t="s">
        <v>21</v>
      </c>
      <c r="N259" s="213" t="s">
        <v>40</v>
      </c>
      <c r="O259" s="43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AR259" s="25" t="s">
        <v>426</v>
      </c>
      <c r="AT259" s="25" t="s">
        <v>166</v>
      </c>
      <c r="AU259" s="25" t="s">
        <v>80</v>
      </c>
      <c r="AY259" s="25" t="s">
        <v>162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25" t="s">
        <v>76</v>
      </c>
      <c r="BK259" s="216">
        <f>ROUND(I259*H259,2)</f>
        <v>0</v>
      </c>
      <c r="BL259" s="25" t="s">
        <v>426</v>
      </c>
      <c r="BM259" s="25" t="s">
        <v>470</v>
      </c>
    </row>
    <row r="260" spans="2:65" s="12" customFormat="1">
      <c r="B260" s="217"/>
      <c r="C260" s="218"/>
      <c r="D260" s="229" t="s">
        <v>174</v>
      </c>
      <c r="E260" s="230" t="s">
        <v>21</v>
      </c>
      <c r="F260" s="231" t="s">
        <v>428</v>
      </c>
      <c r="G260" s="218"/>
      <c r="H260" s="232">
        <v>2.8</v>
      </c>
      <c r="I260" s="223"/>
      <c r="J260" s="218"/>
      <c r="K260" s="218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174</v>
      </c>
      <c r="AU260" s="228" t="s">
        <v>80</v>
      </c>
      <c r="AV260" s="12" t="s">
        <v>80</v>
      </c>
      <c r="AW260" s="12" t="s">
        <v>33</v>
      </c>
      <c r="AX260" s="12" t="s">
        <v>69</v>
      </c>
      <c r="AY260" s="228" t="s">
        <v>162</v>
      </c>
    </row>
    <row r="261" spans="2:65" s="13" customFormat="1">
      <c r="B261" s="233"/>
      <c r="C261" s="234"/>
      <c r="D261" s="229" t="s">
        <v>174</v>
      </c>
      <c r="E261" s="244" t="s">
        <v>21</v>
      </c>
      <c r="F261" s="245" t="s">
        <v>194</v>
      </c>
      <c r="G261" s="234"/>
      <c r="H261" s="246">
        <v>2.8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AT261" s="243" t="s">
        <v>174</v>
      </c>
      <c r="AU261" s="243" t="s">
        <v>80</v>
      </c>
      <c r="AV261" s="13" t="s">
        <v>171</v>
      </c>
      <c r="AW261" s="13" t="s">
        <v>33</v>
      </c>
      <c r="AX261" s="13" t="s">
        <v>76</v>
      </c>
      <c r="AY261" s="243" t="s">
        <v>162</v>
      </c>
    </row>
    <row r="262" spans="2:65" s="11" customFormat="1" ht="29.85" customHeight="1">
      <c r="B262" s="186"/>
      <c r="C262" s="187"/>
      <c r="D262" s="202" t="s">
        <v>68</v>
      </c>
      <c r="E262" s="203" t="s">
        <v>471</v>
      </c>
      <c r="F262" s="203" t="s">
        <v>472</v>
      </c>
      <c r="G262" s="187"/>
      <c r="H262" s="187"/>
      <c r="I262" s="190"/>
      <c r="J262" s="204">
        <f>BK262</f>
        <v>0</v>
      </c>
      <c r="K262" s="187"/>
      <c r="L262" s="192"/>
      <c r="M262" s="193"/>
      <c r="N262" s="194"/>
      <c r="O262" s="194"/>
      <c r="P262" s="195">
        <f>SUM(P263:P275)</f>
        <v>0</v>
      </c>
      <c r="Q262" s="194"/>
      <c r="R262" s="195">
        <f>SUM(R263:R275)</f>
        <v>0</v>
      </c>
      <c r="S262" s="194"/>
      <c r="T262" s="196">
        <f>SUM(T263:T275)</f>
        <v>0</v>
      </c>
      <c r="AR262" s="197" t="s">
        <v>172</v>
      </c>
      <c r="AT262" s="198" t="s">
        <v>68</v>
      </c>
      <c r="AU262" s="198" t="s">
        <v>76</v>
      </c>
      <c r="AY262" s="197" t="s">
        <v>162</v>
      </c>
      <c r="BK262" s="199">
        <f>SUM(BK263:BK275)</f>
        <v>0</v>
      </c>
    </row>
    <row r="263" spans="2:65" s="1" customFormat="1" ht="22.5" customHeight="1">
      <c r="B263" s="42"/>
      <c r="C263" s="269" t="s">
        <v>473</v>
      </c>
      <c r="D263" s="269" t="s">
        <v>302</v>
      </c>
      <c r="E263" s="270" t="s">
        <v>474</v>
      </c>
      <c r="F263" s="271" t="s">
        <v>475</v>
      </c>
      <c r="G263" s="272" t="s">
        <v>181</v>
      </c>
      <c r="H263" s="273">
        <v>4</v>
      </c>
      <c r="I263" s="274"/>
      <c r="J263" s="275">
        <f>ROUND(I263*H263,2)</f>
        <v>0</v>
      </c>
      <c r="K263" s="271" t="s">
        <v>21</v>
      </c>
      <c r="L263" s="276"/>
      <c r="M263" s="277" t="s">
        <v>21</v>
      </c>
      <c r="N263" s="278" t="s">
        <v>40</v>
      </c>
      <c r="O263" s="43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AR263" s="25" t="s">
        <v>476</v>
      </c>
      <c r="AT263" s="25" t="s">
        <v>302</v>
      </c>
      <c r="AU263" s="25" t="s">
        <v>80</v>
      </c>
      <c r="AY263" s="25" t="s">
        <v>162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25" t="s">
        <v>76</v>
      </c>
      <c r="BK263" s="216">
        <f>ROUND(I263*H263,2)</f>
        <v>0</v>
      </c>
      <c r="BL263" s="25" t="s">
        <v>426</v>
      </c>
      <c r="BM263" s="25" t="s">
        <v>477</v>
      </c>
    </row>
    <row r="264" spans="2:65" s="12" customFormat="1">
      <c r="B264" s="217"/>
      <c r="C264" s="218"/>
      <c r="D264" s="229" t="s">
        <v>174</v>
      </c>
      <c r="E264" s="230" t="s">
        <v>21</v>
      </c>
      <c r="F264" s="231" t="s">
        <v>450</v>
      </c>
      <c r="G264" s="218"/>
      <c r="H264" s="232">
        <v>4</v>
      </c>
      <c r="I264" s="223"/>
      <c r="J264" s="218"/>
      <c r="K264" s="218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174</v>
      </c>
      <c r="AU264" s="228" t="s">
        <v>80</v>
      </c>
      <c r="AV264" s="12" t="s">
        <v>80</v>
      </c>
      <c r="AW264" s="12" t="s">
        <v>33</v>
      </c>
      <c r="AX264" s="12" t="s">
        <v>69</v>
      </c>
      <c r="AY264" s="228" t="s">
        <v>162</v>
      </c>
    </row>
    <row r="265" spans="2:65" s="13" customFormat="1">
      <c r="B265" s="233"/>
      <c r="C265" s="234"/>
      <c r="D265" s="219" t="s">
        <v>174</v>
      </c>
      <c r="E265" s="235" t="s">
        <v>21</v>
      </c>
      <c r="F265" s="236" t="s">
        <v>194</v>
      </c>
      <c r="G265" s="234"/>
      <c r="H265" s="237">
        <v>4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AT265" s="243" t="s">
        <v>174</v>
      </c>
      <c r="AU265" s="243" t="s">
        <v>80</v>
      </c>
      <c r="AV265" s="13" t="s">
        <v>171</v>
      </c>
      <c r="AW265" s="13" t="s">
        <v>33</v>
      </c>
      <c r="AX265" s="13" t="s">
        <v>76</v>
      </c>
      <c r="AY265" s="243" t="s">
        <v>162</v>
      </c>
    </row>
    <row r="266" spans="2:65" s="1" customFormat="1" ht="22.5" customHeight="1">
      <c r="B266" s="42"/>
      <c r="C266" s="269" t="s">
        <v>478</v>
      </c>
      <c r="D266" s="269" t="s">
        <v>302</v>
      </c>
      <c r="E266" s="270" t="s">
        <v>479</v>
      </c>
      <c r="F266" s="271" t="s">
        <v>480</v>
      </c>
      <c r="G266" s="272" t="s">
        <v>465</v>
      </c>
      <c r="H266" s="273">
        <v>0.4</v>
      </c>
      <c r="I266" s="274"/>
      <c r="J266" s="275">
        <f>ROUND(I266*H266,2)</f>
        <v>0</v>
      </c>
      <c r="K266" s="271" t="s">
        <v>21</v>
      </c>
      <c r="L266" s="276"/>
      <c r="M266" s="277" t="s">
        <v>21</v>
      </c>
      <c r="N266" s="278" t="s">
        <v>40</v>
      </c>
      <c r="O266" s="43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AR266" s="25" t="s">
        <v>476</v>
      </c>
      <c r="AT266" s="25" t="s">
        <v>302</v>
      </c>
      <c r="AU266" s="25" t="s">
        <v>80</v>
      </c>
      <c r="AY266" s="25" t="s">
        <v>162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25" t="s">
        <v>76</v>
      </c>
      <c r="BK266" s="216">
        <f>ROUND(I266*H266,2)</f>
        <v>0</v>
      </c>
      <c r="BL266" s="25" t="s">
        <v>426</v>
      </c>
      <c r="BM266" s="25" t="s">
        <v>481</v>
      </c>
    </row>
    <row r="267" spans="2:65" s="12" customFormat="1">
      <c r="B267" s="217"/>
      <c r="C267" s="218"/>
      <c r="D267" s="229" t="s">
        <v>174</v>
      </c>
      <c r="E267" s="230" t="s">
        <v>21</v>
      </c>
      <c r="F267" s="231" t="s">
        <v>200</v>
      </c>
      <c r="G267" s="218"/>
      <c r="H267" s="232">
        <v>0.4</v>
      </c>
      <c r="I267" s="223"/>
      <c r="J267" s="218"/>
      <c r="K267" s="218"/>
      <c r="L267" s="224"/>
      <c r="M267" s="225"/>
      <c r="N267" s="226"/>
      <c r="O267" s="226"/>
      <c r="P267" s="226"/>
      <c r="Q267" s="226"/>
      <c r="R267" s="226"/>
      <c r="S267" s="226"/>
      <c r="T267" s="227"/>
      <c r="AT267" s="228" t="s">
        <v>174</v>
      </c>
      <c r="AU267" s="228" t="s">
        <v>80</v>
      </c>
      <c r="AV267" s="12" t="s">
        <v>80</v>
      </c>
      <c r="AW267" s="12" t="s">
        <v>33</v>
      </c>
      <c r="AX267" s="12" t="s">
        <v>69</v>
      </c>
      <c r="AY267" s="228" t="s">
        <v>162</v>
      </c>
    </row>
    <row r="268" spans="2:65" s="13" customFormat="1">
      <c r="B268" s="233"/>
      <c r="C268" s="234"/>
      <c r="D268" s="219" t="s">
        <v>174</v>
      </c>
      <c r="E268" s="235" t="s">
        <v>21</v>
      </c>
      <c r="F268" s="236" t="s">
        <v>194</v>
      </c>
      <c r="G268" s="234"/>
      <c r="H268" s="237">
        <v>0.4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AT268" s="243" t="s">
        <v>174</v>
      </c>
      <c r="AU268" s="243" t="s">
        <v>80</v>
      </c>
      <c r="AV268" s="13" t="s">
        <v>171</v>
      </c>
      <c r="AW268" s="13" t="s">
        <v>33</v>
      </c>
      <c r="AX268" s="13" t="s">
        <v>76</v>
      </c>
      <c r="AY268" s="243" t="s">
        <v>162</v>
      </c>
    </row>
    <row r="269" spans="2:65" s="1" customFormat="1" ht="22.5" customHeight="1">
      <c r="B269" s="42"/>
      <c r="C269" s="269" t="s">
        <v>482</v>
      </c>
      <c r="D269" s="269" t="s">
        <v>302</v>
      </c>
      <c r="E269" s="270" t="s">
        <v>483</v>
      </c>
      <c r="F269" s="271" t="s">
        <v>484</v>
      </c>
      <c r="G269" s="272" t="s">
        <v>181</v>
      </c>
      <c r="H269" s="273">
        <v>2.8</v>
      </c>
      <c r="I269" s="274"/>
      <c r="J269" s="275">
        <f>ROUND(I269*H269,2)</f>
        <v>0</v>
      </c>
      <c r="K269" s="271" t="s">
        <v>21</v>
      </c>
      <c r="L269" s="276"/>
      <c r="M269" s="277" t="s">
        <v>21</v>
      </c>
      <c r="N269" s="278" t="s">
        <v>40</v>
      </c>
      <c r="O269" s="43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AR269" s="25" t="s">
        <v>476</v>
      </c>
      <c r="AT269" s="25" t="s">
        <v>302</v>
      </c>
      <c r="AU269" s="25" t="s">
        <v>80</v>
      </c>
      <c r="AY269" s="25" t="s">
        <v>162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25" t="s">
        <v>76</v>
      </c>
      <c r="BK269" s="216">
        <f>ROUND(I269*H269,2)</f>
        <v>0</v>
      </c>
      <c r="BL269" s="25" t="s">
        <v>426</v>
      </c>
      <c r="BM269" s="25" t="s">
        <v>485</v>
      </c>
    </row>
    <row r="270" spans="2:65" s="12" customFormat="1">
      <c r="B270" s="217"/>
      <c r="C270" s="218"/>
      <c r="D270" s="229" t="s">
        <v>174</v>
      </c>
      <c r="E270" s="230" t="s">
        <v>21</v>
      </c>
      <c r="F270" s="231" t="s">
        <v>428</v>
      </c>
      <c r="G270" s="218"/>
      <c r="H270" s="232">
        <v>2.8</v>
      </c>
      <c r="I270" s="223"/>
      <c r="J270" s="218"/>
      <c r="K270" s="218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174</v>
      </c>
      <c r="AU270" s="228" t="s">
        <v>80</v>
      </c>
      <c r="AV270" s="12" t="s">
        <v>80</v>
      </c>
      <c r="AW270" s="12" t="s">
        <v>33</v>
      </c>
      <c r="AX270" s="12" t="s">
        <v>69</v>
      </c>
      <c r="AY270" s="228" t="s">
        <v>162</v>
      </c>
    </row>
    <row r="271" spans="2:65" s="13" customFormat="1">
      <c r="B271" s="233"/>
      <c r="C271" s="234"/>
      <c r="D271" s="219" t="s">
        <v>174</v>
      </c>
      <c r="E271" s="235" t="s">
        <v>21</v>
      </c>
      <c r="F271" s="236" t="s">
        <v>194</v>
      </c>
      <c r="G271" s="234"/>
      <c r="H271" s="237">
        <v>2.8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AT271" s="243" t="s">
        <v>174</v>
      </c>
      <c r="AU271" s="243" t="s">
        <v>80</v>
      </c>
      <c r="AV271" s="13" t="s">
        <v>171</v>
      </c>
      <c r="AW271" s="13" t="s">
        <v>33</v>
      </c>
      <c r="AX271" s="13" t="s">
        <v>76</v>
      </c>
      <c r="AY271" s="243" t="s">
        <v>162</v>
      </c>
    </row>
    <row r="272" spans="2:65" s="1" customFormat="1" ht="22.5" customHeight="1">
      <c r="B272" s="42"/>
      <c r="C272" s="269" t="s">
        <v>486</v>
      </c>
      <c r="D272" s="269" t="s">
        <v>302</v>
      </c>
      <c r="E272" s="270" t="s">
        <v>487</v>
      </c>
      <c r="F272" s="271" t="s">
        <v>488</v>
      </c>
      <c r="G272" s="272" t="s">
        <v>489</v>
      </c>
      <c r="H272" s="273">
        <v>0.4</v>
      </c>
      <c r="I272" s="274"/>
      <c r="J272" s="275">
        <f>ROUND(I272*H272,2)</f>
        <v>0</v>
      </c>
      <c r="K272" s="271" t="s">
        <v>21</v>
      </c>
      <c r="L272" s="276"/>
      <c r="M272" s="277" t="s">
        <v>21</v>
      </c>
      <c r="N272" s="278" t="s">
        <v>40</v>
      </c>
      <c r="O272" s="43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AR272" s="25" t="s">
        <v>476</v>
      </c>
      <c r="AT272" s="25" t="s">
        <v>302</v>
      </c>
      <c r="AU272" s="25" t="s">
        <v>80</v>
      </c>
      <c r="AY272" s="25" t="s">
        <v>162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25" t="s">
        <v>76</v>
      </c>
      <c r="BK272" s="216">
        <f>ROUND(I272*H272,2)</f>
        <v>0</v>
      </c>
      <c r="BL272" s="25" t="s">
        <v>426</v>
      </c>
      <c r="BM272" s="25" t="s">
        <v>490</v>
      </c>
    </row>
    <row r="273" spans="2:65" s="12" customFormat="1">
      <c r="B273" s="217"/>
      <c r="C273" s="218"/>
      <c r="D273" s="219" t="s">
        <v>174</v>
      </c>
      <c r="E273" s="220" t="s">
        <v>21</v>
      </c>
      <c r="F273" s="221" t="s">
        <v>491</v>
      </c>
      <c r="G273" s="218"/>
      <c r="H273" s="222">
        <v>0.4</v>
      </c>
      <c r="I273" s="223"/>
      <c r="J273" s="218"/>
      <c r="K273" s="218"/>
      <c r="L273" s="224"/>
      <c r="M273" s="225"/>
      <c r="N273" s="226"/>
      <c r="O273" s="226"/>
      <c r="P273" s="226"/>
      <c r="Q273" s="226"/>
      <c r="R273" s="226"/>
      <c r="S273" s="226"/>
      <c r="T273" s="227"/>
      <c r="AT273" s="228" t="s">
        <v>174</v>
      </c>
      <c r="AU273" s="228" t="s">
        <v>80</v>
      </c>
      <c r="AV273" s="12" t="s">
        <v>80</v>
      </c>
      <c r="AW273" s="12" t="s">
        <v>33</v>
      </c>
      <c r="AX273" s="12" t="s">
        <v>76</v>
      </c>
      <c r="AY273" s="228" t="s">
        <v>162</v>
      </c>
    </row>
    <row r="274" spans="2:65" s="1" customFormat="1" ht="22.5" customHeight="1">
      <c r="B274" s="42"/>
      <c r="C274" s="269" t="s">
        <v>492</v>
      </c>
      <c r="D274" s="269" t="s">
        <v>302</v>
      </c>
      <c r="E274" s="270" t="s">
        <v>493</v>
      </c>
      <c r="F274" s="271" t="s">
        <v>494</v>
      </c>
      <c r="G274" s="272" t="s">
        <v>489</v>
      </c>
      <c r="H274" s="273">
        <v>1</v>
      </c>
      <c r="I274" s="274"/>
      <c r="J274" s="275">
        <f>ROUND(I274*H274,2)</f>
        <v>0</v>
      </c>
      <c r="K274" s="271" t="s">
        <v>21</v>
      </c>
      <c r="L274" s="276"/>
      <c r="M274" s="277" t="s">
        <v>21</v>
      </c>
      <c r="N274" s="278" t="s">
        <v>40</v>
      </c>
      <c r="O274" s="43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AR274" s="25" t="s">
        <v>476</v>
      </c>
      <c r="AT274" s="25" t="s">
        <v>302</v>
      </c>
      <c r="AU274" s="25" t="s">
        <v>80</v>
      </c>
      <c r="AY274" s="25" t="s">
        <v>162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25" t="s">
        <v>76</v>
      </c>
      <c r="BK274" s="216">
        <f>ROUND(I274*H274,2)</f>
        <v>0</v>
      </c>
      <c r="BL274" s="25" t="s">
        <v>426</v>
      </c>
      <c r="BM274" s="25" t="s">
        <v>495</v>
      </c>
    </row>
    <row r="275" spans="2:65" s="12" customFormat="1">
      <c r="B275" s="217"/>
      <c r="C275" s="218"/>
      <c r="D275" s="229" t="s">
        <v>174</v>
      </c>
      <c r="E275" s="230" t="s">
        <v>21</v>
      </c>
      <c r="F275" s="231" t="s">
        <v>496</v>
      </c>
      <c r="G275" s="218"/>
      <c r="H275" s="232">
        <v>1</v>
      </c>
      <c r="I275" s="223"/>
      <c r="J275" s="218"/>
      <c r="K275" s="218"/>
      <c r="L275" s="224"/>
      <c r="M275" s="225"/>
      <c r="N275" s="226"/>
      <c r="O275" s="226"/>
      <c r="P275" s="226"/>
      <c r="Q275" s="226"/>
      <c r="R275" s="226"/>
      <c r="S275" s="226"/>
      <c r="T275" s="227"/>
      <c r="AT275" s="228" t="s">
        <v>174</v>
      </c>
      <c r="AU275" s="228" t="s">
        <v>80</v>
      </c>
      <c r="AV275" s="12" t="s">
        <v>80</v>
      </c>
      <c r="AW275" s="12" t="s">
        <v>33</v>
      </c>
      <c r="AX275" s="12" t="s">
        <v>76</v>
      </c>
      <c r="AY275" s="228" t="s">
        <v>162</v>
      </c>
    </row>
    <row r="276" spans="2:65" s="11" customFormat="1" ht="37.35" customHeight="1">
      <c r="B276" s="186"/>
      <c r="C276" s="187"/>
      <c r="D276" s="202" t="s">
        <v>68</v>
      </c>
      <c r="E276" s="282" t="s">
        <v>497</v>
      </c>
      <c r="F276" s="282" t="s">
        <v>498</v>
      </c>
      <c r="G276" s="187"/>
      <c r="H276" s="187"/>
      <c r="I276" s="190"/>
      <c r="J276" s="283">
        <f>BK276</f>
        <v>0</v>
      </c>
      <c r="K276" s="187"/>
      <c r="L276" s="192"/>
      <c r="M276" s="193"/>
      <c r="N276" s="194"/>
      <c r="O276" s="194"/>
      <c r="P276" s="195">
        <f>SUM(P277:P279)</f>
        <v>0</v>
      </c>
      <c r="Q276" s="194"/>
      <c r="R276" s="195">
        <f>SUM(R277:R279)</f>
        <v>0</v>
      </c>
      <c r="S276" s="194"/>
      <c r="T276" s="196">
        <f>SUM(T277:T279)</f>
        <v>0</v>
      </c>
      <c r="AR276" s="197" t="s">
        <v>171</v>
      </c>
      <c r="AT276" s="198" t="s">
        <v>68</v>
      </c>
      <c r="AU276" s="198" t="s">
        <v>69</v>
      </c>
      <c r="AY276" s="197" t="s">
        <v>162</v>
      </c>
      <c r="BK276" s="199">
        <f>SUM(BK277:BK279)</f>
        <v>0</v>
      </c>
    </row>
    <row r="277" spans="2:65" s="1" customFormat="1" ht="31.5" customHeight="1">
      <c r="B277" s="42"/>
      <c r="C277" s="205" t="s">
        <v>499</v>
      </c>
      <c r="D277" s="205" t="s">
        <v>166</v>
      </c>
      <c r="E277" s="206" t="s">
        <v>500</v>
      </c>
      <c r="F277" s="207" t="s">
        <v>501</v>
      </c>
      <c r="G277" s="208" t="s">
        <v>376</v>
      </c>
      <c r="H277" s="209">
        <v>2</v>
      </c>
      <c r="I277" s="210"/>
      <c r="J277" s="211">
        <f>ROUND(I277*H277,2)</f>
        <v>0</v>
      </c>
      <c r="K277" s="207" t="s">
        <v>21</v>
      </c>
      <c r="L277" s="62"/>
      <c r="M277" s="212" t="s">
        <v>21</v>
      </c>
      <c r="N277" s="213" t="s">
        <v>40</v>
      </c>
      <c r="O277" s="43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AR277" s="25" t="s">
        <v>502</v>
      </c>
      <c r="AT277" s="25" t="s">
        <v>166</v>
      </c>
      <c r="AU277" s="25" t="s">
        <v>76</v>
      </c>
      <c r="AY277" s="25" t="s">
        <v>162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25" t="s">
        <v>76</v>
      </c>
      <c r="BK277" s="216">
        <f>ROUND(I277*H277,2)</f>
        <v>0</v>
      </c>
      <c r="BL277" s="25" t="s">
        <v>502</v>
      </c>
      <c r="BM277" s="25" t="s">
        <v>503</v>
      </c>
    </row>
    <row r="278" spans="2:65" s="12" customFormat="1">
      <c r="B278" s="217"/>
      <c r="C278" s="218"/>
      <c r="D278" s="229" t="s">
        <v>174</v>
      </c>
      <c r="E278" s="230" t="s">
        <v>21</v>
      </c>
      <c r="F278" s="231" t="s">
        <v>80</v>
      </c>
      <c r="G278" s="218"/>
      <c r="H278" s="232">
        <v>2</v>
      </c>
      <c r="I278" s="223"/>
      <c r="J278" s="218"/>
      <c r="K278" s="218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174</v>
      </c>
      <c r="AU278" s="228" t="s">
        <v>76</v>
      </c>
      <c r="AV278" s="12" t="s">
        <v>80</v>
      </c>
      <c r="AW278" s="12" t="s">
        <v>33</v>
      </c>
      <c r="AX278" s="12" t="s">
        <v>69</v>
      </c>
      <c r="AY278" s="228" t="s">
        <v>162</v>
      </c>
    </row>
    <row r="279" spans="2:65" s="13" customFormat="1">
      <c r="B279" s="233"/>
      <c r="C279" s="234"/>
      <c r="D279" s="229" t="s">
        <v>174</v>
      </c>
      <c r="E279" s="244" t="s">
        <v>21</v>
      </c>
      <c r="F279" s="245" t="s">
        <v>194</v>
      </c>
      <c r="G279" s="234"/>
      <c r="H279" s="246">
        <v>2</v>
      </c>
      <c r="I279" s="238"/>
      <c r="J279" s="234"/>
      <c r="K279" s="234"/>
      <c r="L279" s="239"/>
      <c r="M279" s="284"/>
      <c r="N279" s="285"/>
      <c r="O279" s="285"/>
      <c r="P279" s="285"/>
      <c r="Q279" s="285"/>
      <c r="R279" s="285"/>
      <c r="S279" s="285"/>
      <c r="T279" s="286"/>
      <c r="AT279" s="243" t="s">
        <v>174</v>
      </c>
      <c r="AU279" s="243" t="s">
        <v>76</v>
      </c>
      <c r="AV279" s="13" t="s">
        <v>171</v>
      </c>
      <c r="AW279" s="13" t="s">
        <v>33</v>
      </c>
      <c r="AX279" s="13" t="s">
        <v>76</v>
      </c>
      <c r="AY279" s="243" t="s">
        <v>162</v>
      </c>
    </row>
    <row r="280" spans="2:65" s="1" customFormat="1" ht="6.95" customHeight="1">
      <c r="B280" s="57"/>
      <c r="C280" s="58"/>
      <c r="D280" s="58"/>
      <c r="E280" s="58"/>
      <c r="F280" s="58"/>
      <c r="G280" s="58"/>
      <c r="H280" s="58"/>
      <c r="I280" s="149"/>
      <c r="J280" s="58"/>
      <c r="K280" s="58"/>
      <c r="L280" s="62"/>
    </row>
  </sheetData>
  <sheetProtection password="CC35" sheet="1" objects="1" scenarios="1" formatCells="0" formatColumns="0" formatRows="0" sort="0" autoFilter="0"/>
  <autoFilter ref="C96:K279"/>
  <mergeCells count="9">
    <mergeCell ref="E87:H87"/>
    <mergeCell ref="E89:H8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5" t="s">
        <v>113</v>
      </c>
      <c r="H1" s="415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5" t="s">
        <v>83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6" t="str">
        <f>'Rekapitulace stavby'!K6</f>
        <v>Podzemní kontejnery v Ostravě-Porubě III</v>
      </c>
      <c r="F7" s="417"/>
      <c r="G7" s="417"/>
      <c r="H7" s="417"/>
      <c r="I7" s="127"/>
      <c r="J7" s="30"/>
      <c r="K7" s="32"/>
    </row>
    <row r="8" spans="1:70" ht="15">
      <c r="B8" s="29"/>
      <c r="C8" s="30"/>
      <c r="D8" s="38" t="s">
        <v>118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6" t="s">
        <v>119</v>
      </c>
      <c r="F9" s="419"/>
      <c r="G9" s="419"/>
      <c r="H9" s="419"/>
      <c r="I9" s="128"/>
      <c r="J9" s="43"/>
      <c r="K9" s="46"/>
    </row>
    <row r="10" spans="1:70" s="1" customFormat="1" ht="15">
      <c r="B10" s="42"/>
      <c r="C10" s="43"/>
      <c r="D10" s="38" t="s">
        <v>504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8" t="s">
        <v>505</v>
      </c>
      <c r="F11" s="419"/>
      <c r="G11" s="419"/>
      <c r="H11" s="419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5. 11. 2017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29" t="s">
        <v>29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30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29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32</v>
      </c>
      <c r="E22" s="43"/>
      <c r="F22" s="43"/>
      <c r="G22" s="43"/>
      <c r="H22" s="43"/>
      <c r="I22" s="129" t="s">
        <v>28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29</v>
      </c>
      <c r="J23" s="36" t="str">
        <f>IF('Rekapitulace stavby'!AN17="","",'Rekapitulace stavby'!AN17)</f>
        <v/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34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405" t="s">
        <v>21</v>
      </c>
      <c r="F26" s="405"/>
      <c r="G26" s="405"/>
      <c r="H26" s="405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35</v>
      </c>
      <c r="E29" s="43"/>
      <c r="F29" s="43"/>
      <c r="G29" s="43"/>
      <c r="H29" s="43"/>
      <c r="I29" s="128"/>
      <c r="J29" s="138">
        <f>ROUND(J88,2)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37</v>
      </c>
      <c r="G31" s="43"/>
      <c r="H31" s="43"/>
      <c r="I31" s="139" t="s">
        <v>36</v>
      </c>
      <c r="J31" s="47" t="s">
        <v>38</v>
      </c>
      <c r="K31" s="46"/>
    </row>
    <row r="32" spans="2:11" s="1" customFormat="1" ht="14.45" customHeight="1">
      <c r="B32" s="42"/>
      <c r="C32" s="43"/>
      <c r="D32" s="50" t="s">
        <v>39</v>
      </c>
      <c r="E32" s="50" t="s">
        <v>40</v>
      </c>
      <c r="F32" s="140">
        <f>ROUND(SUM(BE88:BE104), 2)</f>
        <v>0</v>
      </c>
      <c r="G32" s="43"/>
      <c r="H32" s="43"/>
      <c r="I32" s="141">
        <v>0.21</v>
      </c>
      <c r="J32" s="140">
        <f>ROUND(ROUND((SUM(BE88:BE104)),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41</v>
      </c>
      <c r="F33" s="140">
        <f>ROUND(SUM(BF88:BF104), 2)</f>
        <v>0</v>
      </c>
      <c r="G33" s="43"/>
      <c r="H33" s="43"/>
      <c r="I33" s="141">
        <v>0.15</v>
      </c>
      <c r="J33" s="140">
        <f>ROUND(ROUND((SUM(BF88:BF104)),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42</v>
      </c>
      <c r="F34" s="140">
        <f>ROUND(SUM(BG88:BG104),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43</v>
      </c>
      <c r="F35" s="140">
        <f>ROUND(SUM(BH88:BH104),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44</v>
      </c>
      <c r="F36" s="140">
        <f>ROUND(SUM(BI88:BI104),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45</v>
      </c>
      <c r="E38" s="80"/>
      <c r="F38" s="80"/>
      <c r="G38" s="144" t="s">
        <v>46</v>
      </c>
      <c r="H38" s="145" t="s">
        <v>47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120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6" t="str">
        <f>E7</f>
        <v>Podzemní kontejnery v Ostravě-Porubě III</v>
      </c>
      <c r="F47" s="417"/>
      <c r="G47" s="417"/>
      <c r="H47" s="417"/>
      <c r="I47" s="128"/>
      <c r="J47" s="43"/>
      <c r="K47" s="46"/>
    </row>
    <row r="48" spans="2:11" ht="15">
      <c r="B48" s="29"/>
      <c r="C48" s="38" t="s">
        <v>118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6" t="s">
        <v>119</v>
      </c>
      <c r="F49" s="419"/>
      <c r="G49" s="419"/>
      <c r="H49" s="419"/>
      <c r="I49" s="128"/>
      <c r="J49" s="43"/>
      <c r="K49" s="46"/>
    </row>
    <row r="50" spans="2:47" s="1" customFormat="1" ht="14.45" customHeight="1">
      <c r="B50" s="42"/>
      <c r="C50" s="38" t="s">
        <v>504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8" t="str">
        <f>E11</f>
        <v>VON - Lokalita Koruna (komunál.)</v>
      </c>
      <c r="F51" s="419"/>
      <c r="G51" s="419"/>
      <c r="H51" s="419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29" t="s">
        <v>25</v>
      </c>
      <c r="J53" s="130" t="str">
        <f>IF(J14="","",J14)</f>
        <v>5. 11. 2017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29" t="s">
        <v>32</v>
      </c>
      <c r="J55" s="36" t="str">
        <f>E23</f>
        <v xml:space="preserve"> </v>
      </c>
      <c r="K55" s="46"/>
    </row>
    <row r="56" spans="2:47" s="1" customFormat="1" ht="14.45" customHeight="1">
      <c r="B56" s="42"/>
      <c r="C56" s="38" t="s">
        <v>30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121</v>
      </c>
      <c r="D58" s="142"/>
      <c r="E58" s="142"/>
      <c r="F58" s="142"/>
      <c r="G58" s="142"/>
      <c r="H58" s="142"/>
      <c r="I58" s="155"/>
      <c r="J58" s="156" t="s">
        <v>122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123</v>
      </c>
      <c r="D60" s="43"/>
      <c r="E60" s="43"/>
      <c r="F60" s="43"/>
      <c r="G60" s="43"/>
      <c r="H60" s="43"/>
      <c r="I60" s="128"/>
      <c r="J60" s="138">
        <f>J88</f>
        <v>0</v>
      </c>
      <c r="K60" s="46"/>
      <c r="AU60" s="25" t="s">
        <v>124</v>
      </c>
    </row>
    <row r="61" spans="2:47" s="8" customFormat="1" ht="24.95" customHeight="1">
      <c r="B61" s="159"/>
      <c r="C61" s="160"/>
      <c r="D61" s="161" t="s">
        <v>506</v>
      </c>
      <c r="E61" s="162"/>
      <c r="F61" s="162"/>
      <c r="G61" s="162"/>
      <c r="H61" s="162"/>
      <c r="I61" s="163"/>
      <c r="J61" s="164">
        <f>J89</f>
        <v>0</v>
      </c>
      <c r="K61" s="165"/>
    </row>
    <row r="62" spans="2:47" s="9" customFormat="1" ht="19.899999999999999" customHeight="1">
      <c r="B62" s="166"/>
      <c r="C62" s="167"/>
      <c r="D62" s="168" t="s">
        <v>507</v>
      </c>
      <c r="E62" s="169"/>
      <c r="F62" s="169"/>
      <c r="G62" s="169"/>
      <c r="H62" s="169"/>
      <c r="I62" s="170"/>
      <c r="J62" s="171">
        <f>J90</f>
        <v>0</v>
      </c>
      <c r="K62" s="172"/>
    </row>
    <row r="63" spans="2:47" s="9" customFormat="1" ht="19.899999999999999" customHeight="1">
      <c r="B63" s="166"/>
      <c r="C63" s="167"/>
      <c r="D63" s="168" t="s">
        <v>508</v>
      </c>
      <c r="E63" s="169"/>
      <c r="F63" s="169"/>
      <c r="G63" s="169"/>
      <c r="H63" s="169"/>
      <c r="I63" s="170"/>
      <c r="J63" s="171">
        <f>J93</f>
        <v>0</v>
      </c>
      <c r="K63" s="172"/>
    </row>
    <row r="64" spans="2:47" s="9" customFormat="1" ht="19.899999999999999" customHeight="1">
      <c r="B64" s="166"/>
      <c r="C64" s="167"/>
      <c r="D64" s="168" t="s">
        <v>509</v>
      </c>
      <c r="E64" s="169"/>
      <c r="F64" s="169"/>
      <c r="G64" s="169"/>
      <c r="H64" s="169"/>
      <c r="I64" s="170"/>
      <c r="J64" s="171">
        <f>J96</f>
        <v>0</v>
      </c>
      <c r="K64" s="172"/>
    </row>
    <row r="65" spans="2:12" s="9" customFormat="1" ht="19.899999999999999" customHeight="1">
      <c r="B65" s="166"/>
      <c r="C65" s="167"/>
      <c r="D65" s="168" t="s">
        <v>510</v>
      </c>
      <c r="E65" s="169"/>
      <c r="F65" s="169"/>
      <c r="G65" s="169"/>
      <c r="H65" s="169"/>
      <c r="I65" s="170"/>
      <c r="J65" s="171">
        <f>J99</f>
        <v>0</v>
      </c>
      <c r="K65" s="172"/>
    </row>
    <row r="66" spans="2:12" s="9" customFormat="1" ht="19.899999999999999" customHeight="1">
      <c r="B66" s="166"/>
      <c r="C66" s="167"/>
      <c r="D66" s="168" t="s">
        <v>511</v>
      </c>
      <c r="E66" s="169"/>
      <c r="F66" s="169"/>
      <c r="G66" s="169"/>
      <c r="H66" s="169"/>
      <c r="I66" s="170"/>
      <c r="J66" s="171">
        <f>J102</f>
        <v>0</v>
      </c>
      <c r="K66" s="172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28"/>
      <c r="J67" s="43"/>
      <c r="K67" s="4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49"/>
      <c r="J68" s="58"/>
      <c r="K68" s="59"/>
    </row>
    <row r="72" spans="2:12" s="1" customFormat="1" ht="6.95" customHeight="1">
      <c r="B72" s="60"/>
      <c r="C72" s="61"/>
      <c r="D72" s="61"/>
      <c r="E72" s="61"/>
      <c r="F72" s="61"/>
      <c r="G72" s="61"/>
      <c r="H72" s="61"/>
      <c r="I72" s="152"/>
      <c r="J72" s="61"/>
      <c r="K72" s="61"/>
      <c r="L72" s="62"/>
    </row>
    <row r="73" spans="2:12" s="1" customFormat="1" ht="36.950000000000003" customHeight="1">
      <c r="B73" s="42"/>
      <c r="C73" s="63" t="s">
        <v>146</v>
      </c>
      <c r="D73" s="64"/>
      <c r="E73" s="64"/>
      <c r="F73" s="64"/>
      <c r="G73" s="64"/>
      <c r="H73" s="64"/>
      <c r="I73" s="173"/>
      <c r="J73" s="64"/>
      <c r="K73" s="64"/>
      <c r="L73" s="62"/>
    </row>
    <row r="74" spans="2:12" s="1" customFormat="1" ht="6.95" customHeight="1">
      <c r="B74" s="42"/>
      <c r="C74" s="64"/>
      <c r="D74" s="64"/>
      <c r="E74" s="64"/>
      <c r="F74" s="64"/>
      <c r="G74" s="64"/>
      <c r="H74" s="64"/>
      <c r="I74" s="173"/>
      <c r="J74" s="64"/>
      <c r="K74" s="64"/>
      <c r="L74" s="62"/>
    </row>
    <row r="75" spans="2:12" s="1" customFormat="1" ht="14.45" customHeight="1">
      <c r="B75" s="42"/>
      <c r="C75" s="66" t="s">
        <v>18</v>
      </c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22.5" customHeight="1">
      <c r="B76" s="42"/>
      <c r="C76" s="64"/>
      <c r="D76" s="64"/>
      <c r="E76" s="412" t="str">
        <f>E7</f>
        <v>Podzemní kontejnery v Ostravě-Porubě III</v>
      </c>
      <c r="F76" s="413"/>
      <c r="G76" s="413"/>
      <c r="H76" s="413"/>
      <c r="I76" s="173"/>
      <c r="J76" s="64"/>
      <c r="K76" s="64"/>
      <c r="L76" s="62"/>
    </row>
    <row r="77" spans="2:12" ht="15">
      <c r="B77" s="29"/>
      <c r="C77" s="66" t="s">
        <v>118</v>
      </c>
      <c r="D77" s="287"/>
      <c r="E77" s="287"/>
      <c r="F77" s="287"/>
      <c r="G77" s="287"/>
      <c r="H77" s="287"/>
      <c r="J77" s="287"/>
      <c r="K77" s="287"/>
      <c r="L77" s="288"/>
    </row>
    <row r="78" spans="2:12" s="1" customFormat="1" ht="22.5" customHeight="1">
      <c r="B78" s="42"/>
      <c r="C78" s="64"/>
      <c r="D78" s="64"/>
      <c r="E78" s="412" t="s">
        <v>119</v>
      </c>
      <c r="F78" s="414"/>
      <c r="G78" s="414"/>
      <c r="H78" s="414"/>
      <c r="I78" s="173"/>
      <c r="J78" s="64"/>
      <c r="K78" s="64"/>
      <c r="L78" s="62"/>
    </row>
    <row r="79" spans="2:12" s="1" customFormat="1" ht="14.45" customHeight="1">
      <c r="B79" s="42"/>
      <c r="C79" s="66" t="s">
        <v>504</v>
      </c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23.25" customHeight="1">
      <c r="B80" s="42"/>
      <c r="C80" s="64"/>
      <c r="D80" s="64"/>
      <c r="E80" s="384" t="str">
        <f>E11</f>
        <v>VON - Lokalita Koruna (komunál.)</v>
      </c>
      <c r="F80" s="414"/>
      <c r="G80" s="414"/>
      <c r="H80" s="414"/>
      <c r="I80" s="173"/>
      <c r="J80" s="64"/>
      <c r="K80" s="64"/>
      <c r="L80" s="62"/>
    </row>
    <row r="81" spans="2:65" s="1" customFormat="1" ht="6.95" customHeight="1">
      <c r="B81" s="42"/>
      <c r="C81" s="64"/>
      <c r="D81" s="64"/>
      <c r="E81" s="64"/>
      <c r="F81" s="64"/>
      <c r="G81" s="64"/>
      <c r="H81" s="64"/>
      <c r="I81" s="173"/>
      <c r="J81" s="64"/>
      <c r="K81" s="64"/>
      <c r="L81" s="62"/>
    </row>
    <row r="82" spans="2:65" s="1" customFormat="1" ht="18" customHeight="1">
      <c r="B82" s="42"/>
      <c r="C82" s="66" t="s">
        <v>23</v>
      </c>
      <c r="D82" s="64"/>
      <c r="E82" s="64"/>
      <c r="F82" s="174" t="str">
        <f>F14</f>
        <v xml:space="preserve"> </v>
      </c>
      <c r="G82" s="64"/>
      <c r="H82" s="64"/>
      <c r="I82" s="175" t="s">
        <v>25</v>
      </c>
      <c r="J82" s="74" t="str">
        <f>IF(J14="","",J14)</f>
        <v>5. 11. 2017</v>
      </c>
      <c r="K82" s="64"/>
      <c r="L82" s="62"/>
    </row>
    <row r="83" spans="2:65" s="1" customFormat="1" ht="6.95" customHeight="1">
      <c r="B83" s="42"/>
      <c r="C83" s="64"/>
      <c r="D83" s="64"/>
      <c r="E83" s="64"/>
      <c r="F83" s="64"/>
      <c r="G83" s="64"/>
      <c r="H83" s="64"/>
      <c r="I83" s="173"/>
      <c r="J83" s="64"/>
      <c r="K83" s="64"/>
      <c r="L83" s="62"/>
    </row>
    <row r="84" spans="2:65" s="1" customFormat="1" ht="15">
      <c r="B84" s="42"/>
      <c r="C84" s="66" t="s">
        <v>27</v>
      </c>
      <c r="D84" s="64"/>
      <c r="E84" s="64"/>
      <c r="F84" s="174" t="str">
        <f>E17</f>
        <v xml:space="preserve"> </v>
      </c>
      <c r="G84" s="64"/>
      <c r="H84" s="64"/>
      <c r="I84" s="175" t="s">
        <v>32</v>
      </c>
      <c r="J84" s="174" t="str">
        <f>E23</f>
        <v xml:space="preserve"> </v>
      </c>
      <c r="K84" s="64"/>
      <c r="L84" s="62"/>
    </row>
    <row r="85" spans="2:65" s="1" customFormat="1" ht="14.45" customHeight="1">
      <c r="B85" s="42"/>
      <c r="C85" s="66" t="s">
        <v>30</v>
      </c>
      <c r="D85" s="64"/>
      <c r="E85" s="64"/>
      <c r="F85" s="174" t="str">
        <f>IF(E20="","",E20)</f>
        <v/>
      </c>
      <c r="G85" s="64"/>
      <c r="H85" s="64"/>
      <c r="I85" s="173"/>
      <c r="J85" s="64"/>
      <c r="K85" s="64"/>
      <c r="L85" s="62"/>
    </row>
    <row r="86" spans="2:65" s="1" customFormat="1" ht="10.35" customHeight="1">
      <c r="B86" s="42"/>
      <c r="C86" s="64"/>
      <c r="D86" s="64"/>
      <c r="E86" s="64"/>
      <c r="F86" s="64"/>
      <c r="G86" s="64"/>
      <c r="H86" s="64"/>
      <c r="I86" s="173"/>
      <c r="J86" s="64"/>
      <c r="K86" s="64"/>
      <c r="L86" s="62"/>
    </row>
    <row r="87" spans="2:65" s="10" customFormat="1" ht="29.25" customHeight="1">
      <c r="B87" s="176"/>
      <c r="C87" s="177" t="s">
        <v>147</v>
      </c>
      <c r="D87" s="178" t="s">
        <v>54</v>
      </c>
      <c r="E87" s="178" t="s">
        <v>50</v>
      </c>
      <c r="F87" s="178" t="s">
        <v>148</v>
      </c>
      <c r="G87" s="178" t="s">
        <v>149</v>
      </c>
      <c r="H87" s="178" t="s">
        <v>150</v>
      </c>
      <c r="I87" s="179" t="s">
        <v>151</v>
      </c>
      <c r="J87" s="178" t="s">
        <v>122</v>
      </c>
      <c r="K87" s="180" t="s">
        <v>152</v>
      </c>
      <c r="L87" s="181"/>
      <c r="M87" s="82" t="s">
        <v>153</v>
      </c>
      <c r="N87" s="83" t="s">
        <v>39</v>
      </c>
      <c r="O87" s="83" t="s">
        <v>154</v>
      </c>
      <c r="P87" s="83" t="s">
        <v>155</v>
      </c>
      <c r="Q87" s="83" t="s">
        <v>156</v>
      </c>
      <c r="R87" s="83" t="s">
        <v>157</v>
      </c>
      <c r="S87" s="83" t="s">
        <v>158</v>
      </c>
      <c r="T87" s="84" t="s">
        <v>159</v>
      </c>
    </row>
    <row r="88" spans="2:65" s="1" customFormat="1" ht="29.25" customHeight="1">
      <c r="B88" s="42"/>
      <c r="C88" s="88" t="s">
        <v>123</v>
      </c>
      <c r="D88" s="64"/>
      <c r="E88" s="64"/>
      <c r="F88" s="64"/>
      <c r="G88" s="64"/>
      <c r="H88" s="64"/>
      <c r="I88" s="173"/>
      <c r="J88" s="182">
        <f>BK88</f>
        <v>0</v>
      </c>
      <c r="K88" s="64"/>
      <c r="L88" s="62"/>
      <c r="M88" s="85"/>
      <c r="N88" s="86"/>
      <c r="O88" s="86"/>
      <c r="P88" s="183">
        <f>P89</f>
        <v>0</v>
      </c>
      <c r="Q88" s="86"/>
      <c r="R88" s="183">
        <f>R89</f>
        <v>0</v>
      </c>
      <c r="S88" s="86"/>
      <c r="T88" s="184">
        <f>T89</f>
        <v>0</v>
      </c>
      <c r="AT88" s="25" t="s">
        <v>68</v>
      </c>
      <c r="AU88" s="25" t="s">
        <v>124</v>
      </c>
      <c r="BK88" s="185">
        <f>BK89</f>
        <v>0</v>
      </c>
    </row>
    <row r="89" spans="2:65" s="11" customFormat="1" ht="37.35" customHeight="1">
      <c r="B89" s="186"/>
      <c r="C89" s="187"/>
      <c r="D89" s="188" t="s">
        <v>68</v>
      </c>
      <c r="E89" s="189" t="s">
        <v>512</v>
      </c>
      <c r="F89" s="189" t="s">
        <v>513</v>
      </c>
      <c r="G89" s="187"/>
      <c r="H89" s="187"/>
      <c r="I89" s="190"/>
      <c r="J89" s="191">
        <f>BK89</f>
        <v>0</v>
      </c>
      <c r="K89" s="187"/>
      <c r="L89" s="192"/>
      <c r="M89" s="193"/>
      <c r="N89" s="194"/>
      <c r="O89" s="194"/>
      <c r="P89" s="195">
        <f>P90+P93+P96+P99+P102</f>
        <v>0</v>
      </c>
      <c r="Q89" s="194"/>
      <c r="R89" s="195">
        <f>R90+R93+R96+R99+R102</f>
        <v>0</v>
      </c>
      <c r="S89" s="194"/>
      <c r="T89" s="196">
        <f>T90+T93+T96+T99+T102</f>
        <v>0</v>
      </c>
      <c r="AR89" s="197" t="s">
        <v>188</v>
      </c>
      <c r="AT89" s="198" t="s">
        <v>68</v>
      </c>
      <c r="AU89" s="198" t="s">
        <v>69</v>
      </c>
      <c r="AY89" s="197" t="s">
        <v>162</v>
      </c>
      <c r="BK89" s="199">
        <f>BK90+BK93+BK96+BK99+BK102</f>
        <v>0</v>
      </c>
    </row>
    <row r="90" spans="2:65" s="11" customFormat="1" ht="19.899999999999999" customHeight="1">
      <c r="B90" s="186"/>
      <c r="C90" s="187"/>
      <c r="D90" s="202" t="s">
        <v>68</v>
      </c>
      <c r="E90" s="203" t="s">
        <v>514</v>
      </c>
      <c r="F90" s="203" t="s">
        <v>515</v>
      </c>
      <c r="G90" s="187"/>
      <c r="H90" s="187"/>
      <c r="I90" s="190"/>
      <c r="J90" s="204">
        <f>BK90</f>
        <v>0</v>
      </c>
      <c r="K90" s="187"/>
      <c r="L90" s="192"/>
      <c r="M90" s="193"/>
      <c r="N90" s="194"/>
      <c r="O90" s="194"/>
      <c r="P90" s="195">
        <f>SUM(P91:P92)</f>
        <v>0</v>
      </c>
      <c r="Q90" s="194"/>
      <c r="R90" s="195">
        <f>SUM(R91:R92)</f>
        <v>0</v>
      </c>
      <c r="S90" s="194"/>
      <c r="T90" s="196">
        <f>SUM(T91:T92)</f>
        <v>0</v>
      </c>
      <c r="AR90" s="197" t="s">
        <v>188</v>
      </c>
      <c r="AT90" s="198" t="s">
        <v>68</v>
      </c>
      <c r="AU90" s="198" t="s">
        <v>76</v>
      </c>
      <c r="AY90" s="197" t="s">
        <v>162</v>
      </c>
      <c r="BK90" s="199">
        <f>SUM(BK91:BK92)</f>
        <v>0</v>
      </c>
    </row>
    <row r="91" spans="2:65" s="1" customFormat="1" ht="22.5" customHeight="1">
      <c r="B91" s="42"/>
      <c r="C91" s="205" t="s">
        <v>76</v>
      </c>
      <c r="D91" s="205" t="s">
        <v>166</v>
      </c>
      <c r="E91" s="206" t="s">
        <v>516</v>
      </c>
      <c r="F91" s="207" t="s">
        <v>517</v>
      </c>
      <c r="G91" s="208" t="s">
        <v>489</v>
      </c>
      <c r="H91" s="209">
        <v>0.4</v>
      </c>
      <c r="I91" s="210"/>
      <c r="J91" s="211">
        <f>ROUND(I91*H91,2)</f>
        <v>0</v>
      </c>
      <c r="K91" s="207" t="s">
        <v>21</v>
      </c>
      <c r="L91" s="62"/>
      <c r="M91" s="212" t="s">
        <v>21</v>
      </c>
      <c r="N91" s="213" t="s">
        <v>40</v>
      </c>
      <c r="O91" s="4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25" t="s">
        <v>518</v>
      </c>
      <c r="AT91" s="25" t="s">
        <v>166</v>
      </c>
      <c r="AU91" s="25" t="s">
        <v>80</v>
      </c>
      <c r="AY91" s="25" t="s">
        <v>162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25" t="s">
        <v>76</v>
      </c>
      <c r="BK91" s="216">
        <f>ROUND(I91*H91,2)</f>
        <v>0</v>
      </c>
      <c r="BL91" s="25" t="s">
        <v>518</v>
      </c>
      <c r="BM91" s="25" t="s">
        <v>519</v>
      </c>
    </row>
    <row r="92" spans="2:65" s="12" customFormat="1">
      <c r="B92" s="217"/>
      <c r="C92" s="218"/>
      <c r="D92" s="229" t="s">
        <v>174</v>
      </c>
      <c r="E92" s="230" t="s">
        <v>21</v>
      </c>
      <c r="F92" s="231" t="s">
        <v>520</v>
      </c>
      <c r="G92" s="218"/>
      <c r="H92" s="232">
        <v>0.4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174</v>
      </c>
      <c r="AU92" s="228" t="s">
        <v>80</v>
      </c>
      <c r="AV92" s="12" t="s">
        <v>80</v>
      </c>
      <c r="AW92" s="12" t="s">
        <v>33</v>
      </c>
      <c r="AX92" s="12" t="s">
        <v>76</v>
      </c>
      <c r="AY92" s="228" t="s">
        <v>162</v>
      </c>
    </row>
    <row r="93" spans="2:65" s="11" customFormat="1" ht="29.85" customHeight="1">
      <c r="B93" s="186"/>
      <c r="C93" s="187"/>
      <c r="D93" s="202" t="s">
        <v>68</v>
      </c>
      <c r="E93" s="203" t="s">
        <v>521</v>
      </c>
      <c r="F93" s="203" t="s">
        <v>522</v>
      </c>
      <c r="G93" s="187"/>
      <c r="H93" s="187"/>
      <c r="I93" s="190"/>
      <c r="J93" s="204">
        <f>BK93</f>
        <v>0</v>
      </c>
      <c r="K93" s="187"/>
      <c r="L93" s="192"/>
      <c r="M93" s="193"/>
      <c r="N93" s="194"/>
      <c r="O93" s="194"/>
      <c r="P93" s="195">
        <f>SUM(P94:P95)</f>
        <v>0</v>
      </c>
      <c r="Q93" s="194"/>
      <c r="R93" s="195">
        <f>SUM(R94:R95)</f>
        <v>0</v>
      </c>
      <c r="S93" s="194"/>
      <c r="T93" s="196">
        <f>SUM(T94:T95)</f>
        <v>0</v>
      </c>
      <c r="AR93" s="197" t="s">
        <v>188</v>
      </c>
      <c r="AT93" s="198" t="s">
        <v>68</v>
      </c>
      <c r="AU93" s="198" t="s">
        <v>76</v>
      </c>
      <c r="AY93" s="197" t="s">
        <v>162</v>
      </c>
      <c r="BK93" s="199">
        <f>SUM(BK94:BK95)</f>
        <v>0</v>
      </c>
    </row>
    <row r="94" spans="2:65" s="1" customFormat="1" ht="22.5" customHeight="1">
      <c r="B94" s="42"/>
      <c r="C94" s="205" t="s">
        <v>80</v>
      </c>
      <c r="D94" s="205" t="s">
        <v>166</v>
      </c>
      <c r="E94" s="206" t="s">
        <v>523</v>
      </c>
      <c r="F94" s="207" t="s">
        <v>522</v>
      </c>
      <c r="G94" s="208" t="s">
        <v>489</v>
      </c>
      <c r="H94" s="209">
        <v>0.4</v>
      </c>
      <c r="I94" s="210"/>
      <c r="J94" s="211">
        <f>ROUND(I94*H94,2)</f>
        <v>0</v>
      </c>
      <c r="K94" s="207" t="s">
        <v>21</v>
      </c>
      <c r="L94" s="62"/>
      <c r="M94" s="212" t="s">
        <v>21</v>
      </c>
      <c r="N94" s="213" t="s">
        <v>40</v>
      </c>
      <c r="O94" s="4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25" t="s">
        <v>518</v>
      </c>
      <c r="AT94" s="25" t="s">
        <v>166</v>
      </c>
      <c r="AU94" s="25" t="s">
        <v>80</v>
      </c>
      <c r="AY94" s="25" t="s">
        <v>162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25" t="s">
        <v>76</v>
      </c>
      <c r="BK94" s="216">
        <f>ROUND(I94*H94,2)</f>
        <v>0</v>
      </c>
      <c r="BL94" s="25" t="s">
        <v>518</v>
      </c>
      <c r="BM94" s="25" t="s">
        <v>524</v>
      </c>
    </row>
    <row r="95" spans="2:65" s="12" customFormat="1">
      <c r="B95" s="217"/>
      <c r="C95" s="218"/>
      <c r="D95" s="229" t="s">
        <v>174</v>
      </c>
      <c r="E95" s="230" t="s">
        <v>21</v>
      </c>
      <c r="F95" s="231" t="s">
        <v>525</v>
      </c>
      <c r="G95" s="218"/>
      <c r="H95" s="232">
        <v>0.4</v>
      </c>
      <c r="I95" s="223"/>
      <c r="J95" s="218"/>
      <c r="K95" s="218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174</v>
      </c>
      <c r="AU95" s="228" t="s">
        <v>80</v>
      </c>
      <c r="AV95" s="12" t="s">
        <v>80</v>
      </c>
      <c r="AW95" s="12" t="s">
        <v>33</v>
      </c>
      <c r="AX95" s="12" t="s">
        <v>76</v>
      </c>
      <c r="AY95" s="228" t="s">
        <v>162</v>
      </c>
    </row>
    <row r="96" spans="2:65" s="11" customFormat="1" ht="29.85" customHeight="1">
      <c r="B96" s="186"/>
      <c r="C96" s="187"/>
      <c r="D96" s="202" t="s">
        <v>68</v>
      </c>
      <c r="E96" s="203" t="s">
        <v>526</v>
      </c>
      <c r="F96" s="203" t="s">
        <v>527</v>
      </c>
      <c r="G96" s="187"/>
      <c r="H96" s="187"/>
      <c r="I96" s="190"/>
      <c r="J96" s="204">
        <f>BK96</f>
        <v>0</v>
      </c>
      <c r="K96" s="187"/>
      <c r="L96" s="192"/>
      <c r="M96" s="193"/>
      <c r="N96" s="194"/>
      <c r="O96" s="194"/>
      <c r="P96" s="195">
        <f>SUM(P97:P98)</f>
        <v>0</v>
      </c>
      <c r="Q96" s="194"/>
      <c r="R96" s="195">
        <f>SUM(R97:R98)</f>
        <v>0</v>
      </c>
      <c r="S96" s="194"/>
      <c r="T96" s="196">
        <f>SUM(T97:T98)</f>
        <v>0</v>
      </c>
      <c r="AR96" s="197" t="s">
        <v>188</v>
      </c>
      <c r="AT96" s="198" t="s">
        <v>68</v>
      </c>
      <c r="AU96" s="198" t="s">
        <v>76</v>
      </c>
      <c r="AY96" s="197" t="s">
        <v>162</v>
      </c>
      <c r="BK96" s="199">
        <f>SUM(BK97:BK98)</f>
        <v>0</v>
      </c>
    </row>
    <row r="97" spans="2:65" s="1" customFormat="1" ht="22.5" customHeight="1">
      <c r="B97" s="42"/>
      <c r="C97" s="205" t="s">
        <v>172</v>
      </c>
      <c r="D97" s="205" t="s">
        <v>166</v>
      </c>
      <c r="E97" s="206" t="s">
        <v>528</v>
      </c>
      <c r="F97" s="207" t="s">
        <v>529</v>
      </c>
      <c r="G97" s="208" t="s">
        <v>489</v>
      </c>
      <c r="H97" s="209">
        <v>0.4</v>
      </c>
      <c r="I97" s="210"/>
      <c r="J97" s="211">
        <f>ROUND(I97*H97,2)</f>
        <v>0</v>
      </c>
      <c r="K97" s="207" t="s">
        <v>21</v>
      </c>
      <c r="L97" s="62"/>
      <c r="M97" s="212" t="s">
        <v>21</v>
      </c>
      <c r="N97" s="213" t="s">
        <v>40</v>
      </c>
      <c r="O97" s="4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AR97" s="25" t="s">
        <v>518</v>
      </c>
      <c r="AT97" s="25" t="s">
        <v>166</v>
      </c>
      <c r="AU97" s="25" t="s">
        <v>80</v>
      </c>
      <c r="AY97" s="25" t="s">
        <v>162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25" t="s">
        <v>76</v>
      </c>
      <c r="BK97" s="216">
        <f>ROUND(I97*H97,2)</f>
        <v>0</v>
      </c>
      <c r="BL97" s="25" t="s">
        <v>518</v>
      </c>
      <c r="BM97" s="25" t="s">
        <v>530</v>
      </c>
    </row>
    <row r="98" spans="2:65" s="12" customFormat="1">
      <c r="B98" s="217"/>
      <c r="C98" s="218"/>
      <c r="D98" s="229" t="s">
        <v>174</v>
      </c>
      <c r="E98" s="230" t="s">
        <v>21</v>
      </c>
      <c r="F98" s="231" t="s">
        <v>531</v>
      </c>
      <c r="G98" s="218"/>
      <c r="H98" s="232">
        <v>0.4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174</v>
      </c>
      <c r="AU98" s="228" t="s">
        <v>80</v>
      </c>
      <c r="AV98" s="12" t="s">
        <v>80</v>
      </c>
      <c r="AW98" s="12" t="s">
        <v>33</v>
      </c>
      <c r="AX98" s="12" t="s">
        <v>76</v>
      </c>
      <c r="AY98" s="228" t="s">
        <v>162</v>
      </c>
    </row>
    <row r="99" spans="2:65" s="11" customFormat="1" ht="29.85" customHeight="1">
      <c r="B99" s="186"/>
      <c r="C99" s="187"/>
      <c r="D99" s="202" t="s">
        <v>68</v>
      </c>
      <c r="E99" s="203" t="s">
        <v>532</v>
      </c>
      <c r="F99" s="203" t="s">
        <v>533</v>
      </c>
      <c r="G99" s="187"/>
      <c r="H99" s="187"/>
      <c r="I99" s="190"/>
      <c r="J99" s="204">
        <f>BK99</f>
        <v>0</v>
      </c>
      <c r="K99" s="187"/>
      <c r="L99" s="192"/>
      <c r="M99" s="193"/>
      <c r="N99" s="194"/>
      <c r="O99" s="194"/>
      <c r="P99" s="195">
        <f>SUM(P100:P101)</f>
        <v>0</v>
      </c>
      <c r="Q99" s="194"/>
      <c r="R99" s="195">
        <f>SUM(R100:R101)</f>
        <v>0</v>
      </c>
      <c r="S99" s="194"/>
      <c r="T99" s="196">
        <f>SUM(T100:T101)</f>
        <v>0</v>
      </c>
      <c r="AR99" s="197" t="s">
        <v>188</v>
      </c>
      <c r="AT99" s="198" t="s">
        <v>68</v>
      </c>
      <c r="AU99" s="198" t="s">
        <v>76</v>
      </c>
      <c r="AY99" s="197" t="s">
        <v>162</v>
      </c>
      <c r="BK99" s="199">
        <f>SUM(BK100:BK101)</f>
        <v>0</v>
      </c>
    </row>
    <row r="100" spans="2:65" s="1" customFormat="1" ht="22.5" customHeight="1">
      <c r="B100" s="42"/>
      <c r="C100" s="205" t="s">
        <v>171</v>
      </c>
      <c r="D100" s="205" t="s">
        <v>166</v>
      </c>
      <c r="E100" s="206" t="s">
        <v>534</v>
      </c>
      <c r="F100" s="207" t="s">
        <v>535</v>
      </c>
      <c r="G100" s="208" t="s">
        <v>376</v>
      </c>
      <c r="H100" s="209">
        <v>2</v>
      </c>
      <c r="I100" s="210"/>
      <c r="J100" s="211">
        <f>ROUND(I100*H100,2)</f>
        <v>0</v>
      </c>
      <c r="K100" s="207" t="s">
        <v>21</v>
      </c>
      <c r="L100" s="62"/>
      <c r="M100" s="212" t="s">
        <v>21</v>
      </c>
      <c r="N100" s="213" t="s">
        <v>40</v>
      </c>
      <c r="O100" s="4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25" t="s">
        <v>518</v>
      </c>
      <c r="AT100" s="25" t="s">
        <v>166</v>
      </c>
      <c r="AU100" s="25" t="s">
        <v>80</v>
      </c>
      <c r="AY100" s="25" t="s">
        <v>162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5" t="s">
        <v>76</v>
      </c>
      <c r="BK100" s="216">
        <f>ROUND(I100*H100,2)</f>
        <v>0</v>
      </c>
      <c r="BL100" s="25" t="s">
        <v>518</v>
      </c>
      <c r="BM100" s="25" t="s">
        <v>536</v>
      </c>
    </row>
    <row r="101" spans="2:65" s="12" customFormat="1">
      <c r="B101" s="217"/>
      <c r="C101" s="218"/>
      <c r="D101" s="229" t="s">
        <v>174</v>
      </c>
      <c r="E101" s="230" t="s">
        <v>21</v>
      </c>
      <c r="F101" s="231" t="s">
        <v>537</v>
      </c>
      <c r="G101" s="218"/>
      <c r="H101" s="232">
        <v>2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174</v>
      </c>
      <c r="AU101" s="228" t="s">
        <v>80</v>
      </c>
      <c r="AV101" s="12" t="s">
        <v>80</v>
      </c>
      <c r="AW101" s="12" t="s">
        <v>33</v>
      </c>
      <c r="AX101" s="12" t="s">
        <v>76</v>
      </c>
      <c r="AY101" s="228" t="s">
        <v>162</v>
      </c>
    </row>
    <row r="102" spans="2:65" s="11" customFormat="1" ht="29.85" customHeight="1">
      <c r="B102" s="186"/>
      <c r="C102" s="187"/>
      <c r="D102" s="202" t="s">
        <v>68</v>
      </c>
      <c r="E102" s="203" t="s">
        <v>538</v>
      </c>
      <c r="F102" s="203" t="s">
        <v>539</v>
      </c>
      <c r="G102" s="187"/>
      <c r="H102" s="187"/>
      <c r="I102" s="190"/>
      <c r="J102" s="204">
        <f>BK102</f>
        <v>0</v>
      </c>
      <c r="K102" s="187"/>
      <c r="L102" s="192"/>
      <c r="M102" s="193"/>
      <c r="N102" s="194"/>
      <c r="O102" s="194"/>
      <c r="P102" s="195">
        <f>SUM(P103:P104)</f>
        <v>0</v>
      </c>
      <c r="Q102" s="194"/>
      <c r="R102" s="195">
        <f>SUM(R103:R104)</f>
        <v>0</v>
      </c>
      <c r="S102" s="194"/>
      <c r="T102" s="196">
        <f>SUM(T103:T104)</f>
        <v>0</v>
      </c>
      <c r="AR102" s="197" t="s">
        <v>188</v>
      </c>
      <c r="AT102" s="198" t="s">
        <v>68</v>
      </c>
      <c r="AU102" s="198" t="s">
        <v>76</v>
      </c>
      <c r="AY102" s="197" t="s">
        <v>162</v>
      </c>
      <c r="BK102" s="199">
        <f>SUM(BK103:BK104)</f>
        <v>0</v>
      </c>
    </row>
    <row r="103" spans="2:65" s="1" customFormat="1" ht="22.5" customHeight="1">
      <c r="B103" s="42"/>
      <c r="C103" s="205" t="s">
        <v>188</v>
      </c>
      <c r="D103" s="205" t="s">
        <v>166</v>
      </c>
      <c r="E103" s="206" t="s">
        <v>540</v>
      </c>
      <c r="F103" s="207" t="s">
        <v>541</v>
      </c>
      <c r="G103" s="208" t="s">
        <v>489</v>
      </c>
      <c r="H103" s="209">
        <v>0.4</v>
      </c>
      <c r="I103" s="210"/>
      <c r="J103" s="211">
        <f>ROUND(I103*H103,2)</f>
        <v>0</v>
      </c>
      <c r="K103" s="207" t="s">
        <v>21</v>
      </c>
      <c r="L103" s="62"/>
      <c r="M103" s="212" t="s">
        <v>21</v>
      </c>
      <c r="N103" s="213" t="s">
        <v>40</v>
      </c>
      <c r="O103" s="4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25" t="s">
        <v>518</v>
      </c>
      <c r="AT103" s="25" t="s">
        <v>166</v>
      </c>
      <c r="AU103" s="25" t="s">
        <v>80</v>
      </c>
      <c r="AY103" s="25" t="s">
        <v>162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5" t="s">
        <v>76</v>
      </c>
      <c r="BK103" s="216">
        <f>ROUND(I103*H103,2)</f>
        <v>0</v>
      </c>
      <c r="BL103" s="25" t="s">
        <v>518</v>
      </c>
      <c r="BM103" s="25" t="s">
        <v>542</v>
      </c>
    </row>
    <row r="104" spans="2:65" s="12" customFormat="1">
      <c r="B104" s="217"/>
      <c r="C104" s="218"/>
      <c r="D104" s="229" t="s">
        <v>174</v>
      </c>
      <c r="E104" s="230" t="s">
        <v>21</v>
      </c>
      <c r="F104" s="231" t="s">
        <v>543</v>
      </c>
      <c r="G104" s="218"/>
      <c r="H104" s="232">
        <v>0.4</v>
      </c>
      <c r="I104" s="223"/>
      <c r="J104" s="218"/>
      <c r="K104" s="218"/>
      <c r="L104" s="224"/>
      <c r="M104" s="289"/>
      <c r="N104" s="290"/>
      <c r="O104" s="290"/>
      <c r="P104" s="290"/>
      <c r="Q104" s="290"/>
      <c r="R104" s="290"/>
      <c r="S104" s="290"/>
      <c r="T104" s="291"/>
      <c r="AT104" s="228" t="s">
        <v>174</v>
      </c>
      <c r="AU104" s="228" t="s">
        <v>80</v>
      </c>
      <c r="AV104" s="12" t="s">
        <v>80</v>
      </c>
      <c r="AW104" s="12" t="s">
        <v>33</v>
      </c>
      <c r="AX104" s="12" t="s">
        <v>76</v>
      </c>
      <c r="AY104" s="228" t="s">
        <v>162</v>
      </c>
    </row>
    <row r="105" spans="2:65" s="1" customFormat="1" ht="6.95" customHeight="1">
      <c r="B105" s="57"/>
      <c r="C105" s="58"/>
      <c r="D105" s="58"/>
      <c r="E105" s="58"/>
      <c r="F105" s="58"/>
      <c r="G105" s="58"/>
      <c r="H105" s="58"/>
      <c r="I105" s="149"/>
      <c r="J105" s="58"/>
      <c r="K105" s="58"/>
      <c r="L105" s="62"/>
    </row>
  </sheetData>
  <sheetProtection password="CC35" sheet="1" objects="1" scenarios="1" formatCells="0" formatColumns="0" formatRows="0" sort="0" autoFilter="0"/>
  <autoFilter ref="C87:K104"/>
  <mergeCells count="12">
    <mergeCell ref="E78:H78"/>
    <mergeCell ref="E80:H80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6:H76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1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5" t="s">
        <v>113</v>
      </c>
      <c r="H1" s="415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5" t="s">
        <v>86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6" t="str">
        <f>'Rekapitulace stavby'!K6</f>
        <v>Podzemní kontejnery v Ostravě-Porubě III</v>
      </c>
      <c r="F7" s="417"/>
      <c r="G7" s="417"/>
      <c r="H7" s="417"/>
      <c r="I7" s="127"/>
      <c r="J7" s="30"/>
      <c r="K7" s="32"/>
    </row>
    <row r="8" spans="1:70" s="1" customFormat="1" ht="15">
      <c r="B8" s="42"/>
      <c r="C8" s="43"/>
      <c r="D8" s="38" t="s">
        <v>118</v>
      </c>
      <c r="E8" s="43"/>
      <c r="F8" s="43"/>
      <c r="G8" s="43"/>
      <c r="H8" s="43"/>
      <c r="I8" s="128"/>
      <c r="J8" s="43"/>
      <c r="K8" s="46"/>
    </row>
    <row r="9" spans="1:70" s="1" customFormat="1" ht="36.950000000000003" customHeight="1">
      <c r="B9" s="42"/>
      <c r="C9" s="43"/>
      <c r="D9" s="43"/>
      <c r="E9" s="418" t="s">
        <v>544</v>
      </c>
      <c r="F9" s="419"/>
      <c r="G9" s="419"/>
      <c r="H9" s="419"/>
      <c r="I9" s="128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28"/>
      <c r="J10" s="43"/>
      <c r="K10" s="46"/>
    </row>
    <row r="11" spans="1:70" s="1" customFormat="1" ht="14.45" customHeight="1">
      <c r="B11" s="42"/>
      <c r="C11" s="43"/>
      <c r="D11" s="38" t="s">
        <v>20</v>
      </c>
      <c r="E11" s="43"/>
      <c r="F11" s="36" t="s">
        <v>21</v>
      </c>
      <c r="G11" s="43"/>
      <c r="H11" s="43"/>
      <c r="I11" s="129" t="s">
        <v>22</v>
      </c>
      <c r="J11" s="36" t="s">
        <v>21</v>
      </c>
      <c r="K11" s="46"/>
    </row>
    <row r="12" spans="1:70" s="1" customFormat="1" ht="14.45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29" t="s">
        <v>25</v>
      </c>
      <c r="J12" s="130" t="str">
        <f>'Rekapitulace stavby'!AN8</f>
        <v>5. 11. 2017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28"/>
      <c r="J13" s="43"/>
      <c r="K13" s="46"/>
    </row>
    <row r="14" spans="1:70" s="1" customFormat="1" ht="14.45" customHeight="1">
      <c r="B14" s="42"/>
      <c r="C14" s="43"/>
      <c r="D14" s="38" t="s">
        <v>27</v>
      </c>
      <c r="E14" s="43"/>
      <c r="F14" s="43"/>
      <c r="G14" s="43"/>
      <c r="H14" s="43"/>
      <c r="I14" s="129" t="s">
        <v>28</v>
      </c>
      <c r="J14" s="36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6" t="str">
        <f>IF('Rekapitulace stavby'!E11="","",'Rekapitulace stavby'!E11)</f>
        <v xml:space="preserve"> </v>
      </c>
      <c r="F15" s="43"/>
      <c r="G15" s="43"/>
      <c r="H15" s="43"/>
      <c r="I15" s="129" t="s">
        <v>29</v>
      </c>
      <c r="J15" s="36" t="str">
        <f>IF('Rekapitulace stavby'!AN11="","",'Rekapitulace stavby'!AN11)</f>
        <v/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28"/>
      <c r="J16" s="43"/>
      <c r="K16" s="46"/>
    </row>
    <row r="17" spans="2:11" s="1" customFormat="1" ht="14.45" customHeight="1">
      <c r="B17" s="42"/>
      <c r="C17" s="43"/>
      <c r="D17" s="38" t="s">
        <v>30</v>
      </c>
      <c r="E17" s="43"/>
      <c r="F17" s="43"/>
      <c r="G17" s="43"/>
      <c r="H17" s="43"/>
      <c r="I17" s="129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29" t="s">
        <v>29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28"/>
      <c r="J19" s="43"/>
      <c r="K19" s="46"/>
    </row>
    <row r="20" spans="2:11" s="1" customFormat="1" ht="14.45" customHeight="1">
      <c r="B20" s="42"/>
      <c r="C20" s="43"/>
      <c r="D20" s="38" t="s">
        <v>32</v>
      </c>
      <c r="E20" s="43"/>
      <c r="F20" s="43"/>
      <c r="G20" s="43"/>
      <c r="H20" s="43"/>
      <c r="I20" s="129" t="s">
        <v>28</v>
      </c>
      <c r="J20" s="36" t="str">
        <f>IF('Rekapitulace stavby'!AN16="","",'Rekapitulace stavby'!AN16)</f>
        <v/>
      </c>
      <c r="K20" s="46"/>
    </row>
    <row r="21" spans="2:11" s="1" customFormat="1" ht="18" customHeight="1">
      <c r="B21" s="42"/>
      <c r="C21" s="43"/>
      <c r="D21" s="43"/>
      <c r="E21" s="36" t="str">
        <f>IF('Rekapitulace stavby'!E17="","",'Rekapitulace stavby'!E17)</f>
        <v xml:space="preserve"> </v>
      </c>
      <c r="F21" s="43"/>
      <c r="G21" s="43"/>
      <c r="H21" s="43"/>
      <c r="I21" s="129" t="s">
        <v>29</v>
      </c>
      <c r="J21" s="36" t="str">
        <f>IF('Rekapitulace stavby'!AN17="","",'Rekapitulace stavby'!AN17)</f>
        <v/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28"/>
      <c r="J22" s="43"/>
      <c r="K22" s="46"/>
    </row>
    <row r="23" spans="2:11" s="1" customFormat="1" ht="14.45" customHeight="1">
      <c r="B23" s="42"/>
      <c r="C23" s="43"/>
      <c r="D23" s="38" t="s">
        <v>34</v>
      </c>
      <c r="E23" s="43"/>
      <c r="F23" s="43"/>
      <c r="G23" s="43"/>
      <c r="H23" s="43"/>
      <c r="I23" s="128"/>
      <c r="J23" s="43"/>
      <c r="K23" s="46"/>
    </row>
    <row r="24" spans="2:11" s="7" customFormat="1" ht="22.5" customHeight="1">
      <c r="B24" s="131"/>
      <c r="C24" s="132"/>
      <c r="D24" s="132"/>
      <c r="E24" s="405" t="s">
        <v>21</v>
      </c>
      <c r="F24" s="405"/>
      <c r="G24" s="405"/>
      <c r="H24" s="405"/>
      <c r="I24" s="133"/>
      <c r="J24" s="132"/>
      <c r="K24" s="134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28"/>
      <c r="J25" s="43"/>
      <c r="K25" s="46"/>
    </row>
    <row r="26" spans="2:11" s="1" customFormat="1" ht="6.95" customHeight="1">
      <c r="B26" s="42"/>
      <c r="C26" s="43"/>
      <c r="D26" s="86"/>
      <c r="E26" s="86"/>
      <c r="F26" s="86"/>
      <c r="G26" s="86"/>
      <c r="H26" s="86"/>
      <c r="I26" s="135"/>
      <c r="J26" s="86"/>
      <c r="K26" s="136"/>
    </row>
    <row r="27" spans="2:11" s="1" customFormat="1" ht="25.35" customHeight="1">
      <c r="B27" s="42"/>
      <c r="C27" s="43"/>
      <c r="D27" s="137" t="s">
        <v>35</v>
      </c>
      <c r="E27" s="43"/>
      <c r="F27" s="43"/>
      <c r="G27" s="43"/>
      <c r="H27" s="43"/>
      <c r="I27" s="128"/>
      <c r="J27" s="138">
        <f>ROUND(J97,2)</f>
        <v>0</v>
      </c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14.45" customHeight="1">
      <c r="B29" s="42"/>
      <c r="C29" s="43"/>
      <c r="D29" s="43"/>
      <c r="E29" s="43"/>
      <c r="F29" s="47" t="s">
        <v>37</v>
      </c>
      <c r="G29" s="43"/>
      <c r="H29" s="43"/>
      <c r="I29" s="139" t="s">
        <v>36</v>
      </c>
      <c r="J29" s="47" t="s">
        <v>38</v>
      </c>
      <c r="K29" s="46"/>
    </row>
    <row r="30" spans="2:11" s="1" customFormat="1" ht="14.45" customHeight="1">
      <c r="B30" s="42"/>
      <c r="C30" s="43"/>
      <c r="D30" s="50" t="s">
        <v>39</v>
      </c>
      <c r="E30" s="50" t="s">
        <v>40</v>
      </c>
      <c r="F30" s="140">
        <f>ROUND(SUM(BE97:BE280), 2)</f>
        <v>0</v>
      </c>
      <c r="G30" s="43"/>
      <c r="H30" s="43"/>
      <c r="I30" s="141">
        <v>0.21</v>
      </c>
      <c r="J30" s="140">
        <f>ROUND(ROUND((SUM(BE97:BE280)), 2)*I30, 2)</f>
        <v>0</v>
      </c>
      <c r="K30" s="46"/>
    </row>
    <row r="31" spans="2:11" s="1" customFormat="1" ht="14.45" customHeight="1">
      <c r="B31" s="42"/>
      <c r="C31" s="43"/>
      <c r="D31" s="43"/>
      <c r="E31" s="50" t="s">
        <v>41</v>
      </c>
      <c r="F31" s="140">
        <f>ROUND(SUM(BF97:BF280), 2)</f>
        <v>0</v>
      </c>
      <c r="G31" s="43"/>
      <c r="H31" s="43"/>
      <c r="I31" s="141">
        <v>0.15</v>
      </c>
      <c r="J31" s="140">
        <f>ROUND(ROUND((SUM(BF97:BF280)),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42</v>
      </c>
      <c r="F32" s="140">
        <f>ROUND(SUM(BG97:BG280), 2)</f>
        <v>0</v>
      </c>
      <c r="G32" s="43"/>
      <c r="H32" s="43"/>
      <c r="I32" s="141">
        <v>0.21</v>
      </c>
      <c r="J32" s="140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43</v>
      </c>
      <c r="F33" s="140">
        <f>ROUND(SUM(BH97:BH280), 2)</f>
        <v>0</v>
      </c>
      <c r="G33" s="43"/>
      <c r="H33" s="43"/>
      <c r="I33" s="141">
        <v>0.15</v>
      </c>
      <c r="J33" s="140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ROUND(SUM(BI97:BI280), 2)</f>
        <v>0</v>
      </c>
      <c r="G34" s="43"/>
      <c r="H34" s="43"/>
      <c r="I34" s="141">
        <v>0</v>
      </c>
      <c r="J34" s="140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28"/>
      <c r="J35" s="43"/>
      <c r="K35" s="46"/>
    </row>
    <row r="36" spans="2:11" s="1" customFormat="1" ht="25.35" customHeight="1">
      <c r="B36" s="42"/>
      <c r="C36" s="142"/>
      <c r="D36" s="143" t="s">
        <v>45</v>
      </c>
      <c r="E36" s="80"/>
      <c r="F36" s="80"/>
      <c r="G36" s="144" t="s">
        <v>46</v>
      </c>
      <c r="H36" s="145" t="s">
        <v>47</v>
      </c>
      <c r="I36" s="146"/>
      <c r="J36" s="147">
        <f>SUM(J27:J34)</f>
        <v>0</v>
      </c>
      <c r="K36" s="148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49"/>
      <c r="J37" s="58"/>
      <c r="K37" s="59"/>
    </row>
    <row r="41" spans="2:11" s="1" customFormat="1" ht="6.95" customHeight="1">
      <c r="B41" s="150"/>
      <c r="C41" s="151"/>
      <c r="D41" s="151"/>
      <c r="E41" s="151"/>
      <c r="F41" s="151"/>
      <c r="G41" s="151"/>
      <c r="H41" s="151"/>
      <c r="I41" s="152"/>
      <c r="J41" s="151"/>
      <c r="K41" s="153"/>
    </row>
    <row r="42" spans="2:11" s="1" customFormat="1" ht="36.950000000000003" customHeight="1">
      <c r="B42" s="42"/>
      <c r="C42" s="31" t="s">
        <v>120</v>
      </c>
      <c r="D42" s="43"/>
      <c r="E42" s="43"/>
      <c r="F42" s="43"/>
      <c r="G42" s="43"/>
      <c r="H42" s="43"/>
      <c r="I42" s="128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28"/>
      <c r="J43" s="43"/>
      <c r="K43" s="46"/>
    </row>
    <row r="44" spans="2:11" s="1" customFormat="1" ht="14.45" customHeight="1">
      <c r="B44" s="42"/>
      <c r="C44" s="38" t="s">
        <v>18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22.5" customHeight="1">
      <c r="B45" s="42"/>
      <c r="C45" s="43"/>
      <c r="D45" s="43"/>
      <c r="E45" s="416" t="str">
        <f>E7</f>
        <v>Podzemní kontejnery v Ostravě-Porubě III</v>
      </c>
      <c r="F45" s="417"/>
      <c r="G45" s="417"/>
      <c r="H45" s="417"/>
      <c r="I45" s="128"/>
      <c r="J45" s="43"/>
      <c r="K45" s="46"/>
    </row>
    <row r="46" spans="2:11" s="1" customFormat="1" ht="14.45" customHeight="1">
      <c r="B46" s="42"/>
      <c r="C46" s="38" t="s">
        <v>118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3.25" customHeight="1">
      <c r="B47" s="42"/>
      <c r="C47" s="43"/>
      <c r="D47" s="43"/>
      <c r="E47" s="418" t="str">
        <f>E9</f>
        <v>SO 01_S - Lokalita Koruna (separ.)</v>
      </c>
      <c r="F47" s="419"/>
      <c r="G47" s="419"/>
      <c r="H47" s="419"/>
      <c r="I47" s="128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28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 xml:space="preserve"> </v>
      </c>
      <c r="G49" s="43"/>
      <c r="H49" s="43"/>
      <c r="I49" s="129" t="s">
        <v>25</v>
      </c>
      <c r="J49" s="130" t="str">
        <f>IF(J12="","",J12)</f>
        <v>5. 11. 2017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28"/>
      <c r="J50" s="43"/>
      <c r="K50" s="46"/>
    </row>
    <row r="51" spans="2:47" s="1" customFormat="1" ht="15">
      <c r="B51" s="42"/>
      <c r="C51" s="38" t="s">
        <v>27</v>
      </c>
      <c r="D51" s="43"/>
      <c r="E51" s="43"/>
      <c r="F51" s="36" t="str">
        <f>E15</f>
        <v xml:space="preserve"> </v>
      </c>
      <c r="G51" s="43"/>
      <c r="H51" s="43"/>
      <c r="I51" s="129" t="s">
        <v>32</v>
      </c>
      <c r="J51" s="36" t="str">
        <f>E21</f>
        <v xml:space="preserve"> </v>
      </c>
      <c r="K51" s="46"/>
    </row>
    <row r="52" spans="2:47" s="1" customFormat="1" ht="14.45" customHeight="1">
      <c r="B52" s="42"/>
      <c r="C52" s="38" t="s">
        <v>30</v>
      </c>
      <c r="D52" s="43"/>
      <c r="E52" s="43"/>
      <c r="F52" s="36" t="str">
        <f>IF(E18="","",E18)</f>
        <v/>
      </c>
      <c r="G52" s="43"/>
      <c r="H52" s="43"/>
      <c r="I52" s="128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28"/>
      <c r="J53" s="43"/>
      <c r="K53" s="46"/>
    </row>
    <row r="54" spans="2:47" s="1" customFormat="1" ht="29.25" customHeight="1">
      <c r="B54" s="42"/>
      <c r="C54" s="154" t="s">
        <v>121</v>
      </c>
      <c r="D54" s="142"/>
      <c r="E54" s="142"/>
      <c r="F54" s="142"/>
      <c r="G54" s="142"/>
      <c r="H54" s="142"/>
      <c r="I54" s="155"/>
      <c r="J54" s="156" t="s">
        <v>122</v>
      </c>
      <c r="K54" s="157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28"/>
      <c r="J55" s="43"/>
      <c r="K55" s="46"/>
    </row>
    <row r="56" spans="2:47" s="1" customFormat="1" ht="29.25" customHeight="1">
      <c r="B56" s="42"/>
      <c r="C56" s="158" t="s">
        <v>123</v>
      </c>
      <c r="D56" s="43"/>
      <c r="E56" s="43"/>
      <c r="F56" s="43"/>
      <c r="G56" s="43"/>
      <c r="H56" s="43"/>
      <c r="I56" s="128"/>
      <c r="J56" s="138">
        <f>J97</f>
        <v>0</v>
      </c>
      <c r="K56" s="46"/>
      <c r="AU56" s="25" t="s">
        <v>124</v>
      </c>
    </row>
    <row r="57" spans="2:47" s="8" customFormat="1" ht="24.95" customHeight="1">
      <c r="B57" s="159"/>
      <c r="C57" s="160"/>
      <c r="D57" s="161" t="s">
        <v>125</v>
      </c>
      <c r="E57" s="162"/>
      <c r="F57" s="162"/>
      <c r="G57" s="162"/>
      <c r="H57" s="162"/>
      <c r="I57" s="163"/>
      <c r="J57" s="164">
        <f>J98</f>
        <v>0</v>
      </c>
      <c r="K57" s="165"/>
    </row>
    <row r="58" spans="2:47" s="9" customFormat="1" ht="19.899999999999999" customHeight="1">
      <c r="B58" s="166"/>
      <c r="C58" s="167"/>
      <c r="D58" s="168" t="s">
        <v>126</v>
      </c>
      <c r="E58" s="169"/>
      <c r="F58" s="169"/>
      <c r="G58" s="169"/>
      <c r="H58" s="169"/>
      <c r="I58" s="170"/>
      <c r="J58" s="171">
        <f>J99</f>
        <v>0</v>
      </c>
      <c r="K58" s="172"/>
    </row>
    <row r="59" spans="2:47" s="9" customFormat="1" ht="14.85" customHeight="1">
      <c r="B59" s="166"/>
      <c r="C59" s="167"/>
      <c r="D59" s="168" t="s">
        <v>127</v>
      </c>
      <c r="E59" s="169"/>
      <c r="F59" s="169"/>
      <c r="G59" s="169"/>
      <c r="H59" s="169"/>
      <c r="I59" s="170"/>
      <c r="J59" s="171">
        <f>J100</f>
        <v>0</v>
      </c>
      <c r="K59" s="172"/>
    </row>
    <row r="60" spans="2:47" s="9" customFormat="1" ht="14.85" customHeight="1">
      <c r="B60" s="166"/>
      <c r="C60" s="167"/>
      <c r="D60" s="168" t="s">
        <v>128</v>
      </c>
      <c r="E60" s="169"/>
      <c r="F60" s="169"/>
      <c r="G60" s="169"/>
      <c r="H60" s="169"/>
      <c r="I60" s="170"/>
      <c r="J60" s="171">
        <f>J123</f>
        <v>0</v>
      </c>
      <c r="K60" s="172"/>
    </row>
    <row r="61" spans="2:47" s="9" customFormat="1" ht="14.85" customHeight="1">
      <c r="B61" s="166"/>
      <c r="C61" s="167"/>
      <c r="D61" s="168" t="s">
        <v>129</v>
      </c>
      <c r="E61" s="169"/>
      <c r="F61" s="169"/>
      <c r="G61" s="169"/>
      <c r="H61" s="169"/>
      <c r="I61" s="170"/>
      <c r="J61" s="171">
        <f>J129</f>
        <v>0</v>
      </c>
      <c r="K61" s="172"/>
    </row>
    <row r="62" spans="2:47" s="9" customFormat="1" ht="14.85" customHeight="1">
      <c r="B62" s="166"/>
      <c r="C62" s="167"/>
      <c r="D62" s="168" t="s">
        <v>130</v>
      </c>
      <c r="E62" s="169"/>
      <c r="F62" s="169"/>
      <c r="G62" s="169"/>
      <c r="H62" s="169"/>
      <c r="I62" s="170"/>
      <c r="J62" s="171">
        <f>J139</f>
        <v>0</v>
      </c>
      <c r="K62" s="172"/>
    </row>
    <row r="63" spans="2:47" s="9" customFormat="1" ht="14.85" customHeight="1">
      <c r="B63" s="166"/>
      <c r="C63" s="167"/>
      <c r="D63" s="168" t="s">
        <v>131</v>
      </c>
      <c r="E63" s="169"/>
      <c r="F63" s="169"/>
      <c r="G63" s="169"/>
      <c r="H63" s="169"/>
      <c r="I63" s="170"/>
      <c r="J63" s="171">
        <f>J152</f>
        <v>0</v>
      </c>
      <c r="K63" s="172"/>
    </row>
    <row r="64" spans="2:47" s="9" customFormat="1" ht="14.85" customHeight="1">
      <c r="B64" s="166"/>
      <c r="C64" s="167"/>
      <c r="D64" s="168" t="s">
        <v>132</v>
      </c>
      <c r="E64" s="169"/>
      <c r="F64" s="169"/>
      <c r="G64" s="169"/>
      <c r="H64" s="169"/>
      <c r="I64" s="170"/>
      <c r="J64" s="171">
        <f>J158</f>
        <v>0</v>
      </c>
      <c r="K64" s="172"/>
    </row>
    <row r="65" spans="2:11" s="9" customFormat="1" ht="14.85" customHeight="1">
      <c r="B65" s="166"/>
      <c r="C65" s="167"/>
      <c r="D65" s="168" t="s">
        <v>133</v>
      </c>
      <c r="E65" s="169"/>
      <c r="F65" s="169"/>
      <c r="G65" s="169"/>
      <c r="H65" s="169"/>
      <c r="I65" s="170"/>
      <c r="J65" s="171">
        <f>J178</f>
        <v>0</v>
      </c>
      <c r="K65" s="172"/>
    </row>
    <row r="66" spans="2:11" s="9" customFormat="1" ht="19.899999999999999" customHeight="1">
      <c r="B66" s="166"/>
      <c r="C66" s="167"/>
      <c r="D66" s="168" t="s">
        <v>134</v>
      </c>
      <c r="E66" s="169"/>
      <c r="F66" s="169"/>
      <c r="G66" s="169"/>
      <c r="H66" s="169"/>
      <c r="I66" s="170"/>
      <c r="J66" s="171">
        <f>J182</f>
        <v>0</v>
      </c>
      <c r="K66" s="172"/>
    </row>
    <row r="67" spans="2:11" s="9" customFormat="1" ht="14.85" customHeight="1">
      <c r="B67" s="166"/>
      <c r="C67" s="167"/>
      <c r="D67" s="168" t="s">
        <v>135</v>
      </c>
      <c r="E67" s="169"/>
      <c r="F67" s="169"/>
      <c r="G67" s="169"/>
      <c r="H67" s="169"/>
      <c r="I67" s="170"/>
      <c r="J67" s="171">
        <f>J195</f>
        <v>0</v>
      </c>
      <c r="K67" s="172"/>
    </row>
    <row r="68" spans="2:11" s="9" customFormat="1" ht="19.899999999999999" customHeight="1">
      <c r="B68" s="166"/>
      <c r="C68" s="167"/>
      <c r="D68" s="168" t="s">
        <v>136</v>
      </c>
      <c r="E68" s="169"/>
      <c r="F68" s="169"/>
      <c r="G68" s="169"/>
      <c r="H68" s="169"/>
      <c r="I68" s="170"/>
      <c r="J68" s="171">
        <f>J199</f>
        <v>0</v>
      </c>
      <c r="K68" s="172"/>
    </row>
    <row r="69" spans="2:11" s="9" customFormat="1" ht="19.899999999999999" customHeight="1">
      <c r="B69" s="166"/>
      <c r="C69" s="167"/>
      <c r="D69" s="168" t="s">
        <v>137</v>
      </c>
      <c r="E69" s="169"/>
      <c r="F69" s="169"/>
      <c r="G69" s="169"/>
      <c r="H69" s="169"/>
      <c r="I69" s="170"/>
      <c r="J69" s="171">
        <f>J213</f>
        <v>0</v>
      </c>
      <c r="K69" s="172"/>
    </row>
    <row r="70" spans="2:11" s="9" customFormat="1" ht="19.899999999999999" customHeight="1">
      <c r="B70" s="166"/>
      <c r="C70" s="167"/>
      <c r="D70" s="168" t="s">
        <v>138</v>
      </c>
      <c r="E70" s="169"/>
      <c r="F70" s="169"/>
      <c r="G70" s="169"/>
      <c r="H70" s="169"/>
      <c r="I70" s="170"/>
      <c r="J70" s="171">
        <f>J222</f>
        <v>0</v>
      </c>
      <c r="K70" s="172"/>
    </row>
    <row r="71" spans="2:11" s="9" customFormat="1" ht="19.899999999999999" customHeight="1">
      <c r="B71" s="166"/>
      <c r="C71" s="167"/>
      <c r="D71" s="168" t="s">
        <v>139</v>
      </c>
      <c r="E71" s="169"/>
      <c r="F71" s="169"/>
      <c r="G71" s="169"/>
      <c r="H71" s="169"/>
      <c r="I71" s="170"/>
      <c r="J71" s="171">
        <f>J233</f>
        <v>0</v>
      </c>
      <c r="K71" s="172"/>
    </row>
    <row r="72" spans="2:11" s="8" customFormat="1" ht="24.95" customHeight="1">
      <c r="B72" s="159"/>
      <c r="C72" s="160"/>
      <c r="D72" s="161" t="s">
        <v>140</v>
      </c>
      <c r="E72" s="162"/>
      <c r="F72" s="162"/>
      <c r="G72" s="162"/>
      <c r="H72" s="162"/>
      <c r="I72" s="163"/>
      <c r="J72" s="164">
        <f>J235</f>
        <v>0</v>
      </c>
      <c r="K72" s="165"/>
    </row>
    <row r="73" spans="2:11" s="9" customFormat="1" ht="19.899999999999999" customHeight="1">
      <c r="B73" s="166"/>
      <c r="C73" s="167"/>
      <c r="D73" s="168" t="s">
        <v>141</v>
      </c>
      <c r="E73" s="169"/>
      <c r="F73" s="169"/>
      <c r="G73" s="169"/>
      <c r="H73" s="169"/>
      <c r="I73" s="170"/>
      <c r="J73" s="171">
        <f>J236</f>
        <v>0</v>
      </c>
      <c r="K73" s="172"/>
    </row>
    <row r="74" spans="2:11" s="9" customFormat="1" ht="19.899999999999999" customHeight="1">
      <c r="B74" s="166"/>
      <c r="C74" s="167"/>
      <c r="D74" s="168" t="s">
        <v>142</v>
      </c>
      <c r="E74" s="169"/>
      <c r="F74" s="169"/>
      <c r="G74" s="169"/>
      <c r="H74" s="169"/>
      <c r="I74" s="170"/>
      <c r="J74" s="171">
        <f>J241</f>
        <v>0</v>
      </c>
      <c r="K74" s="172"/>
    </row>
    <row r="75" spans="2:11" s="9" customFormat="1" ht="19.899999999999999" customHeight="1">
      <c r="B75" s="166"/>
      <c r="C75" s="167"/>
      <c r="D75" s="168" t="s">
        <v>143</v>
      </c>
      <c r="E75" s="169"/>
      <c r="F75" s="169"/>
      <c r="G75" s="169"/>
      <c r="H75" s="169"/>
      <c r="I75" s="170"/>
      <c r="J75" s="171">
        <f>J250</f>
        <v>0</v>
      </c>
      <c r="K75" s="172"/>
    </row>
    <row r="76" spans="2:11" s="9" customFormat="1" ht="19.899999999999999" customHeight="1">
      <c r="B76" s="166"/>
      <c r="C76" s="167"/>
      <c r="D76" s="168" t="s">
        <v>144</v>
      </c>
      <c r="E76" s="169"/>
      <c r="F76" s="169"/>
      <c r="G76" s="169"/>
      <c r="H76" s="169"/>
      <c r="I76" s="170"/>
      <c r="J76" s="171">
        <f>J263</f>
        <v>0</v>
      </c>
      <c r="K76" s="172"/>
    </row>
    <row r="77" spans="2:11" s="8" customFormat="1" ht="24.95" customHeight="1">
      <c r="B77" s="159"/>
      <c r="C77" s="160"/>
      <c r="D77" s="161" t="s">
        <v>145</v>
      </c>
      <c r="E77" s="162"/>
      <c r="F77" s="162"/>
      <c r="G77" s="162"/>
      <c r="H77" s="162"/>
      <c r="I77" s="163"/>
      <c r="J77" s="164">
        <f>J277</f>
        <v>0</v>
      </c>
      <c r="K77" s="165"/>
    </row>
    <row r="78" spans="2:11" s="1" customFormat="1" ht="21.75" customHeight="1">
      <c r="B78" s="42"/>
      <c r="C78" s="43"/>
      <c r="D78" s="43"/>
      <c r="E78" s="43"/>
      <c r="F78" s="43"/>
      <c r="G78" s="43"/>
      <c r="H78" s="43"/>
      <c r="I78" s="128"/>
      <c r="J78" s="43"/>
      <c r="K78" s="46"/>
    </row>
    <row r="79" spans="2:11" s="1" customFormat="1" ht="6.95" customHeight="1">
      <c r="B79" s="57"/>
      <c r="C79" s="58"/>
      <c r="D79" s="58"/>
      <c r="E79" s="58"/>
      <c r="F79" s="58"/>
      <c r="G79" s="58"/>
      <c r="H79" s="58"/>
      <c r="I79" s="149"/>
      <c r="J79" s="58"/>
      <c r="K79" s="59"/>
    </row>
    <row r="83" spans="2:20" s="1" customFormat="1" ht="6.95" customHeight="1">
      <c r="B83" s="60"/>
      <c r="C83" s="61"/>
      <c r="D83" s="61"/>
      <c r="E83" s="61"/>
      <c r="F83" s="61"/>
      <c r="G83" s="61"/>
      <c r="H83" s="61"/>
      <c r="I83" s="152"/>
      <c r="J83" s="61"/>
      <c r="K83" s="61"/>
      <c r="L83" s="62"/>
    </row>
    <row r="84" spans="2:20" s="1" customFormat="1" ht="36.950000000000003" customHeight="1">
      <c r="B84" s="42"/>
      <c r="C84" s="63" t="s">
        <v>146</v>
      </c>
      <c r="D84" s="64"/>
      <c r="E84" s="64"/>
      <c r="F84" s="64"/>
      <c r="G84" s="64"/>
      <c r="H84" s="64"/>
      <c r="I84" s="173"/>
      <c r="J84" s="64"/>
      <c r="K84" s="64"/>
      <c r="L84" s="62"/>
    </row>
    <row r="85" spans="2:20" s="1" customFormat="1" ht="6.95" customHeight="1">
      <c r="B85" s="42"/>
      <c r="C85" s="64"/>
      <c r="D85" s="64"/>
      <c r="E85" s="64"/>
      <c r="F85" s="64"/>
      <c r="G85" s="64"/>
      <c r="H85" s="64"/>
      <c r="I85" s="173"/>
      <c r="J85" s="64"/>
      <c r="K85" s="64"/>
      <c r="L85" s="62"/>
    </row>
    <row r="86" spans="2:20" s="1" customFormat="1" ht="14.45" customHeight="1">
      <c r="B86" s="42"/>
      <c r="C86" s="66" t="s">
        <v>18</v>
      </c>
      <c r="D86" s="64"/>
      <c r="E86" s="64"/>
      <c r="F86" s="64"/>
      <c r="G86" s="64"/>
      <c r="H86" s="64"/>
      <c r="I86" s="173"/>
      <c r="J86" s="64"/>
      <c r="K86" s="64"/>
      <c r="L86" s="62"/>
    </row>
    <row r="87" spans="2:20" s="1" customFormat="1" ht="22.5" customHeight="1">
      <c r="B87" s="42"/>
      <c r="C87" s="64"/>
      <c r="D87" s="64"/>
      <c r="E87" s="412" t="str">
        <f>E7</f>
        <v>Podzemní kontejnery v Ostravě-Porubě III</v>
      </c>
      <c r="F87" s="413"/>
      <c r="G87" s="413"/>
      <c r="H87" s="413"/>
      <c r="I87" s="173"/>
      <c r="J87" s="64"/>
      <c r="K87" s="64"/>
      <c r="L87" s="62"/>
    </row>
    <row r="88" spans="2:20" s="1" customFormat="1" ht="14.45" customHeight="1">
      <c r="B88" s="42"/>
      <c r="C88" s="66" t="s">
        <v>118</v>
      </c>
      <c r="D88" s="64"/>
      <c r="E88" s="64"/>
      <c r="F88" s="64"/>
      <c r="G88" s="64"/>
      <c r="H88" s="64"/>
      <c r="I88" s="173"/>
      <c r="J88" s="64"/>
      <c r="K88" s="64"/>
      <c r="L88" s="62"/>
    </row>
    <row r="89" spans="2:20" s="1" customFormat="1" ht="23.25" customHeight="1">
      <c r="B89" s="42"/>
      <c r="C89" s="64"/>
      <c r="D89" s="64"/>
      <c r="E89" s="384" t="str">
        <f>E9</f>
        <v>SO 01_S - Lokalita Koruna (separ.)</v>
      </c>
      <c r="F89" s="414"/>
      <c r="G89" s="414"/>
      <c r="H89" s="414"/>
      <c r="I89" s="173"/>
      <c r="J89" s="64"/>
      <c r="K89" s="64"/>
      <c r="L89" s="62"/>
    </row>
    <row r="90" spans="2:20" s="1" customFormat="1" ht="6.95" customHeight="1">
      <c r="B90" s="42"/>
      <c r="C90" s="64"/>
      <c r="D90" s="64"/>
      <c r="E90" s="64"/>
      <c r="F90" s="64"/>
      <c r="G90" s="64"/>
      <c r="H90" s="64"/>
      <c r="I90" s="173"/>
      <c r="J90" s="64"/>
      <c r="K90" s="64"/>
      <c r="L90" s="62"/>
    </row>
    <row r="91" spans="2:20" s="1" customFormat="1" ht="18" customHeight="1">
      <c r="B91" s="42"/>
      <c r="C91" s="66" t="s">
        <v>23</v>
      </c>
      <c r="D91" s="64"/>
      <c r="E91" s="64"/>
      <c r="F91" s="174" t="str">
        <f>F12</f>
        <v xml:space="preserve"> </v>
      </c>
      <c r="G91" s="64"/>
      <c r="H91" s="64"/>
      <c r="I91" s="175" t="s">
        <v>25</v>
      </c>
      <c r="J91" s="74" t="str">
        <f>IF(J12="","",J12)</f>
        <v>5. 11. 2017</v>
      </c>
      <c r="K91" s="64"/>
      <c r="L91" s="62"/>
    </row>
    <row r="92" spans="2:20" s="1" customFormat="1" ht="6.95" customHeight="1">
      <c r="B92" s="42"/>
      <c r="C92" s="64"/>
      <c r="D92" s="64"/>
      <c r="E92" s="64"/>
      <c r="F92" s="64"/>
      <c r="G92" s="64"/>
      <c r="H92" s="64"/>
      <c r="I92" s="173"/>
      <c r="J92" s="64"/>
      <c r="K92" s="64"/>
      <c r="L92" s="62"/>
    </row>
    <row r="93" spans="2:20" s="1" customFormat="1" ht="15">
      <c r="B93" s="42"/>
      <c r="C93" s="66" t="s">
        <v>27</v>
      </c>
      <c r="D93" s="64"/>
      <c r="E93" s="64"/>
      <c r="F93" s="174" t="str">
        <f>E15</f>
        <v xml:space="preserve"> </v>
      </c>
      <c r="G93" s="64"/>
      <c r="H93" s="64"/>
      <c r="I93" s="175" t="s">
        <v>32</v>
      </c>
      <c r="J93" s="174" t="str">
        <f>E21</f>
        <v xml:space="preserve"> </v>
      </c>
      <c r="K93" s="64"/>
      <c r="L93" s="62"/>
    </row>
    <row r="94" spans="2:20" s="1" customFormat="1" ht="14.45" customHeight="1">
      <c r="B94" s="42"/>
      <c r="C94" s="66" t="s">
        <v>30</v>
      </c>
      <c r="D94" s="64"/>
      <c r="E94" s="64"/>
      <c r="F94" s="174" t="str">
        <f>IF(E18="","",E18)</f>
        <v/>
      </c>
      <c r="G94" s="64"/>
      <c r="H94" s="64"/>
      <c r="I94" s="173"/>
      <c r="J94" s="64"/>
      <c r="K94" s="64"/>
      <c r="L94" s="62"/>
    </row>
    <row r="95" spans="2:20" s="1" customFormat="1" ht="10.35" customHeight="1">
      <c r="B95" s="42"/>
      <c r="C95" s="64"/>
      <c r="D95" s="64"/>
      <c r="E95" s="64"/>
      <c r="F95" s="64"/>
      <c r="G95" s="64"/>
      <c r="H95" s="64"/>
      <c r="I95" s="173"/>
      <c r="J95" s="64"/>
      <c r="K95" s="64"/>
      <c r="L95" s="62"/>
    </row>
    <row r="96" spans="2:20" s="10" customFormat="1" ht="29.25" customHeight="1">
      <c r="B96" s="176"/>
      <c r="C96" s="177" t="s">
        <v>147</v>
      </c>
      <c r="D96" s="178" t="s">
        <v>54</v>
      </c>
      <c r="E96" s="178" t="s">
        <v>50</v>
      </c>
      <c r="F96" s="178" t="s">
        <v>148</v>
      </c>
      <c r="G96" s="178" t="s">
        <v>149</v>
      </c>
      <c r="H96" s="178" t="s">
        <v>150</v>
      </c>
      <c r="I96" s="179" t="s">
        <v>151</v>
      </c>
      <c r="J96" s="178" t="s">
        <v>122</v>
      </c>
      <c r="K96" s="180" t="s">
        <v>152</v>
      </c>
      <c r="L96" s="181"/>
      <c r="M96" s="82" t="s">
        <v>153</v>
      </c>
      <c r="N96" s="83" t="s">
        <v>39</v>
      </c>
      <c r="O96" s="83" t="s">
        <v>154</v>
      </c>
      <c r="P96" s="83" t="s">
        <v>155</v>
      </c>
      <c r="Q96" s="83" t="s">
        <v>156</v>
      </c>
      <c r="R96" s="83" t="s">
        <v>157</v>
      </c>
      <c r="S96" s="83" t="s">
        <v>158</v>
      </c>
      <c r="T96" s="84" t="s">
        <v>159</v>
      </c>
    </row>
    <row r="97" spans="2:65" s="1" customFormat="1" ht="29.25" customHeight="1">
      <c r="B97" s="42"/>
      <c r="C97" s="88" t="s">
        <v>123</v>
      </c>
      <c r="D97" s="64"/>
      <c r="E97" s="64"/>
      <c r="F97" s="64"/>
      <c r="G97" s="64"/>
      <c r="H97" s="64"/>
      <c r="I97" s="173"/>
      <c r="J97" s="182">
        <f>BK97</f>
        <v>0</v>
      </c>
      <c r="K97" s="64"/>
      <c r="L97" s="62"/>
      <c r="M97" s="85"/>
      <c r="N97" s="86"/>
      <c r="O97" s="86"/>
      <c r="P97" s="183">
        <f>P98+P235+P277</f>
        <v>0</v>
      </c>
      <c r="Q97" s="86"/>
      <c r="R97" s="183">
        <f>R98+R235+R277</f>
        <v>147.69777543999999</v>
      </c>
      <c r="S97" s="86"/>
      <c r="T97" s="184">
        <f>T98+T235+T277</f>
        <v>59.081999999999994</v>
      </c>
      <c r="AT97" s="25" t="s">
        <v>68</v>
      </c>
      <c r="AU97" s="25" t="s">
        <v>124</v>
      </c>
      <c r="BK97" s="185">
        <f>BK98+BK235+BK277</f>
        <v>0</v>
      </c>
    </row>
    <row r="98" spans="2:65" s="11" customFormat="1" ht="37.35" customHeight="1">
      <c r="B98" s="186"/>
      <c r="C98" s="187"/>
      <c r="D98" s="188" t="s">
        <v>68</v>
      </c>
      <c r="E98" s="189" t="s">
        <v>160</v>
      </c>
      <c r="F98" s="189" t="s">
        <v>161</v>
      </c>
      <c r="G98" s="187"/>
      <c r="H98" s="187"/>
      <c r="I98" s="190"/>
      <c r="J98" s="191">
        <f>BK98</f>
        <v>0</v>
      </c>
      <c r="K98" s="187"/>
      <c r="L98" s="192"/>
      <c r="M98" s="193"/>
      <c r="N98" s="194"/>
      <c r="O98" s="194"/>
      <c r="P98" s="195">
        <f>P99+P182+P199+P213+P222+P233</f>
        <v>0</v>
      </c>
      <c r="Q98" s="194"/>
      <c r="R98" s="195">
        <f>R99+R182+R199+R213+R222+R233</f>
        <v>146.47923544</v>
      </c>
      <c r="S98" s="194"/>
      <c r="T98" s="196">
        <f>T99+T182+T199+T213+T222+T233</f>
        <v>59.081999999999994</v>
      </c>
      <c r="AR98" s="197" t="s">
        <v>76</v>
      </c>
      <c r="AT98" s="198" t="s">
        <v>68</v>
      </c>
      <c r="AU98" s="198" t="s">
        <v>69</v>
      </c>
      <c r="AY98" s="197" t="s">
        <v>162</v>
      </c>
      <c r="BK98" s="199">
        <f>BK99+BK182+BK199+BK213+BK222+BK233</f>
        <v>0</v>
      </c>
    </row>
    <row r="99" spans="2:65" s="11" customFormat="1" ht="19.899999999999999" customHeight="1">
      <c r="B99" s="186"/>
      <c r="C99" s="187"/>
      <c r="D99" s="188" t="s">
        <v>68</v>
      </c>
      <c r="E99" s="200" t="s">
        <v>76</v>
      </c>
      <c r="F99" s="200" t="s">
        <v>163</v>
      </c>
      <c r="G99" s="187"/>
      <c r="H99" s="187"/>
      <c r="I99" s="190"/>
      <c r="J99" s="201">
        <f>BK99</f>
        <v>0</v>
      </c>
      <c r="K99" s="187"/>
      <c r="L99" s="192"/>
      <c r="M99" s="193"/>
      <c r="N99" s="194"/>
      <c r="O99" s="194"/>
      <c r="P99" s="195">
        <f>P100+P123+P129+P139+P152+P158+P178</f>
        <v>0</v>
      </c>
      <c r="Q99" s="194"/>
      <c r="R99" s="195">
        <f>R100+R123+R129+R139+R152+R158+R178</f>
        <v>70.149565839999994</v>
      </c>
      <c r="S99" s="194"/>
      <c r="T99" s="196">
        <f>T100+T123+T129+T139+T152+T158+T178</f>
        <v>59.081999999999994</v>
      </c>
      <c r="AR99" s="197" t="s">
        <v>76</v>
      </c>
      <c r="AT99" s="198" t="s">
        <v>68</v>
      </c>
      <c r="AU99" s="198" t="s">
        <v>76</v>
      </c>
      <c r="AY99" s="197" t="s">
        <v>162</v>
      </c>
      <c r="BK99" s="199">
        <f>BK100+BK123+BK129+BK139+BK152+BK158+BK178</f>
        <v>0</v>
      </c>
    </row>
    <row r="100" spans="2:65" s="11" customFormat="1" ht="14.85" customHeight="1">
      <c r="B100" s="186"/>
      <c r="C100" s="187"/>
      <c r="D100" s="202" t="s">
        <v>68</v>
      </c>
      <c r="E100" s="203" t="s">
        <v>164</v>
      </c>
      <c r="F100" s="203" t="s">
        <v>165</v>
      </c>
      <c r="G100" s="187"/>
      <c r="H100" s="187"/>
      <c r="I100" s="190"/>
      <c r="J100" s="204">
        <f>BK100</f>
        <v>0</v>
      </c>
      <c r="K100" s="187"/>
      <c r="L100" s="192"/>
      <c r="M100" s="193"/>
      <c r="N100" s="194"/>
      <c r="O100" s="194"/>
      <c r="P100" s="195">
        <f>SUM(P101:P122)</f>
        <v>0</v>
      </c>
      <c r="Q100" s="194"/>
      <c r="R100" s="195">
        <f>SUM(R101:R122)</f>
        <v>2.1299999999999999E-2</v>
      </c>
      <c r="S100" s="194"/>
      <c r="T100" s="196">
        <f>SUM(T101:T122)</f>
        <v>59.081999999999994</v>
      </c>
      <c r="AR100" s="197" t="s">
        <v>76</v>
      </c>
      <c r="AT100" s="198" t="s">
        <v>68</v>
      </c>
      <c r="AU100" s="198" t="s">
        <v>80</v>
      </c>
      <c r="AY100" s="197" t="s">
        <v>162</v>
      </c>
      <c r="BK100" s="199">
        <f>SUM(BK101:BK122)</f>
        <v>0</v>
      </c>
    </row>
    <row r="101" spans="2:65" s="1" customFormat="1" ht="22.5" customHeight="1">
      <c r="B101" s="42"/>
      <c r="C101" s="205" t="s">
        <v>76</v>
      </c>
      <c r="D101" s="205" t="s">
        <v>166</v>
      </c>
      <c r="E101" s="206" t="s">
        <v>167</v>
      </c>
      <c r="F101" s="207" t="s">
        <v>168</v>
      </c>
      <c r="G101" s="208" t="s">
        <v>169</v>
      </c>
      <c r="H101" s="209">
        <v>69</v>
      </c>
      <c r="I101" s="210"/>
      <c r="J101" s="211">
        <f>ROUND(I101*H101,2)</f>
        <v>0</v>
      </c>
      <c r="K101" s="207" t="s">
        <v>170</v>
      </c>
      <c r="L101" s="62"/>
      <c r="M101" s="212" t="s">
        <v>21</v>
      </c>
      <c r="N101" s="213" t="s">
        <v>40</v>
      </c>
      <c r="O101" s="43"/>
      <c r="P101" s="214">
        <f>O101*H101</f>
        <v>0</v>
      </c>
      <c r="Q101" s="214">
        <v>0</v>
      </c>
      <c r="R101" s="214">
        <f>Q101*H101</f>
        <v>0</v>
      </c>
      <c r="S101" s="214">
        <v>0.57999999999999996</v>
      </c>
      <c r="T101" s="215">
        <f>S101*H101</f>
        <v>40.019999999999996</v>
      </c>
      <c r="AR101" s="25" t="s">
        <v>171</v>
      </c>
      <c r="AT101" s="25" t="s">
        <v>166</v>
      </c>
      <c r="AU101" s="25" t="s">
        <v>172</v>
      </c>
      <c r="AY101" s="25" t="s">
        <v>162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25" t="s">
        <v>76</v>
      </c>
      <c r="BK101" s="216">
        <f>ROUND(I101*H101,2)</f>
        <v>0</v>
      </c>
      <c r="BL101" s="25" t="s">
        <v>171</v>
      </c>
      <c r="BM101" s="25" t="s">
        <v>173</v>
      </c>
    </row>
    <row r="102" spans="2:65" s="12" customFormat="1">
      <c r="B102" s="217"/>
      <c r="C102" s="218"/>
      <c r="D102" s="219" t="s">
        <v>174</v>
      </c>
      <c r="E102" s="220" t="s">
        <v>21</v>
      </c>
      <c r="F102" s="221" t="s">
        <v>545</v>
      </c>
      <c r="G102" s="218"/>
      <c r="H102" s="222">
        <v>69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174</v>
      </c>
      <c r="AU102" s="228" t="s">
        <v>172</v>
      </c>
      <c r="AV102" s="12" t="s">
        <v>80</v>
      </c>
      <c r="AW102" s="12" t="s">
        <v>33</v>
      </c>
      <c r="AX102" s="12" t="s">
        <v>76</v>
      </c>
      <c r="AY102" s="228" t="s">
        <v>162</v>
      </c>
    </row>
    <row r="103" spans="2:65" s="1" customFormat="1" ht="22.5" customHeight="1">
      <c r="B103" s="42"/>
      <c r="C103" s="205" t="s">
        <v>80</v>
      </c>
      <c r="D103" s="205" t="s">
        <v>166</v>
      </c>
      <c r="E103" s="206" t="s">
        <v>176</v>
      </c>
      <c r="F103" s="207" t="s">
        <v>177</v>
      </c>
      <c r="G103" s="208" t="s">
        <v>169</v>
      </c>
      <c r="H103" s="209">
        <v>69</v>
      </c>
      <c r="I103" s="210"/>
      <c r="J103" s="211">
        <f>ROUND(I103*H103,2)</f>
        <v>0</v>
      </c>
      <c r="K103" s="207" t="s">
        <v>170</v>
      </c>
      <c r="L103" s="62"/>
      <c r="M103" s="212" t="s">
        <v>21</v>
      </c>
      <c r="N103" s="213" t="s">
        <v>40</v>
      </c>
      <c r="O103" s="43"/>
      <c r="P103" s="214">
        <f>O103*H103</f>
        <v>0</v>
      </c>
      <c r="Q103" s="214">
        <v>0</v>
      </c>
      <c r="R103" s="214">
        <f>Q103*H103</f>
        <v>0</v>
      </c>
      <c r="S103" s="214">
        <v>0.22</v>
      </c>
      <c r="T103" s="215">
        <f>S103*H103</f>
        <v>15.18</v>
      </c>
      <c r="AR103" s="25" t="s">
        <v>171</v>
      </c>
      <c r="AT103" s="25" t="s">
        <v>166</v>
      </c>
      <c r="AU103" s="25" t="s">
        <v>172</v>
      </c>
      <c r="AY103" s="25" t="s">
        <v>162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5" t="s">
        <v>76</v>
      </c>
      <c r="BK103" s="216">
        <f>ROUND(I103*H103,2)</f>
        <v>0</v>
      </c>
      <c r="BL103" s="25" t="s">
        <v>171</v>
      </c>
      <c r="BM103" s="25" t="s">
        <v>178</v>
      </c>
    </row>
    <row r="104" spans="2:65" s="12" customFormat="1">
      <c r="B104" s="217"/>
      <c r="C104" s="218"/>
      <c r="D104" s="219" t="s">
        <v>174</v>
      </c>
      <c r="E104" s="220" t="s">
        <v>21</v>
      </c>
      <c r="F104" s="221" t="s">
        <v>545</v>
      </c>
      <c r="G104" s="218"/>
      <c r="H104" s="222">
        <v>69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174</v>
      </c>
      <c r="AU104" s="228" t="s">
        <v>172</v>
      </c>
      <c r="AV104" s="12" t="s">
        <v>80</v>
      </c>
      <c r="AW104" s="12" t="s">
        <v>33</v>
      </c>
      <c r="AX104" s="12" t="s">
        <v>76</v>
      </c>
      <c r="AY104" s="228" t="s">
        <v>162</v>
      </c>
    </row>
    <row r="105" spans="2:65" s="1" customFormat="1" ht="22.5" customHeight="1">
      <c r="B105" s="42"/>
      <c r="C105" s="205" t="s">
        <v>172</v>
      </c>
      <c r="D105" s="205" t="s">
        <v>166</v>
      </c>
      <c r="E105" s="206" t="s">
        <v>179</v>
      </c>
      <c r="F105" s="207" t="s">
        <v>180</v>
      </c>
      <c r="G105" s="208" t="s">
        <v>181</v>
      </c>
      <c r="H105" s="209">
        <v>7.8</v>
      </c>
      <c r="I105" s="210"/>
      <c r="J105" s="211">
        <f>ROUND(I105*H105,2)</f>
        <v>0</v>
      </c>
      <c r="K105" s="207" t="s">
        <v>170</v>
      </c>
      <c r="L105" s="62"/>
      <c r="M105" s="212" t="s">
        <v>21</v>
      </c>
      <c r="N105" s="213" t="s">
        <v>40</v>
      </c>
      <c r="O105" s="43"/>
      <c r="P105" s="214">
        <f>O105*H105</f>
        <v>0</v>
      </c>
      <c r="Q105" s="214">
        <v>0</v>
      </c>
      <c r="R105" s="214">
        <f>Q105*H105</f>
        <v>0</v>
      </c>
      <c r="S105" s="214">
        <v>0.23</v>
      </c>
      <c r="T105" s="215">
        <f>S105*H105</f>
        <v>1.794</v>
      </c>
      <c r="AR105" s="25" t="s">
        <v>171</v>
      </c>
      <c r="AT105" s="25" t="s">
        <v>166</v>
      </c>
      <c r="AU105" s="25" t="s">
        <v>172</v>
      </c>
      <c r="AY105" s="25" t="s">
        <v>162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25" t="s">
        <v>76</v>
      </c>
      <c r="BK105" s="216">
        <f>ROUND(I105*H105,2)</f>
        <v>0</v>
      </c>
      <c r="BL105" s="25" t="s">
        <v>171</v>
      </c>
      <c r="BM105" s="25" t="s">
        <v>182</v>
      </c>
    </row>
    <row r="106" spans="2:65" s="12" customFormat="1">
      <c r="B106" s="217"/>
      <c r="C106" s="218"/>
      <c r="D106" s="219" t="s">
        <v>174</v>
      </c>
      <c r="E106" s="220" t="s">
        <v>21</v>
      </c>
      <c r="F106" s="221" t="s">
        <v>546</v>
      </c>
      <c r="G106" s="218"/>
      <c r="H106" s="222">
        <v>7.8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174</v>
      </c>
      <c r="AU106" s="228" t="s">
        <v>172</v>
      </c>
      <c r="AV106" s="12" t="s">
        <v>80</v>
      </c>
      <c r="AW106" s="12" t="s">
        <v>33</v>
      </c>
      <c r="AX106" s="12" t="s">
        <v>76</v>
      </c>
      <c r="AY106" s="228" t="s">
        <v>162</v>
      </c>
    </row>
    <row r="107" spans="2:65" s="1" customFormat="1" ht="22.5" customHeight="1">
      <c r="B107" s="42"/>
      <c r="C107" s="205" t="s">
        <v>171</v>
      </c>
      <c r="D107" s="205" t="s">
        <v>166</v>
      </c>
      <c r="E107" s="206" t="s">
        <v>184</v>
      </c>
      <c r="F107" s="207" t="s">
        <v>185</v>
      </c>
      <c r="G107" s="208" t="s">
        <v>181</v>
      </c>
      <c r="H107" s="209">
        <v>7.2</v>
      </c>
      <c r="I107" s="210"/>
      <c r="J107" s="211">
        <f>ROUND(I107*H107,2)</f>
        <v>0</v>
      </c>
      <c r="K107" s="207" t="s">
        <v>170</v>
      </c>
      <c r="L107" s="62"/>
      <c r="M107" s="212" t="s">
        <v>21</v>
      </c>
      <c r="N107" s="213" t="s">
        <v>40</v>
      </c>
      <c r="O107" s="43"/>
      <c r="P107" s="214">
        <f>O107*H107</f>
        <v>0</v>
      </c>
      <c r="Q107" s="214">
        <v>0</v>
      </c>
      <c r="R107" s="214">
        <f>Q107*H107</f>
        <v>0</v>
      </c>
      <c r="S107" s="214">
        <v>0.28999999999999998</v>
      </c>
      <c r="T107" s="215">
        <f>S107*H107</f>
        <v>2.0880000000000001</v>
      </c>
      <c r="AR107" s="25" t="s">
        <v>171</v>
      </c>
      <c r="AT107" s="25" t="s">
        <v>166</v>
      </c>
      <c r="AU107" s="25" t="s">
        <v>172</v>
      </c>
      <c r="AY107" s="25" t="s">
        <v>162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25" t="s">
        <v>76</v>
      </c>
      <c r="BK107" s="216">
        <f>ROUND(I107*H107,2)</f>
        <v>0</v>
      </c>
      <c r="BL107" s="25" t="s">
        <v>171</v>
      </c>
      <c r="BM107" s="25" t="s">
        <v>186</v>
      </c>
    </row>
    <row r="108" spans="2:65" s="12" customFormat="1">
      <c r="B108" s="217"/>
      <c r="C108" s="218"/>
      <c r="D108" s="219" t="s">
        <v>174</v>
      </c>
      <c r="E108" s="220" t="s">
        <v>21</v>
      </c>
      <c r="F108" s="221" t="s">
        <v>547</v>
      </c>
      <c r="G108" s="218"/>
      <c r="H108" s="222">
        <v>7.2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174</v>
      </c>
      <c r="AU108" s="228" t="s">
        <v>172</v>
      </c>
      <c r="AV108" s="12" t="s">
        <v>80</v>
      </c>
      <c r="AW108" s="12" t="s">
        <v>33</v>
      </c>
      <c r="AX108" s="12" t="s">
        <v>76</v>
      </c>
      <c r="AY108" s="228" t="s">
        <v>162</v>
      </c>
    </row>
    <row r="109" spans="2:65" s="1" customFormat="1" ht="22.5" customHeight="1">
      <c r="B109" s="42"/>
      <c r="C109" s="205" t="s">
        <v>188</v>
      </c>
      <c r="D109" s="205" t="s">
        <v>166</v>
      </c>
      <c r="E109" s="206" t="s">
        <v>189</v>
      </c>
      <c r="F109" s="207" t="s">
        <v>190</v>
      </c>
      <c r="G109" s="208" t="s">
        <v>191</v>
      </c>
      <c r="H109" s="209">
        <v>14.4</v>
      </c>
      <c r="I109" s="210"/>
      <c r="J109" s="211">
        <f>ROUND(I109*H109,2)</f>
        <v>0</v>
      </c>
      <c r="K109" s="207" t="s">
        <v>170</v>
      </c>
      <c r="L109" s="62"/>
      <c r="M109" s="212" t="s">
        <v>21</v>
      </c>
      <c r="N109" s="213" t="s">
        <v>40</v>
      </c>
      <c r="O109" s="43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AR109" s="25" t="s">
        <v>171</v>
      </c>
      <c r="AT109" s="25" t="s">
        <v>166</v>
      </c>
      <c r="AU109" s="25" t="s">
        <v>172</v>
      </c>
      <c r="AY109" s="25" t="s">
        <v>162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25" t="s">
        <v>76</v>
      </c>
      <c r="BK109" s="216">
        <f>ROUND(I109*H109,2)</f>
        <v>0</v>
      </c>
      <c r="BL109" s="25" t="s">
        <v>171</v>
      </c>
      <c r="BM109" s="25" t="s">
        <v>192</v>
      </c>
    </row>
    <row r="110" spans="2:65" s="12" customFormat="1">
      <c r="B110" s="217"/>
      <c r="C110" s="218"/>
      <c r="D110" s="229" t="s">
        <v>174</v>
      </c>
      <c r="E110" s="230" t="s">
        <v>21</v>
      </c>
      <c r="F110" s="231" t="s">
        <v>548</v>
      </c>
      <c r="G110" s="218"/>
      <c r="H110" s="232">
        <v>14.4</v>
      </c>
      <c r="I110" s="223"/>
      <c r="J110" s="218"/>
      <c r="K110" s="218"/>
      <c r="L110" s="224"/>
      <c r="M110" s="225"/>
      <c r="N110" s="226"/>
      <c r="O110" s="226"/>
      <c r="P110" s="226"/>
      <c r="Q110" s="226"/>
      <c r="R110" s="226"/>
      <c r="S110" s="226"/>
      <c r="T110" s="227"/>
      <c r="AT110" s="228" t="s">
        <v>174</v>
      </c>
      <c r="AU110" s="228" t="s">
        <v>172</v>
      </c>
      <c r="AV110" s="12" t="s">
        <v>80</v>
      </c>
      <c r="AW110" s="12" t="s">
        <v>33</v>
      </c>
      <c r="AX110" s="12" t="s">
        <v>69</v>
      </c>
      <c r="AY110" s="228" t="s">
        <v>162</v>
      </c>
    </row>
    <row r="111" spans="2:65" s="13" customFormat="1">
      <c r="B111" s="233"/>
      <c r="C111" s="234"/>
      <c r="D111" s="219" t="s">
        <v>174</v>
      </c>
      <c r="E111" s="235" t="s">
        <v>21</v>
      </c>
      <c r="F111" s="236" t="s">
        <v>194</v>
      </c>
      <c r="G111" s="234"/>
      <c r="H111" s="237">
        <v>14.4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174</v>
      </c>
      <c r="AU111" s="243" t="s">
        <v>172</v>
      </c>
      <c r="AV111" s="13" t="s">
        <v>171</v>
      </c>
      <c r="AW111" s="13" t="s">
        <v>33</v>
      </c>
      <c r="AX111" s="13" t="s">
        <v>76</v>
      </c>
      <c r="AY111" s="243" t="s">
        <v>162</v>
      </c>
    </row>
    <row r="112" spans="2:65" s="1" customFormat="1" ht="22.5" customHeight="1">
      <c r="B112" s="42"/>
      <c r="C112" s="205" t="s">
        <v>195</v>
      </c>
      <c r="D112" s="205" t="s">
        <v>166</v>
      </c>
      <c r="E112" s="206" t="s">
        <v>196</v>
      </c>
      <c r="F112" s="207" t="s">
        <v>197</v>
      </c>
      <c r="G112" s="208" t="s">
        <v>198</v>
      </c>
      <c r="H112" s="209">
        <v>0.6</v>
      </c>
      <c r="I112" s="210"/>
      <c r="J112" s="211">
        <f>ROUND(I112*H112,2)</f>
        <v>0</v>
      </c>
      <c r="K112" s="207" t="s">
        <v>170</v>
      </c>
      <c r="L112" s="62"/>
      <c r="M112" s="212" t="s">
        <v>21</v>
      </c>
      <c r="N112" s="213" t="s">
        <v>40</v>
      </c>
      <c r="O112" s="43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25" t="s">
        <v>171</v>
      </c>
      <c r="AT112" s="25" t="s">
        <v>166</v>
      </c>
      <c r="AU112" s="25" t="s">
        <v>172</v>
      </c>
      <c r="AY112" s="25" t="s">
        <v>162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25" t="s">
        <v>76</v>
      </c>
      <c r="BK112" s="216">
        <f>ROUND(I112*H112,2)</f>
        <v>0</v>
      </c>
      <c r="BL112" s="25" t="s">
        <v>171</v>
      </c>
      <c r="BM112" s="25" t="s">
        <v>199</v>
      </c>
    </row>
    <row r="113" spans="2:65" s="12" customFormat="1">
      <c r="B113" s="217"/>
      <c r="C113" s="218"/>
      <c r="D113" s="229" t="s">
        <v>174</v>
      </c>
      <c r="E113" s="230" t="s">
        <v>21</v>
      </c>
      <c r="F113" s="231" t="s">
        <v>549</v>
      </c>
      <c r="G113" s="218"/>
      <c r="H113" s="232">
        <v>0.6</v>
      </c>
      <c r="I113" s="223"/>
      <c r="J113" s="218"/>
      <c r="K113" s="218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174</v>
      </c>
      <c r="AU113" s="228" t="s">
        <v>172</v>
      </c>
      <c r="AV113" s="12" t="s">
        <v>80</v>
      </c>
      <c r="AW113" s="12" t="s">
        <v>33</v>
      </c>
      <c r="AX113" s="12" t="s">
        <v>69</v>
      </c>
      <c r="AY113" s="228" t="s">
        <v>162</v>
      </c>
    </row>
    <row r="114" spans="2:65" s="13" customFormat="1">
      <c r="B114" s="233"/>
      <c r="C114" s="234"/>
      <c r="D114" s="219" t="s">
        <v>174</v>
      </c>
      <c r="E114" s="235" t="s">
        <v>21</v>
      </c>
      <c r="F114" s="236" t="s">
        <v>194</v>
      </c>
      <c r="G114" s="234"/>
      <c r="H114" s="237">
        <v>0.6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AT114" s="243" t="s">
        <v>174</v>
      </c>
      <c r="AU114" s="243" t="s">
        <v>172</v>
      </c>
      <c r="AV114" s="13" t="s">
        <v>171</v>
      </c>
      <c r="AW114" s="13" t="s">
        <v>33</v>
      </c>
      <c r="AX114" s="13" t="s">
        <v>76</v>
      </c>
      <c r="AY114" s="243" t="s">
        <v>162</v>
      </c>
    </row>
    <row r="115" spans="2:65" s="1" customFormat="1" ht="31.5" customHeight="1">
      <c r="B115" s="42"/>
      <c r="C115" s="205" t="s">
        <v>201</v>
      </c>
      <c r="D115" s="205" t="s">
        <v>166</v>
      </c>
      <c r="E115" s="206" t="s">
        <v>202</v>
      </c>
      <c r="F115" s="207" t="s">
        <v>203</v>
      </c>
      <c r="G115" s="208" t="s">
        <v>181</v>
      </c>
      <c r="H115" s="209">
        <v>30</v>
      </c>
      <c r="I115" s="210"/>
      <c r="J115" s="211">
        <f>ROUND(I115*H115,2)</f>
        <v>0</v>
      </c>
      <c r="K115" s="207" t="s">
        <v>170</v>
      </c>
      <c r="L115" s="62"/>
      <c r="M115" s="212" t="s">
        <v>21</v>
      </c>
      <c r="N115" s="213" t="s">
        <v>40</v>
      </c>
      <c r="O115" s="43"/>
      <c r="P115" s="214">
        <f>O115*H115</f>
        <v>0</v>
      </c>
      <c r="Q115" s="214">
        <v>5.5000000000000003E-4</v>
      </c>
      <c r="R115" s="214">
        <f>Q115*H115</f>
        <v>1.6500000000000001E-2</v>
      </c>
      <c r="S115" s="214">
        <v>0</v>
      </c>
      <c r="T115" s="215">
        <f>S115*H115</f>
        <v>0</v>
      </c>
      <c r="AR115" s="25" t="s">
        <v>171</v>
      </c>
      <c r="AT115" s="25" t="s">
        <v>166</v>
      </c>
      <c r="AU115" s="25" t="s">
        <v>172</v>
      </c>
      <c r="AY115" s="25" t="s">
        <v>162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25" t="s">
        <v>76</v>
      </c>
      <c r="BK115" s="216">
        <f>ROUND(I115*H115,2)</f>
        <v>0</v>
      </c>
      <c r="BL115" s="25" t="s">
        <v>171</v>
      </c>
      <c r="BM115" s="25" t="s">
        <v>204</v>
      </c>
    </row>
    <row r="116" spans="2:65" s="12" customFormat="1">
      <c r="B116" s="217"/>
      <c r="C116" s="218"/>
      <c r="D116" s="219" t="s">
        <v>174</v>
      </c>
      <c r="E116" s="220" t="s">
        <v>21</v>
      </c>
      <c r="F116" s="221" t="s">
        <v>550</v>
      </c>
      <c r="G116" s="218"/>
      <c r="H116" s="222">
        <v>30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174</v>
      </c>
      <c r="AU116" s="228" t="s">
        <v>172</v>
      </c>
      <c r="AV116" s="12" t="s">
        <v>80</v>
      </c>
      <c r="AW116" s="12" t="s">
        <v>33</v>
      </c>
      <c r="AX116" s="12" t="s">
        <v>76</v>
      </c>
      <c r="AY116" s="228" t="s">
        <v>162</v>
      </c>
    </row>
    <row r="117" spans="2:65" s="1" customFormat="1" ht="22.5" customHeight="1">
      <c r="B117" s="42"/>
      <c r="C117" s="205" t="s">
        <v>206</v>
      </c>
      <c r="D117" s="205" t="s">
        <v>166</v>
      </c>
      <c r="E117" s="206" t="s">
        <v>207</v>
      </c>
      <c r="F117" s="207" t="s">
        <v>208</v>
      </c>
      <c r="G117" s="208" t="s">
        <v>181</v>
      </c>
      <c r="H117" s="209">
        <v>30</v>
      </c>
      <c r="I117" s="210"/>
      <c r="J117" s="211">
        <f>ROUND(I117*H117,2)</f>
        <v>0</v>
      </c>
      <c r="K117" s="207" t="s">
        <v>170</v>
      </c>
      <c r="L117" s="62"/>
      <c r="M117" s="212" t="s">
        <v>21</v>
      </c>
      <c r="N117" s="213" t="s">
        <v>40</v>
      </c>
      <c r="O117" s="43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AR117" s="25" t="s">
        <v>171</v>
      </c>
      <c r="AT117" s="25" t="s">
        <v>166</v>
      </c>
      <c r="AU117" s="25" t="s">
        <v>172</v>
      </c>
      <c r="AY117" s="25" t="s">
        <v>162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25" t="s">
        <v>76</v>
      </c>
      <c r="BK117" s="216">
        <f>ROUND(I117*H117,2)</f>
        <v>0</v>
      </c>
      <c r="BL117" s="25" t="s">
        <v>171</v>
      </c>
      <c r="BM117" s="25" t="s">
        <v>209</v>
      </c>
    </row>
    <row r="118" spans="2:65" s="12" customFormat="1">
      <c r="B118" s="217"/>
      <c r="C118" s="218"/>
      <c r="D118" s="219" t="s">
        <v>174</v>
      </c>
      <c r="E118" s="220" t="s">
        <v>21</v>
      </c>
      <c r="F118" s="221" t="s">
        <v>551</v>
      </c>
      <c r="G118" s="218"/>
      <c r="H118" s="222">
        <v>30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174</v>
      </c>
      <c r="AU118" s="228" t="s">
        <v>172</v>
      </c>
      <c r="AV118" s="12" t="s">
        <v>80</v>
      </c>
      <c r="AW118" s="12" t="s">
        <v>33</v>
      </c>
      <c r="AX118" s="12" t="s">
        <v>76</v>
      </c>
      <c r="AY118" s="228" t="s">
        <v>162</v>
      </c>
    </row>
    <row r="119" spans="2:65" s="1" customFormat="1" ht="22.5" customHeight="1">
      <c r="B119" s="42"/>
      <c r="C119" s="205" t="s">
        <v>211</v>
      </c>
      <c r="D119" s="205" t="s">
        <v>166</v>
      </c>
      <c r="E119" s="206" t="s">
        <v>212</v>
      </c>
      <c r="F119" s="207" t="s">
        <v>213</v>
      </c>
      <c r="G119" s="208" t="s">
        <v>181</v>
      </c>
      <c r="H119" s="209">
        <v>19.2</v>
      </c>
      <c r="I119" s="210"/>
      <c r="J119" s="211">
        <f>ROUND(I119*H119,2)</f>
        <v>0</v>
      </c>
      <c r="K119" s="207" t="s">
        <v>170</v>
      </c>
      <c r="L119" s="62"/>
      <c r="M119" s="212" t="s">
        <v>21</v>
      </c>
      <c r="N119" s="213" t="s">
        <v>40</v>
      </c>
      <c r="O119" s="43"/>
      <c r="P119" s="214">
        <f>O119*H119</f>
        <v>0</v>
      </c>
      <c r="Q119" s="214">
        <v>2.5000000000000001E-4</v>
      </c>
      <c r="R119" s="214">
        <f>Q119*H119</f>
        <v>4.7999999999999996E-3</v>
      </c>
      <c r="S119" s="214">
        <v>0</v>
      </c>
      <c r="T119" s="215">
        <f>S119*H119</f>
        <v>0</v>
      </c>
      <c r="AR119" s="25" t="s">
        <v>171</v>
      </c>
      <c r="AT119" s="25" t="s">
        <v>166</v>
      </c>
      <c r="AU119" s="25" t="s">
        <v>172</v>
      </c>
      <c r="AY119" s="25" t="s">
        <v>162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25" t="s">
        <v>76</v>
      </c>
      <c r="BK119" s="216">
        <f>ROUND(I119*H119,2)</f>
        <v>0</v>
      </c>
      <c r="BL119" s="25" t="s">
        <v>171</v>
      </c>
      <c r="BM119" s="25" t="s">
        <v>214</v>
      </c>
    </row>
    <row r="120" spans="2:65" s="12" customFormat="1">
      <c r="B120" s="217"/>
      <c r="C120" s="218"/>
      <c r="D120" s="219" t="s">
        <v>174</v>
      </c>
      <c r="E120" s="220" t="s">
        <v>21</v>
      </c>
      <c r="F120" s="221" t="s">
        <v>552</v>
      </c>
      <c r="G120" s="218"/>
      <c r="H120" s="222">
        <v>19.2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174</v>
      </c>
      <c r="AU120" s="228" t="s">
        <v>172</v>
      </c>
      <c r="AV120" s="12" t="s">
        <v>80</v>
      </c>
      <c r="AW120" s="12" t="s">
        <v>33</v>
      </c>
      <c r="AX120" s="12" t="s">
        <v>76</v>
      </c>
      <c r="AY120" s="228" t="s">
        <v>162</v>
      </c>
    </row>
    <row r="121" spans="2:65" s="1" customFormat="1" ht="22.5" customHeight="1">
      <c r="B121" s="42"/>
      <c r="C121" s="205" t="s">
        <v>216</v>
      </c>
      <c r="D121" s="205" t="s">
        <v>166</v>
      </c>
      <c r="E121" s="206" t="s">
        <v>217</v>
      </c>
      <c r="F121" s="207" t="s">
        <v>218</v>
      </c>
      <c r="G121" s="208" t="s">
        <v>181</v>
      </c>
      <c r="H121" s="209">
        <v>19.2</v>
      </c>
      <c r="I121" s="210"/>
      <c r="J121" s="211">
        <f>ROUND(I121*H121,2)</f>
        <v>0</v>
      </c>
      <c r="K121" s="207" t="s">
        <v>170</v>
      </c>
      <c r="L121" s="62"/>
      <c r="M121" s="212" t="s">
        <v>21</v>
      </c>
      <c r="N121" s="213" t="s">
        <v>40</v>
      </c>
      <c r="O121" s="43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AR121" s="25" t="s">
        <v>171</v>
      </c>
      <c r="AT121" s="25" t="s">
        <v>166</v>
      </c>
      <c r="AU121" s="25" t="s">
        <v>172</v>
      </c>
      <c r="AY121" s="25" t="s">
        <v>162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25" t="s">
        <v>76</v>
      </c>
      <c r="BK121" s="216">
        <f>ROUND(I121*H121,2)</f>
        <v>0</v>
      </c>
      <c r="BL121" s="25" t="s">
        <v>171</v>
      </c>
      <c r="BM121" s="25" t="s">
        <v>219</v>
      </c>
    </row>
    <row r="122" spans="2:65" s="12" customFormat="1">
      <c r="B122" s="217"/>
      <c r="C122" s="218"/>
      <c r="D122" s="229" t="s">
        <v>174</v>
      </c>
      <c r="E122" s="230" t="s">
        <v>21</v>
      </c>
      <c r="F122" s="231" t="s">
        <v>553</v>
      </c>
      <c r="G122" s="218"/>
      <c r="H122" s="232">
        <v>19.2</v>
      </c>
      <c r="I122" s="223"/>
      <c r="J122" s="218"/>
      <c r="K122" s="218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174</v>
      </c>
      <c r="AU122" s="228" t="s">
        <v>172</v>
      </c>
      <c r="AV122" s="12" t="s">
        <v>80</v>
      </c>
      <c r="AW122" s="12" t="s">
        <v>33</v>
      </c>
      <c r="AX122" s="12" t="s">
        <v>76</v>
      </c>
      <c r="AY122" s="228" t="s">
        <v>162</v>
      </c>
    </row>
    <row r="123" spans="2:65" s="11" customFormat="1" ht="22.35" customHeight="1">
      <c r="B123" s="186"/>
      <c r="C123" s="187"/>
      <c r="D123" s="202" t="s">
        <v>68</v>
      </c>
      <c r="E123" s="203" t="s">
        <v>221</v>
      </c>
      <c r="F123" s="203" t="s">
        <v>222</v>
      </c>
      <c r="G123" s="187"/>
      <c r="H123" s="187"/>
      <c r="I123" s="190"/>
      <c r="J123" s="204">
        <f>BK123</f>
        <v>0</v>
      </c>
      <c r="K123" s="187"/>
      <c r="L123" s="192"/>
      <c r="M123" s="193"/>
      <c r="N123" s="194"/>
      <c r="O123" s="194"/>
      <c r="P123" s="195">
        <f>SUM(P124:P128)</f>
        <v>0</v>
      </c>
      <c r="Q123" s="194"/>
      <c r="R123" s="195">
        <f>SUM(R124:R128)</f>
        <v>0</v>
      </c>
      <c r="S123" s="194"/>
      <c r="T123" s="196">
        <f>SUM(T124:T128)</f>
        <v>0</v>
      </c>
      <c r="AR123" s="197" t="s">
        <v>76</v>
      </c>
      <c r="AT123" s="198" t="s">
        <v>68</v>
      </c>
      <c r="AU123" s="198" t="s">
        <v>80</v>
      </c>
      <c r="AY123" s="197" t="s">
        <v>162</v>
      </c>
      <c r="BK123" s="199">
        <f>SUM(BK124:BK128)</f>
        <v>0</v>
      </c>
    </row>
    <row r="124" spans="2:65" s="1" customFormat="1" ht="22.5" customHeight="1">
      <c r="B124" s="42"/>
      <c r="C124" s="205" t="s">
        <v>164</v>
      </c>
      <c r="D124" s="205" t="s">
        <v>166</v>
      </c>
      <c r="E124" s="206" t="s">
        <v>223</v>
      </c>
      <c r="F124" s="207" t="s">
        <v>224</v>
      </c>
      <c r="G124" s="208" t="s">
        <v>225</v>
      </c>
      <c r="H124" s="209">
        <v>0.9</v>
      </c>
      <c r="I124" s="210"/>
      <c r="J124" s="211">
        <f>ROUND(I124*H124,2)</f>
        <v>0</v>
      </c>
      <c r="K124" s="207" t="s">
        <v>170</v>
      </c>
      <c r="L124" s="62"/>
      <c r="M124" s="212" t="s">
        <v>21</v>
      </c>
      <c r="N124" s="213" t="s">
        <v>40</v>
      </c>
      <c r="O124" s="43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AR124" s="25" t="s">
        <v>171</v>
      </c>
      <c r="AT124" s="25" t="s">
        <v>166</v>
      </c>
      <c r="AU124" s="25" t="s">
        <v>172</v>
      </c>
      <c r="AY124" s="25" t="s">
        <v>162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25" t="s">
        <v>76</v>
      </c>
      <c r="BK124" s="216">
        <f>ROUND(I124*H124,2)</f>
        <v>0</v>
      </c>
      <c r="BL124" s="25" t="s">
        <v>171</v>
      </c>
      <c r="BM124" s="25" t="s">
        <v>226</v>
      </c>
    </row>
    <row r="125" spans="2:65" s="12" customFormat="1">
      <c r="B125" s="217"/>
      <c r="C125" s="218"/>
      <c r="D125" s="219" t="s">
        <v>174</v>
      </c>
      <c r="E125" s="220" t="s">
        <v>21</v>
      </c>
      <c r="F125" s="221" t="s">
        <v>554</v>
      </c>
      <c r="G125" s="218"/>
      <c r="H125" s="222">
        <v>0.9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174</v>
      </c>
      <c r="AU125" s="228" t="s">
        <v>172</v>
      </c>
      <c r="AV125" s="12" t="s">
        <v>80</v>
      </c>
      <c r="AW125" s="12" t="s">
        <v>33</v>
      </c>
      <c r="AX125" s="12" t="s">
        <v>76</v>
      </c>
      <c r="AY125" s="228" t="s">
        <v>162</v>
      </c>
    </row>
    <row r="126" spans="2:65" s="1" customFormat="1" ht="22.5" customHeight="1">
      <c r="B126" s="42"/>
      <c r="C126" s="205" t="s">
        <v>221</v>
      </c>
      <c r="D126" s="205" t="s">
        <v>166</v>
      </c>
      <c r="E126" s="206" t="s">
        <v>228</v>
      </c>
      <c r="F126" s="207" t="s">
        <v>229</v>
      </c>
      <c r="G126" s="208" t="s">
        <v>225</v>
      </c>
      <c r="H126" s="209">
        <v>5.04</v>
      </c>
      <c r="I126" s="210"/>
      <c r="J126" s="211">
        <f>ROUND(I126*H126,2)</f>
        <v>0</v>
      </c>
      <c r="K126" s="207" t="s">
        <v>170</v>
      </c>
      <c r="L126" s="62"/>
      <c r="M126" s="212" t="s">
        <v>21</v>
      </c>
      <c r="N126" s="213" t="s">
        <v>40</v>
      </c>
      <c r="O126" s="43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25" t="s">
        <v>171</v>
      </c>
      <c r="AT126" s="25" t="s">
        <v>166</v>
      </c>
      <c r="AU126" s="25" t="s">
        <v>172</v>
      </c>
      <c r="AY126" s="25" t="s">
        <v>162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25" t="s">
        <v>76</v>
      </c>
      <c r="BK126" s="216">
        <f>ROUND(I126*H126,2)</f>
        <v>0</v>
      </c>
      <c r="BL126" s="25" t="s">
        <v>171</v>
      </c>
      <c r="BM126" s="25" t="s">
        <v>230</v>
      </c>
    </row>
    <row r="127" spans="2:65" s="12" customFormat="1">
      <c r="B127" s="217"/>
      <c r="C127" s="218"/>
      <c r="D127" s="229" t="s">
        <v>174</v>
      </c>
      <c r="E127" s="230" t="s">
        <v>21</v>
      </c>
      <c r="F127" s="231" t="s">
        <v>555</v>
      </c>
      <c r="G127" s="218"/>
      <c r="H127" s="232">
        <v>5.04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174</v>
      </c>
      <c r="AU127" s="228" t="s">
        <v>172</v>
      </c>
      <c r="AV127" s="12" t="s">
        <v>80</v>
      </c>
      <c r="AW127" s="12" t="s">
        <v>33</v>
      </c>
      <c r="AX127" s="12" t="s">
        <v>69</v>
      </c>
      <c r="AY127" s="228" t="s">
        <v>162</v>
      </c>
    </row>
    <row r="128" spans="2:65" s="13" customFormat="1">
      <c r="B128" s="233"/>
      <c r="C128" s="234"/>
      <c r="D128" s="229" t="s">
        <v>174</v>
      </c>
      <c r="E128" s="244" t="s">
        <v>21</v>
      </c>
      <c r="F128" s="245" t="s">
        <v>194</v>
      </c>
      <c r="G128" s="234"/>
      <c r="H128" s="246">
        <v>5.04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174</v>
      </c>
      <c r="AU128" s="243" t="s">
        <v>172</v>
      </c>
      <c r="AV128" s="13" t="s">
        <v>171</v>
      </c>
      <c r="AW128" s="13" t="s">
        <v>33</v>
      </c>
      <c r="AX128" s="13" t="s">
        <v>76</v>
      </c>
      <c r="AY128" s="243" t="s">
        <v>162</v>
      </c>
    </row>
    <row r="129" spans="2:65" s="11" customFormat="1" ht="22.35" customHeight="1">
      <c r="B129" s="186"/>
      <c r="C129" s="187"/>
      <c r="D129" s="202" t="s">
        <v>68</v>
      </c>
      <c r="E129" s="203" t="s">
        <v>232</v>
      </c>
      <c r="F129" s="203" t="s">
        <v>233</v>
      </c>
      <c r="G129" s="187"/>
      <c r="H129" s="187"/>
      <c r="I129" s="190"/>
      <c r="J129" s="204">
        <f>BK129</f>
        <v>0</v>
      </c>
      <c r="K129" s="187"/>
      <c r="L129" s="192"/>
      <c r="M129" s="193"/>
      <c r="N129" s="194"/>
      <c r="O129" s="194"/>
      <c r="P129" s="195">
        <f>SUM(P130:P138)</f>
        <v>0</v>
      </c>
      <c r="Q129" s="194"/>
      <c r="R129" s="195">
        <f>SUM(R130:R138)</f>
        <v>0</v>
      </c>
      <c r="S129" s="194"/>
      <c r="T129" s="196">
        <f>SUM(T130:T138)</f>
        <v>0</v>
      </c>
      <c r="AR129" s="197" t="s">
        <v>76</v>
      </c>
      <c r="AT129" s="198" t="s">
        <v>68</v>
      </c>
      <c r="AU129" s="198" t="s">
        <v>80</v>
      </c>
      <c r="AY129" s="197" t="s">
        <v>162</v>
      </c>
      <c r="BK129" s="199">
        <f>SUM(BK130:BK138)</f>
        <v>0</v>
      </c>
    </row>
    <row r="130" spans="2:65" s="1" customFormat="1" ht="22.5" customHeight="1">
      <c r="B130" s="42"/>
      <c r="C130" s="205" t="s">
        <v>232</v>
      </c>
      <c r="D130" s="205" t="s">
        <v>166</v>
      </c>
      <c r="E130" s="206" t="s">
        <v>234</v>
      </c>
      <c r="F130" s="207" t="s">
        <v>235</v>
      </c>
      <c r="G130" s="208" t="s">
        <v>225</v>
      </c>
      <c r="H130" s="209">
        <v>48.043999999999997</v>
      </c>
      <c r="I130" s="210"/>
      <c r="J130" s="211">
        <f>ROUND(I130*H130,2)</f>
        <v>0</v>
      </c>
      <c r="K130" s="207" t="s">
        <v>170</v>
      </c>
      <c r="L130" s="62"/>
      <c r="M130" s="212" t="s">
        <v>21</v>
      </c>
      <c r="N130" s="213" t="s">
        <v>40</v>
      </c>
      <c r="O130" s="43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AR130" s="25" t="s">
        <v>171</v>
      </c>
      <c r="AT130" s="25" t="s">
        <v>166</v>
      </c>
      <c r="AU130" s="25" t="s">
        <v>172</v>
      </c>
      <c r="AY130" s="25" t="s">
        <v>162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25" t="s">
        <v>76</v>
      </c>
      <c r="BK130" s="216">
        <f>ROUND(I130*H130,2)</f>
        <v>0</v>
      </c>
      <c r="BL130" s="25" t="s">
        <v>171</v>
      </c>
      <c r="BM130" s="25" t="s">
        <v>236</v>
      </c>
    </row>
    <row r="131" spans="2:65" s="12" customFormat="1">
      <c r="B131" s="217"/>
      <c r="C131" s="218"/>
      <c r="D131" s="219" t="s">
        <v>174</v>
      </c>
      <c r="E131" s="220" t="s">
        <v>21</v>
      </c>
      <c r="F131" s="221" t="s">
        <v>556</v>
      </c>
      <c r="G131" s="218"/>
      <c r="H131" s="222">
        <v>48.043999999999997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174</v>
      </c>
      <c r="AU131" s="228" t="s">
        <v>172</v>
      </c>
      <c r="AV131" s="12" t="s">
        <v>80</v>
      </c>
      <c r="AW131" s="12" t="s">
        <v>33</v>
      </c>
      <c r="AX131" s="12" t="s">
        <v>76</v>
      </c>
      <c r="AY131" s="228" t="s">
        <v>162</v>
      </c>
    </row>
    <row r="132" spans="2:65" s="1" customFormat="1" ht="22.5" customHeight="1">
      <c r="B132" s="42"/>
      <c r="C132" s="205" t="s">
        <v>238</v>
      </c>
      <c r="D132" s="205" t="s">
        <v>166</v>
      </c>
      <c r="E132" s="206" t="s">
        <v>239</v>
      </c>
      <c r="F132" s="207" t="s">
        <v>240</v>
      </c>
      <c r="G132" s="208" t="s">
        <v>225</v>
      </c>
      <c r="H132" s="209">
        <v>14.413</v>
      </c>
      <c r="I132" s="210"/>
      <c r="J132" s="211">
        <f>ROUND(I132*H132,2)</f>
        <v>0</v>
      </c>
      <c r="K132" s="207" t="s">
        <v>170</v>
      </c>
      <c r="L132" s="62"/>
      <c r="M132" s="212" t="s">
        <v>21</v>
      </c>
      <c r="N132" s="213" t="s">
        <v>40</v>
      </c>
      <c r="O132" s="43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AR132" s="25" t="s">
        <v>171</v>
      </c>
      <c r="AT132" s="25" t="s">
        <v>166</v>
      </c>
      <c r="AU132" s="25" t="s">
        <v>172</v>
      </c>
      <c r="AY132" s="25" t="s">
        <v>162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25" t="s">
        <v>76</v>
      </c>
      <c r="BK132" s="216">
        <f>ROUND(I132*H132,2)</f>
        <v>0</v>
      </c>
      <c r="BL132" s="25" t="s">
        <v>171</v>
      </c>
      <c r="BM132" s="25" t="s">
        <v>241</v>
      </c>
    </row>
    <row r="133" spans="2:65" s="12" customFormat="1">
      <c r="B133" s="217"/>
      <c r="C133" s="218"/>
      <c r="D133" s="229" t="s">
        <v>174</v>
      </c>
      <c r="E133" s="230" t="s">
        <v>21</v>
      </c>
      <c r="F133" s="231" t="s">
        <v>557</v>
      </c>
      <c r="G133" s="218"/>
      <c r="H133" s="232">
        <v>14.413</v>
      </c>
      <c r="I133" s="223"/>
      <c r="J133" s="218"/>
      <c r="K133" s="218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174</v>
      </c>
      <c r="AU133" s="228" t="s">
        <v>172</v>
      </c>
      <c r="AV133" s="12" t="s">
        <v>80</v>
      </c>
      <c r="AW133" s="12" t="s">
        <v>33</v>
      </c>
      <c r="AX133" s="12" t="s">
        <v>69</v>
      </c>
      <c r="AY133" s="228" t="s">
        <v>162</v>
      </c>
    </row>
    <row r="134" spans="2:65" s="13" customFormat="1">
      <c r="B134" s="233"/>
      <c r="C134" s="234"/>
      <c r="D134" s="219" t="s">
        <v>174</v>
      </c>
      <c r="E134" s="235" t="s">
        <v>21</v>
      </c>
      <c r="F134" s="236" t="s">
        <v>194</v>
      </c>
      <c r="G134" s="234"/>
      <c r="H134" s="237">
        <v>14.413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174</v>
      </c>
      <c r="AU134" s="243" t="s">
        <v>172</v>
      </c>
      <c r="AV134" s="13" t="s">
        <v>171</v>
      </c>
      <c r="AW134" s="13" t="s">
        <v>33</v>
      </c>
      <c r="AX134" s="13" t="s">
        <v>76</v>
      </c>
      <c r="AY134" s="243" t="s">
        <v>162</v>
      </c>
    </row>
    <row r="135" spans="2:65" s="1" customFormat="1" ht="22.5" customHeight="1">
      <c r="B135" s="42"/>
      <c r="C135" s="205" t="s">
        <v>10</v>
      </c>
      <c r="D135" s="205" t="s">
        <v>166</v>
      </c>
      <c r="E135" s="206" t="s">
        <v>243</v>
      </c>
      <c r="F135" s="207" t="s">
        <v>244</v>
      </c>
      <c r="G135" s="208" t="s">
        <v>225</v>
      </c>
      <c r="H135" s="209">
        <v>0.23799999999999999</v>
      </c>
      <c r="I135" s="210"/>
      <c r="J135" s="211">
        <f>ROUND(I135*H135,2)</f>
        <v>0</v>
      </c>
      <c r="K135" s="207" t="s">
        <v>170</v>
      </c>
      <c r="L135" s="62"/>
      <c r="M135" s="212" t="s">
        <v>21</v>
      </c>
      <c r="N135" s="213" t="s">
        <v>40</v>
      </c>
      <c r="O135" s="43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AR135" s="25" t="s">
        <v>171</v>
      </c>
      <c r="AT135" s="25" t="s">
        <v>166</v>
      </c>
      <c r="AU135" s="25" t="s">
        <v>172</v>
      </c>
      <c r="AY135" s="25" t="s">
        <v>162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25" t="s">
        <v>76</v>
      </c>
      <c r="BK135" s="216">
        <f>ROUND(I135*H135,2)</f>
        <v>0</v>
      </c>
      <c r="BL135" s="25" t="s">
        <v>171</v>
      </c>
      <c r="BM135" s="25" t="s">
        <v>245</v>
      </c>
    </row>
    <row r="136" spans="2:65" s="12" customFormat="1">
      <c r="B136" s="217"/>
      <c r="C136" s="218"/>
      <c r="D136" s="219" t="s">
        <v>174</v>
      </c>
      <c r="E136" s="220" t="s">
        <v>21</v>
      </c>
      <c r="F136" s="221" t="s">
        <v>558</v>
      </c>
      <c r="G136" s="218"/>
      <c r="H136" s="222">
        <v>0.23799999999999999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174</v>
      </c>
      <c r="AU136" s="228" t="s">
        <v>172</v>
      </c>
      <c r="AV136" s="12" t="s">
        <v>80</v>
      </c>
      <c r="AW136" s="12" t="s">
        <v>33</v>
      </c>
      <c r="AX136" s="12" t="s">
        <v>76</v>
      </c>
      <c r="AY136" s="228" t="s">
        <v>162</v>
      </c>
    </row>
    <row r="137" spans="2:65" s="1" customFormat="1" ht="22.5" customHeight="1">
      <c r="B137" s="42"/>
      <c r="C137" s="205" t="s">
        <v>247</v>
      </c>
      <c r="D137" s="205" t="s">
        <v>166</v>
      </c>
      <c r="E137" s="206" t="s">
        <v>248</v>
      </c>
      <c r="F137" s="207" t="s">
        <v>249</v>
      </c>
      <c r="G137" s="208" t="s">
        <v>225</v>
      </c>
      <c r="H137" s="209">
        <v>7.0999999999999994E-2</v>
      </c>
      <c r="I137" s="210"/>
      <c r="J137" s="211">
        <f>ROUND(I137*H137,2)</f>
        <v>0</v>
      </c>
      <c r="K137" s="207" t="s">
        <v>170</v>
      </c>
      <c r="L137" s="62"/>
      <c r="M137" s="212" t="s">
        <v>21</v>
      </c>
      <c r="N137" s="213" t="s">
        <v>40</v>
      </c>
      <c r="O137" s="43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AR137" s="25" t="s">
        <v>171</v>
      </c>
      <c r="AT137" s="25" t="s">
        <v>166</v>
      </c>
      <c r="AU137" s="25" t="s">
        <v>172</v>
      </c>
      <c r="AY137" s="25" t="s">
        <v>162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25" t="s">
        <v>76</v>
      </c>
      <c r="BK137" s="216">
        <f>ROUND(I137*H137,2)</f>
        <v>0</v>
      </c>
      <c r="BL137" s="25" t="s">
        <v>171</v>
      </c>
      <c r="BM137" s="25" t="s">
        <v>250</v>
      </c>
    </row>
    <row r="138" spans="2:65" s="12" customFormat="1">
      <c r="B138" s="217"/>
      <c r="C138" s="218"/>
      <c r="D138" s="229" t="s">
        <v>174</v>
      </c>
      <c r="E138" s="230" t="s">
        <v>21</v>
      </c>
      <c r="F138" s="231" t="s">
        <v>559</v>
      </c>
      <c r="G138" s="218"/>
      <c r="H138" s="232">
        <v>7.0999999999999994E-2</v>
      </c>
      <c r="I138" s="223"/>
      <c r="J138" s="218"/>
      <c r="K138" s="218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174</v>
      </c>
      <c r="AU138" s="228" t="s">
        <v>172</v>
      </c>
      <c r="AV138" s="12" t="s">
        <v>80</v>
      </c>
      <c r="AW138" s="12" t="s">
        <v>33</v>
      </c>
      <c r="AX138" s="12" t="s">
        <v>76</v>
      </c>
      <c r="AY138" s="228" t="s">
        <v>162</v>
      </c>
    </row>
    <row r="139" spans="2:65" s="11" customFormat="1" ht="22.35" customHeight="1">
      <c r="B139" s="186"/>
      <c r="C139" s="187"/>
      <c r="D139" s="202" t="s">
        <v>68</v>
      </c>
      <c r="E139" s="203" t="s">
        <v>10</v>
      </c>
      <c r="F139" s="203" t="s">
        <v>252</v>
      </c>
      <c r="G139" s="187"/>
      <c r="H139" s="187"/>
      <c r="I139" s="190"/>
      <c r="J139" s="204">
        <f>BK139</f>
        <v>0</v>
      </c>
      <c r="K139" s="187"/>
      <c r="L139" s="192"/>
      <c r="M139" s="193"/>
      <c r="N139" s="194"/>
      <c r="O139" s="194"/>
      <c r="P139" s="195">
        <f>SUM(P140:P151)</f>
        <v>0</v>
      </c>
      <c r="Q139" s="194"/>
      <c r="R139" s="195">
        <f>SUM(R140:R151)</f>
        <v>4.9265839999999998E-2</v>
      </c>
      <c r="S139" s="194"/>
      <c r="T139" s="196">
        <f>SUM(T140:T151)</f>
        <v>0</v>
      </c>
      <c r="AR139" s="197" t="s">
        <v>76</v>
      </c>
      <c r="AT139" s="198" t="s">
        <v>68</v>
      </c>
      <c r="AU139" s="198" t="s">
        <v>80</v>
      </c>
      <c r="AY139" s="197" t="s">
        <v>162</v>
      </c>
      <c r="BK139" s="199">
        <f>SUM(BK140:BK151)</f>
        <v>0</v>
      </c>
    </row>
    <row r="140" spans="2:65" s="1" customFormat="1" ht="22.5" customHeight="1">
      <c r="B140" s="42"/>
      <c r="C140" s="205" t="s">
        <v>253</v>
      </c>
      <c r="D140" s="205" t="s">
        <v>166</v>
      </c>
      <c r="E140" s="206" t="s">
        <v>254</v>
      </c>
      <c r="F140" s="207" t="s">
        <v>255</v>
      </c>
      <c r="G140" s="208" t="s">
        <v>169</v>
      </c>
      <c r="H140" s="209">
        <v>38.808</v>
      </c>
      <c r="I140" s="210"/>
      <c r="J140" s="211">
        <f>ROUND(I140*H140,2)</f>
        <v>0</v>
      </c>
      <c r="K140" s="207" t="s">
        <v>170</v>
      </c>
      <c r="L140" s="62"/>
      <c r="M140" s="212" t="s">
        <v>21</v>
      </c>
      <c r="N140" s="213" t="s">
        <v>40</v>
      </c>
      <c r="O140" s="43"/>
      <c r="P140" s="214">
        <f>O140*H140</f>
        <v>0</v>
      </c>
      <c r="Q140" s="214">
        <v>6.9999999999999999E-4</v>
      </c>
      <c r="R140" s="214">
        <f>Q140*H140</f>
        <v>2.7165599999999998E-2</v>
      </c>
      <c r="S140" s="214">
        <v>0</v>
      </c>
      <c r="T140" s="215">
        <f>S140*H140</f>
        <v>0</v>
      </c>
      <c r="AR140" s="25" t="s">
        <v>171</v>
      </c>
      <c r="AT140" s="25" t="s">
        <v>166</v>
      </c>
      <c r="AU140" s="25" t="s">
        <v>172</v>
      </c>
      <c r="AY140" s="25" t="s">
        <v>162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25" t="s">
        <v>76</v>
      </c>
      <c r="BK140" s="216">
        <f>ROUND(I140*H140,2)</f>
        <v>0</v>
      </c>
      <c r="BL140" s="25" t="s">
        <v>171</v>
      </c>
      <c r="BM140" s="25" t="s">
        <v>256</v>
      </c>
    </row>
    <row r="141" spans="2:65" s="12" customFormat="1">
      <c r="B141" s="217"/>
      <c r="C141" s="218"/>
      <c r="D141" s="229" t="s">
        <v>174</v>
      </c>
      <c r="E141" s="230" t="s">
        <v>21</v>
      </c>
      <c r="F141" s="231" t="s">
        <v>560</v>
      </c>
      <c r="G141" s="218"/>
      <c r="H141" s="232">
        <v>38.808</v>
      </c>
      <c r="I141" s="223"/>
      <c r="J141" s="218"/>
      <c r="K141" s="218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174</v>
      </c>
      <c r="AU141" s="228" t="s">
        <v>172</v>
      </c>
      <c r="AV141" s="12" t="s">
        <v>80</v>
      </c>
      <c r="AW141" s="12" t="s">
        <v>33</v>
      </c>
      <c r="AX141" s="12" t="s">
        <v>69</v>
      </c>
      <c r="AY141" s="228" t="s">
        <v>162</v>
      </c>
    </row>
    <row r="142" spans="2:65" s="13" customFormat="1">
      <c r="B142" s="233"/>
      <c r="C142" s="234"/>
      <c r="D142" s="219" t="s">
        <v>174</v>
      </c>
      <c r="E142" s="235" t="s">
        <v>21</v>
      </c>
      <c r="F142" s="236" t="s">
        <v>194</v>
      </c>
      <c r="G142" s="234"/>
      <c r="H142" s="237">
        <v>38.808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174</v>
      </c>
      <c r="AU142" s="243" t="s">
        <v>172</v>
      </c>
      <c r="AV142" s="13" t="s">
        <v>171</v>
      </c>
      <c r="AW142" s="13" t="s">
        <v>33</v>
      </c>
      <c r="AX142" s="13" t="s">
        <v>76</v>
      </c>
      <c r="AY142" s="243" t="s">
        <v>162</v>
      </c>
    </row>
    <row r="143" spans="2:65" s="1" customFormat="1" ht="22.5" customHeight="1">
      <c r="B143" s="42"/>
      <c r="C143" s="205" t="s">
        <v>258</v>
      </c>
      <c r="D143" s="205" t="s">
        <v>166</v>
      </c>
      <c r="E143" s="206" t="s">
        <v>259</v>
      </c>
      <c r="F143" s="207" t="s">
        <v>260</v>
      </c>
      <c r="G143" s="208" t="s">
        <v>169</v>
      </c>
      <c r="H143" s="209">
        <v>38.808</v>
      </c>
      <c r="I143" s="210"/>
      <c r="J143" s="211">
        <f>ROUND(I143*H143,2)</f>
        <v>0</v>
      </c>
      <c r="K143" s="207" t="s">
        <v>170</v>
      </c>
      <c r="L143" s="62"/>
      <c r="M143" s="212" t="s">
        <v>21</v>
      </c>
      <c r="N143" s="213" t="s">
        <v>40</v>
      </c>
      <c r="O143" s="43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AR143" s="25" t="s">
        <v>171</v>
      </c>
      <c r="AT143" s="25" t="s">
        <v>166</v>
      </c>
      <c r="AU143" s="25" t="s">
        <v>172</v>
      </c>
      <c r="AY143" s="25" t="s">
        <v>162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25" t="s">
        <v>76</v>
      </c>
      <c r="BK143" s="216">
        <f>ROUND(I143*H143,2)</f>
        <v>0</v>
      </c>
      <c r="BL143" s="25" t="s">
        <v>171</v>
      </c>
      <c r="BM143" s="25" t="s">
        <v>261</v>
      </c>
    </row>
    <row r="144" spans="2:65" s="12" customFormat="1">
      <c r="B144" s="217"/>
      <c r="C144" s="218"/>
      <c r="D144" s="229" t="s">
        <v>174</v>
      </c>
      <c r="E144" s="230" t="s">
        <v>21</v>
      </c>
      <c r="F144" s="231" t="s">
        <v>561</v>
      </c>
      <c r="G144" s="218"/>
      <c r="H144" s="232">
        <v>38.808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174</v>
      </c>
      <c r="AU144" s="228" t="s">
        <v>172</v>
      </c>
      <c r="AV144" s="12" t="s">
        <v>80</v>
      </c>
      <c r="AW144" s="12" t="s">
        <v>33</v>
      </c>
      <c r="AX144" s="12" t="s">
        <v>69</v>
      </c>
      <c r="AY144" s="228" t="s">
        <v>162</v>
      </c>
    </row>
    <row r="145" spans="2:65" s="13" customFormat="1">
      <c r="B145" s="233"/>
      <c r="C145" s="234"/>
      <c r="D145" s="219" t="s">
        <v>174</v>
      </c>
      <c r="E145" s="235" t="s">
        <v>21</v>
      </c>
      <c r="F145" s="236" t="s">
        <v>194</v>
      </c>
      <c r="G145" s="234"/>
      <c r="H145" s="237">
        <v>38.808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174</v>
      </c>
      <c r="AU145" s="243" t="s">
        <v>172</v>
      </c>
      <c r="AV145" s="13" t="s">
        <v>171</v>
      </c>
      <c r="AW145" s="13" t="s">
        <v>33</v>
      </c>
      <c r="AX145" s="13" t="s">
        <v>76</v>
      </c>
      <c r="AY145" s="243" t="s">
        <v>162</v>
      </c>
    </row>
    <row r="146" spans="2:65" s="1" customFormat="1" ht="22.5" customHeight="1">
      <c r="B146" s="42"/>
      <c r="C146" s="205" t="s">
        <v>263</v>
      </c>
      <c r="D146" s="205" t="s">
        <v>166</v>
      </c>
      <c r="E146" s="206" t="s">
        <v>264</v>
      </c>
      <c r="F146" s="207" t="s">
        <v>265</v>
      </c>
      <c r="G146" s="208" t="s">
        <v>225</v>
      </c>
      <c r="H146" s="209">
        <v>48.043999999999997</v>
      </c>
      <c r="I146" s="210"/>
      <c r="J146" s="211">
        <f>ROUND(I146*H146,2)</f>
        <v>0</v>
      </c>
      <c r="K146" s="207" t="s">
        <v>170</v>
      </c>
      <c r="L146" s="62"/>
      <c r="M146" s="212" t="s">
        <v>21</v>
      </c>
      <c r="N146" s="213" t="s">
        <v>40</v>
      </c>
      <c r="O146" s="43"/>
      <c r="P146" s="214">
        <f>O146*H146</f>
        <v>0</v>
      </c>
      <c r="Q146" s="214">
        <v>4.6000000000000001E-4</v>
      </c>
      <c r="R146" s="214">
        <f>Q146*H146</f>
        <v>2.210024E-2</v>
      </c>
      <c r="S146" s="214">
        <v>0</v>
      </c>
      <c r="T146" s="215">
        <f>S146*H146</f>
        <v>0</v>
      </c>
      <c r="AR146" s="25" t="s">
        <v>171</v>
      </c>
      <c r="AT146" s="25" t="s">
        <v>166</v>
      </c>
      <c r="AU146" s="25" t="s">
        <v>172</v>
      </c>
      <c r="AY146" s="25" t="s">
        <v>162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25" t="s">
        <v>76</v>
      </c>
      <c r="BK146" s="216">
        <f>ROUND(I146*H146,2)</f>
        <v>0</v>
      </c>
      <c r="BL146" s="25" t="s">
        <v>171</v>
      </c>
      <c r="BM146" s="25" t="s">
        <v>266</v>
      </c>
    </row>
    <row r="147" spans="2:65" s="12" customFormat="1">
      <c r="B147" s="217"/>
      <c r="C147" s="218"/>
      <c r="D147" s="229" t="s">
        <v>174</v>
      </c>
      <c r="E147" s="230" t="s">
        <v>21</v>
      </c>
      <c r="F147" s="231" t="s">
        <v>562</v>
      </c>
      <c r="G147" s="218"/>
      <c r="H147" s="232">
        <v>48.043999999999997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174</v>
      </c>
      <c r="AU147" s="228" t="s">
        <v>172</v>
      </c>
      <c r="AV147" s="12" t="s">
        <v>80</v>
      </c>
      <c r="AW147" s="12" t="s">
        <v>33</v>
      </c>
      <c r="AX147" s="12" t="s">
        <v>69</v>
      </c>
      <c r="AY147" s="228" t="s">
        <v>162</v>
      </c>
    </row>
    <row r="148" spans="2:65" s="13" customFormat="1">
      <c r="B148" s="233"/>
      <c r="C148" s="234"/>
      <c r="D148" s="219" t="s">
        <v>174</v>
      </c>
      <c r="E148" s="235" t="s">
        <v>21</v>
      </c>
      <c r="F148" s="236" t="s">
        <v>194</v>
      </c>
      <c r="G148" s="234"/>
      <c r="H148" s="237">
        <v>48.043999999999997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174</v>
      </c>
      <c r="AU148" s="243" t="s">
        <v>172</v>
      </c>
      <c r="AV148" s="13" t="s">
        <v>171</v>
      </c>
      <c r="AW148" s="13" t="s">
        <v>33</v>
      </c>
      <c r="AX148" s="13" t="s">
        <v>76</v>
      </c>
      <c r="AY148" s="243" t="s">
        <v>162</v>
      </c>
    </row>
    <row r="149" spans="2:65" s="1" customFormat="1" ht="22.5" customHeight="1">
      <c r="B149" s="42"/>
      <c r="C149" s="205" t="s">
        <v>268</v>
      </c>
      <c r="D149" s="205" t="s">
        <v>166</v>
      </c>
      <c r="E149" s="206" t="s">
        <v>269</v>
      </c>
      <c r="F149" s="207" t="s">
        <v>270</v>
      </c>
      <c r="G149" s="208" t="s">
        <v>225</v>
      </c>
      <c r="H149" s="209">
        <v>48.043999999999997</v>
      </c>
      <c r="I149" s="210"/>
      <c r="J149" s="211">
        <f>ROUND(I149*H149,2)</f>
        <v>0</v>
      </c>
      <c r="K149" s="207" t="s">
        <v>170</v>
      </c>
      <c r="L149" s="62"/>
      <c r="M149" s="212" t="s">
        <v>21</v>
      </c>
      <c r="N149" s="213" t="s">
        <v>40</v>
      </c>
      <c r="O149" s="43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AR149" s="25" t="s">
        <v>171</v>
      </c>
      <c r="AT149" s="25" t="s">
        <v>166</v>
      </c>
      <c r="AU149" s="25" t="s">
        <v>172</v>
      </c>
      <c r="AY149" s="25" t="s">
        <v>162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25" t="s">
        <v>76</v>
      </c>
      <c r="BK149" s="216">
        <f>ROUND(I149*H149,2)</f>
        <v>0</v>
      </c>
      <c r="BL149" s="25" t="s">
        <v>171</v>
      </c>
      <c r="BM149" s="25" t="s">
        <v>271</v>
      </c>
    </row>
    <row r="150" spans="2:65" s="12" customFormat="1">
      <c r="B150" s="217"/>
      <c r="C150" s="218"/>
      <c r="D150" s="229" t="s">
        <v>174</v>
      </c>
      <c r="E150" s="230" t="s">
        <v>21</v>
      </c>
      <c r="F150" s="231" t="s">
        <v>562</v>
      </c>
      <c r="G150" s="218"/>
      <c r="H150" s="232">
        <v>48.043999999999997</v>
      </c>
      <c r="I150" s="223"/>
      <c r="J150" s="218"/>
      <c r="K150" s="218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174</v>
      </c>
      <c r="AU150" s="228" t="s">
        <v>172</v>
      </c>
      <c r="AV150" s="12" t="s">
        <v>80</v>
      </c>
      <c r="AW150" s="12" t="s">
        <v>33</v>
      </c>
      <c r="AX150" s="12" t="s">
        <v>69</v>
      </c>
      <c r="AY150" s="228" t="s">
        <v>162</v>
      </c>
    </row>
    <row r="151" spans="2:65" s="13" customFormat="1">
      <c r="B151" s="233"/>
      <c r="C151" s="234"/>
      <c r="D151" s="229" t="s">
        <v>174</v>
      </c>
      <c r="E151" s="244" t="s">
        <v>21</v>
      </c>
      <c r="F151" s="245" t="s">
        <v>194</v>
      </c>
      <c r="G151" s="234"/>
      <c r="H151" s="246">
        <v>48.043999999999997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174</v>
      </c>
      <c r="AU151" s="243" t="s">
        <v>172</v>
      </c>
      <c r="AV151" s="13" t="s">
        <v>171</v>
      </c>
      <c r="AW151" s="13" t="s">
        <v>33</v>
      </c>
      <c r="AX151" s="13" t="s">
        <v>76</v>
      </c>
      <c r="AY151" s="243" t="s">
        <v>162</v>
      </c>
    </row>
    <row r="152" spans="2:65" s="11" customFormat="1" ht="22.35" customHeight="1">
      <c r="B152" s="186"/>
      <c r="C152" s="187"/>
      <c r="D152" s="202" t="s">
        <v>68</v>
      </c>
      <c r="E152" s="203" t="s">
        <v>247</v>
      </c>
      <c r="F152" s="203" t="s">
        <v>272</v>
      </c>
      <c r="G152" s="187"/>
      <c r="H152" s="187"/>
      <c r="I152" s="190"/>
      <c r="J152" s="204">
        <f>BK152</f>
        <v>0</v>
      </c>
      <c r="K152" s="187"/>
      <c r="L152" s="192"/>
      <c r="M152" s="193"/>
      <c r="N152" s="194"/>
      <c r="O152" s="194"/>
      <c r="P152" s="195">
        <f>SUM(P153:P157)</f>
        <v>0</v>
      </c>
      <c r="Q152" s="194"/>
      <c r="R152" s="195">
        <f>SUM(R153:R157)</f>
        <v>0</v>
      </c>
      <c r="S152" s="194"/>
      <c r="T152" s="196">
        <f>SUM(T153:T157)</f>
        <v>0</v>
      </c>
      <c r="AR152" s="197" t="s">
        <v>76</v>
      </c>
      <c r="AT152" s="198" t="s">
        <v>68</v>
      </c>
      <c r="AU152" s="198" t="s">
        <v>80</v>
      </c>
      <c r="AY152" s="197" t="s">
        <v>162</v>
      </c>
      <c r="BK152" s="199">
        <f>SUM(BK153:BK157)</f>
        <v>0</v>
      </c>
    </row>
    <row r="153" spans="2:65" s="1" customFormat="1" ht="22.5" customHeight="1">
      <c r="B153" s="42"/>
      <c r="C153" s="205" t="s">
        <v>9</v>
      </c>
      <c r="D153" s="205" t="s">
        <v>166</v>
      </c>
      <c r="E153" s="206" t="s">
        <v>273</v>
      </c>
      <c r="F153" s="207" t="s">
        <v>274</v>
      </c>
      <c r="G153" s="208" t="s">
        <v>225</v>
      </c>
      <c r="H153" s="209">
        <v>53.695999999999998</v>
      </c>
      <c r="I153" s="210"/>
      <c r="J153" s="211">
        <f>ROUND(I153*H153,2)</f>
        <v>0</v>
      </c>
      <c r="K153" s="207" t="s">
        <v>170</v>
      </c>
      <c r="L153" s="62"/>
      <c r="M153" s="212" t="s">
        <v>21</v>
      </c>
      <c r="N153" s="213" t="s">
        <v>40</v>
      </c>
      <c r="O153" s="43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AR153" s="25" t="s">
        <v>171</v>
      </c>
      <c r="AT153" s="25" t="s">
        <v>166</v>
      </c>
      <c r="AU153" s="25" t="s">
        <v>172</v>
      </c>
      <c r="AY153" s="25" t="s">
        <v>162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25" t="s">
        <v>76</v>
      </c>
      <c r="BK153" s="216">
        <f>ROUND(I153*H153,2)</f>
        <v>0</v>
      </c>
      <c r="BL153" s="25" t="s">
        <v>171</v>
      </c>
      <c r="BM153" s="25" t="s">
        <v>275</v>
      </c>
    </row>
    <row r="154" spans="2:65" s="12" customFormat="1">
      <c r="B154" s="217"/>
      <c r="C154" s="218"/>
      <c r="D154" s="229" t="s">
        <v>174</v>
      </c>
      <c r="E154" s="230" t="s">
        <v>21</v>
      </c>
      <c r="F154" s="231" t="s">
        <v>563</v>
      </c>
      <c r="G154" s="218"/>
      <c r="H154" s="232">
        <v>5.04</v>
      </c>
      <c r="I154" s="223"/>
      <c r="J154" s="218"/>
      <c r="K154" s="218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174</v>
      </c>
      <c r="AU154" s="228" t="s">
        <v>172</v>
      </c>
      <c r="AV154" s="12" t="s">
        <v>80</v>
      </c>
      <c r="AW154" s="12" t="s">
        <v>33</v>
      </c>
      <c r="AX154" s="12" t="s">
        <v>69</v>
      </c>
      <c r="AY154" s="228" t="s">
        <v>162</v>
      </c>
    </row>
    <row r="155" spans="2:65" s="12" customFormat="1">
      <c r="B155" s="217"/>
      <c r="C155" s="218"/>
      <c r="D155" s="229" t="s">
        <v>174</v>
      </c>
      <c r="E155" s="230" t="s">
        <v>21</v>
      </c>
      <c r="F155" s="231" t="s">
        <v>564</v>
      </c>
      <c r="G155" s="218"/>
      <c r="H155" s="232">
        <v>48.043999999999997</v>
      </c>
      <c r="I155" s="223"/>
      <c r="J155" s="218"/>
      <c r="K155" s="218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174</v>
      </c>
      <c r="AU155" s="228" t="s">
        <v>172</v>
      </c>
      <c r="AV155" s="12" t="s">
        <v>80</v>
      </c>
      <c r="AW155" s="12" t="s">
        <v>33</v>
      </c>
      <c r="AX155" s="12" t="s">
        <v>69</v>
      </c>
      <c r="AY155" s="228" t="s">
        <v>162</v>
      </c>
    </row>
    <row r="156" spans="2:65" s="12" customFormat="1">
      <c r="B156" s="217"/>
      <c r="C156" s="218"/>
      <c r="D156" s="229" t="s">
        <v>174</v>
      </c>
      <c r="E156" s="230" t="s">
        <v>21</v>
      </c>
      <c r="F156" s="231" t="s">
        <v>565</v>
      </c>
      <c r="G156" s="218"/>
      <c r="H156" s="232">
        <v>0.61199999999999999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174</v>
      </c>
      <c r="AU156" s="228" t="s">
        <v>172</v>
      </c>
      <c r="AV156" s="12" t="s">
        <v>80</v>
      </c>
      <c r="AW156" s="12" t="s">
        <v>33</v>
      </c>
      <c r="AX156" s="12" t="s">
        <v>69</v>
      </c>
      <c r="AY156" s="228" t="s">
        <v>162</v>
      </c>
    </row>
    <row r="157" spans="2:65" s="14" customFormat="1">
      <c r="B157" s="247"/>
      <c r="C157" s="248"/>
      <c r="D157" s="229" t="s">
        <v>174</v>
      </c>
      <c r="E157" s="249" t="s">
        <v>21</v>
      </c>
      <c r="F157" s="250" t="s">
        <v>279</v>
      </c>
      <c r="G157" s="248"/>
      <c r="H157" s="251">
        <v>53.695999999999998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AT157" s="257" t="s">
        <v>174</v>
      </c>
      <c r="AU157" s="257" t="s">
        <v>172</v>
      </c>
      <c r="AV157" s="14" t="s">
        <v>172</v>
      </c>
      <c r="AW157" s="14" t="s">
        <v>33</v>
      </c>
      <c r="AX157" s="14" t="s">
        <v>76</v>
      </c>
      <c r="AY157" s="257" t="s">
        <v>162</v>
      </c>
    </row>
    <row r="158" spans="2:65" s="11" customFormat="1" ht="22.35" customHeight="1">
      <c r="B158" s="186"/>
      <c r="C158" s="187"/>
      <c r="D158" s="202" t="s">
        <v>68</v>
      </c>
      <c r="E158" s="203" t="s">
        <v>253</v>
      </c>
      <c r="F158" s="203" t="s">
        <v>280</v>
      </c>
      <c r="G158" s="187"/>
      <c r="H158" s="187"/>
      <c r="I158" s="190"/>
      <c r="J158" s="204">
        <f>BK158</f>
        <v>0</v>
      </c>
      <c r="K158" s="187"/>
      <c r="L158" s="192"/>
      <c r="M158" s="193"/>
      <c r="N158" s="194"/>
      <c r="O158" s="194"/>
      <c r="P158" s="195">
        <f>SUM(P159:P177)</f>
        <v>0</v>
      </c>
      <c r="Q158" s="194"/>
      <c r="R158" s="195">
        <f>SUM(R159:R177)</f>
        <v>70.078999999999994</v>
      </c>
      <c r="S158" s="194"/>
      <c r="T158" s="196">
        <f>SUM(T159:T177)</f>
        <v>0</v>
      </c>
      <c r="AR158" s="197" t="s">
        <v>76</v>
      </c>
      <c r="AT158" s="198" t="s">
        <v>68</v>
      </c>
      <c r="AU158" s="198" t="s">
        <v>80</v>
      </c>
      <c r="AY158" s="197" t="s">
        <v>162</v>
      </c>
      <c r="BK158" s="199">
        <f>SUM(BK159:BK177)</f>
        <v>0</v>
      </c>
    </row>
    <row r="159" spans="2:65" s="1" customFormat="1" ht="22.5" customHeight="1">
      <c r="B159" s="42"/>
      <c r="C159" s="205" t="s">
        <v>281</v>
      </c>
      <c r="D159" s="205" t="s">
        <v>166</v>
      </c>
      <c r="E159" s="206" t="s">
        <v>282</v>
      </c>
      <c r="F159" s="207" t="s">
        <v>283</v>
      </c>
      <c r="G159" s="208" t="s">
        <v>225</v>
      </c>
      <c r="H159" s="209">
        <v>53.683999999999997</v>
      </c>
      <c r="I159" s="210"/>
      <c r="J159" s="211">
        <f>ROUND(I159*H159,2)</f>
        <v>0</v>
      </c>
      <c r="K159" s="207" t="s">
        <v>170</v>
      </c>
      <c r="L159" s="62"/>
      <c r="M159" s="212" t="s">
        <v>21</v>
      </c>
      <c r="N159" s="213" t="s">
        <v>40</v>
      </c>
      <c r="O159" s="43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AR159" s="25" t="s">
        <v>171</v>
      </c>
      <c r="AT159" s="25" t="s">
        <v>166</v>
      </c>
      <c r="AU159" s="25" t="s">
        <v>172</v>
      </c>
      <c r="AY159" s="25" t="s">
        <v>162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25" t="s">
        <v>76</v>
      </c>
      <c r="BK159" s="216">
        <f>ROUND(I159*H159,2)</f>
        <v>0</v>
      </c>
      <c r="BL159" s="25" t="s">
        <v>171</v>
      </c>
      <c r="BM159" s="25" t="s">
        <v>284</v>
      </c>
    </row>
    <row r="160" spans="2:65" s="12" customFormat="1">
      <c r="B160" s="217"/>
      <c r="C160" s="218"/>
      <c r="D160" s="229" t="s">
        <v>174</v>
      </c>
      <c r="E160" s="230" t="s">
        <v>21</v>
      </c>
      <c r="F160" s="231" t="s">
        <v>566</v>
      </c>
      <c r="G160" s="218"/>
      <c r="H160" s="232">
        <v>53.683999999999997</v>
      </c>
      <c r="I160" s="223"/>
      <c r="J160" s="218"/>
      <c r="K160" s="218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174</v>
      </c>
      <c r="AU160" s="228" t="s">
        <v>172</v>
      </c>
      <c r="AV160" s="12" t="s">
        <v>80</v>
      </c>
      <c r="AW160" s="12" t="s">
        <v>33</v>
      </c>
      <c r="AX160" s="12" t="s">
        <v>69</v>
      </c>
      <c r="AY160" s="228" t="s">
        <v>162</v>
      </c>
    </row>
    <row r="161" spans="2:65" s="13" customFormat="1">
      <c r="B161" s="233"/>
      <c r="C161" s="234"/>
      <c r="D161" s="219" t="s">
        <v>174</v>
      </c>
      <c r="E161" s="235" t="s">
        <v>21</v>
      </c>
      <c r="F161" s="236" t="s">
        <v>194</v>
      </c>
      <c r="G161" s="234"/>
      <c r="H161" s="237">
        <v>53.683999999999997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174</v>
      </c>
      <c r="AU161" s="243" t="s">
        <v>172</v>
      </c>
      <c r="AV161" s="13" t="s">
        <v>171</v>
      </c>
      <c r="AW161" s="13" t="s">
        <v>33</v>
      </c>
      <c r="AX161" s="13" t="s">
        <v>76</v>
      </c>
      <c r="AY161" s="243" t="s">
        <v>162</v>
      </c>
    </row>
    <row r="162" spans="2:65" s="1" customFormat="1" ht="22.5" customHeight="1">
      <c r="B162" s="42"/>
      <c r="C162" s="205" t="s">
        <v>286</v>
      </c>
      <c r="D162" s="205" t="s">
        <v>166</v>
      </c>
      <c r="E162" s="206" t="s">
        <v>287</v>
      </c>
      <c r="F162" s="207" t="s">
        <v>288</v>
      </c>
      <c r="G162" s="208" t="s">
        <v>289</v>
      </c>
      <c r="H162" s="209">
        <v>88.578000000000003</v>
      </c>
      <c r="I162" s="210"/>
      <c r="J162" s="211">
        <f>ROUND(I162*H162,2)</f>
        <v>0</v>
      </c>
      <c r="K162" s="207" t="s">
        <v>170</v>
      </c>
      <c r="L162" s="62"/>
      <c r="M162" s="212" t="s">
        <v>21</v>
      </c>
      <c r="N162" s="213" t="s">
        <v>40</v>
      </c>
      <c r="O162" s="43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AR162" s="25" t="s">
        <v>171</v>
      </c>
      <c r="AT162" s="25" t="s">
        <v>166</v>
      </c>
      <c r="AU162" s="25" t="s">
        <v>172</v>
      </c>
      <c r="AY162" s="25" t="s">
        <v>162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25" t="s">
        <v>76</v>
      </c>
      <c r="BK162" s="216">
        <f>ROUND(I162*H162,2)</f>
        <v>0</v>
      </c>
      <c r="BL162" s="25" t="s">
        <v>171</v>
      </c>
      <c r="BM162" s="25" t="s">
        <v>290</v>
      </c>
    </row>
    <row r="163" spans="2:65" s="12" customFormat="1">
      <c r="B163" s="217"/>
      <c r="C163" s="218"/>
      <c r="D163" s="229" t="s">
        <v>174</v>
      </c>
      <c r="E163" s="230" t="s">
        <v>21</v>
      </c>
      <c r="F163" s="231" t="s">
        <v>567</v>
      </c>
      <c r="G163" s="218"/>
      <c r="H163" s="232">
        <v>88.578000000000003</v>
      </c>
      <c r="I163" s="223"/>
      <c r="J163" s="218"/>
      <c r="K163" s="218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174</v>
      </c>
      <c r="AU163" s="228" t="s">
        <v>172</v>
      </c>
      <c r="AV163" s="12" t="s">
        <v>80</v>
      </c>
      <c r="AW163" s="12" t="s">
        <v>33</v>
      </c>
      <c r="AX163" s="12" t="s">
        <v>69</v>
      </c>
      <c r="AY163" s="228" t="s">
        <v>162</v>
      </c>
    </row>
    <row r="164" spans="2:65" s="13" customFormat="1">
      <c r="B164" s="233"/>
      <c r="C164" s="234"/>
      <c r="D164" s="219" t="s">
        <v>174</v>
      </c>
      <c r="E164" s="235" t="s">
        <v>21</v>
      </c>
      <c r="F164" s="236" t="s">
        <v>194</v>
      </c>
      <c r="G164" s="234"/>
      <c r="H164" s="237">
        <v>88.578000000000003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AT164" s="243" t="s">
        <v>174</v>
      </c>
      <c r="AU164" s="243" t="s">
        <v>172</v>
      </c>
      <c r="AV164" s="13" t="s">
        <v>171</v>
      </c>
      <c r="AW164" s="13" t="s">
        <v>33</v>
      </c>
      <c r="AX164" s="13" t="s">
        <v>76</v>
      </c>
      <c r="AY164" s="243" t="s">
        <v>162</v>
      </c>
    </row>
    <row r="165" spans="2:65" s="1" customFormat="1" ht="22.5" customHeight="1">
      <c r="B165" s="42"/>
      <c r="C165" s="205" t="s">
        <v>292</v>
      </c>
      <c r="D165" s="205" t="s">
        <v>166</v>
      </c>
      <c r="E165" s="206" t="s">
        <v>293</v>
      </c>
      <c r="F165" s="207" t="s">
        <v>294</v>
      </c>
      <c r="G165" s="208" t="s">
        <v>225</v>
      </c>
      <c r="H165" s="209">
        <v>38.648000000000003</v>
      </c>
      <c r="I165" s="210"/>
      <c r="J165" s="211">
        <f>ROUND(I165*H165,2)</f>
        <v>0</v>
      </c>
      <c r="K165" s="207" t="s">
        <v>170</v>
      </c>
      <c r="L165" s="62"/>
      <c r="M165" s="212" t="s">
        <v>21</v>
      </c>
      <c r="N165" s="213" t="s">
        <v>40</v>
      </c>
      <c r="O165" s="43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AR165" s="25" t="s">
        <v>171</v>
      </c>
      <c r="AT165" s="25" t="s">
        <v>166</v>
      </c>
      <c r="AU165" s="25" t="s">
        <v>172</v>
      </c>
      <c r="AY165" s="25" t="s">
        <v>162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25" t="s">
        <v>76</v>
      </c>
      <c r="BK165" s="216">
        <f>ROUND(I165*H165,2)</f>
        <v>0</v>
      </c>
      <c r="BL165" s="25" t="s">
        <v>171</v>
      </c>
      <c r="BM165" s="25" t="s">
        <v>295</v>
      </c>
    </row>
    <row r="166" spans="2:65" s="15" customFormat="1">
      <c r="B166" s="258"/>
      <c r="C166" s="259"/>
      <c r="D166" s="229" t="s">
        <v>174</v>
      </c>
      <c r="E166" s="260" t="s">
        <v>21</v>
      </c>
      <c r="F166" s="261" t="s">
        <v>296</v>
      </c>
      <c r="G166" s="259"/>
      <c r="H166" s="262" t="s">
        <v>21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AT166" s="268" t="s">
        <v>174</v>
      </c>
      <c r="AU166" s="268" t="s">
        <v>172</v>
      </c>
      <c r="AV166" s="15" t="s">
        <v>76</v>
      </c>
      <c r="AW166" s="15" t="s">
        <v>33</v>
      </c>
      <c r="AX166" s="15" t="s">
        <v>69</v>
      </c>
      <c r="AY166" s="268" t="s">
        <v>162</v>
      </c>
    </row>
    <row r="167" spans="2:65" s="12" customFormat="1">
      <c r="B167" s="217"/>
      <c r="C167" s="218"/>
      <c r="D167" s="229" t="s">
        <v>174</v>
      </c>
      <c r="E167" s="230" t="s">
        <v>21</v>
      </c>
      <c r="F167" s="231" t="s">
        <v>562</v>
      </c>
      <c r="G167" s="218"/>
      <c r="H167" s="232">
        <v>48.043999999999997</v>
      </c>
      <c r="I167" s="223"/>
      <c r="J167" s="218"/>
      <c r="K167" s="218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174</v>
      </c>
      <c r="AU167" s="228" t="s">
        <v>172</v>
      </c>
      <c r="AV167" s="12" t="s">
        <v>80</v>
      </c>
      <c r="AW167" s="12" t="s">
        <v>33</v>
      </c>
      <c r="AX167" s="12" t="s">
        <v>69</v>
      </c>
      <c r="AY167" s="228" t="s">
        <v>162</v>
      </c>
    </row>
    <row r="168" spans="2:65" s="12" customFormat="1">
      <c r="B168" s="217"/>
      <c r="C168" s="218"/>
      <c r="D168" s="229" t="s">
        <v>174</v>
      </c>
      <c r="E168" s="230" t="s">
        <v>21</v>
      </c>
      <c r="F168" s="231" t="s">
        <v>568</v>
      </c>
      <c r="G168" s="218"/>
      <c r="H168" s="232">
        <v>-1.44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174</v>
      </c>
      <c r="AU168" s="228" t="s">
        <v>172</v>
      </c>
      <c r="AV168" s="12" t="s">
        <v>80</v>
      </c>
      <c r="AW168" s="12" t="s">
        <v>33</v>
      </c>
      <c r="AX168" s="12" t="s">
        <v>69</v>
      </c>
      <c r="AY168" s="228" t="s">
        <v>162</v>
      </c>
    </row>
    <row r="169" spans="2:65" s="12" customFormat="1">
      <c r="B169" s="217"/>
      <c r="C169" s="218"/>
      <c r="D169" s="229" t="s">
        <v>174</v>
      </c>
      <c r="E169" s="230" t="s">
        <v>21</v>
      </c>
      <c r="F169" s="231" t="s">
        <v>569</v>
      </c>
      <c r="G169" s="218"/>
      <c r="H169" s="232">
        <v>-0.72</v>
      </c>
      <c r="I169" s="223"/>
      <c r="J169" s="218"/>
      <c r="K169" s="218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174</v>
      </c>
      <c r="AU169" s="228" t="s">
        <v>172</v>
      </c>
      <c r="AV169" s="12" t="s">
        <v>80</v>
      </c>
      <c r="AW169" s="12" t="s">
        <v>33</v>
      </c>
      <c r="AX169" s="12" t="s">
        <v>69</v>
      </c>
      <c r="AY169" s="228" t="s">
        <v>162</v>
      </c>
    </row>
    <row r="170" spans="2:65" s="12" customFormat="1">
      <c r="B170" s="217"/>
      <c r="C170" s="218"/>
      <c r="D170" s="229" t="s">
        <v>174</v>
      </c>
      <c r="E170" s="230" t="s">
        <v>21</v>
      </c>
      <c r="F170" s="231" t="s">
        <v>570</v>
      </c>
      <c r="G170" s="218"/>
      <c r="H170" s="232">
        <v>-9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174</v>
      </c>
      <c r="AU170" s="228" t="s">
        <v>172</v>
      </c>
      <c r="AV170" s="12" t="s">
        <v>80</v>
      </c>
      <c r="AW170" s="12" t="s">
        <v>33</v>
      </c>
      <c r="AX170" s="12" t="s">
        <v>69</v>
      </c>
      <c r="AY170" s="228" t="s">
        <v>162</v>
      </c>
    </row>
    <row r="171" spans="2:65" s="14" customFormat="1">
      <c r="B171" s="247"/>
      <c r="C171" s="248"/>
      <c r="D171" s="229" t="s">
        <v>174</v>
      </c>
      <c r="E171" s="249" t="s">
        <v>21</v>
      </c>
      <c r="F171" s="250" t="s">
        <v>279</v>
      </c>
      <c r="G171" s="248"/>
      <c r="H171" s="251">
        <v>36.884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AT171" s="257" t="s">
        <v>174</v>
      </c>
      <c r="AU171" s="257" t="s">
        <v>172</v>
      </c>
      <c r="AV171" s="14" t="s">
        <v>172</v>
      </c>
      <c r="AW171" s="14" t="s">
        <v>33</v>
      </c>
      <c r="AX171" s="14" t="s">
        <v>69</v>
      </c>
      <c r="AY171" s="257" t="s">
        <v>162</v>
      </c>
    </row>
    <row r="172" spans="2:65" s="12" customFormat="1">
      <c r="B172" s="217"/>
      <c r="C172" s="218"/>
      <c r="D172" s="229" t="s">
        <v>174</v>
      </c>
      <c r="E172" s="230" t="s">
        <v>21</v>
      </c>
      <c r="F172" s="231" t="s">
        <v>571</v>
      </c>
      <c r="G172" s="218"/>
      <c r="H172" s="232">
        <v>1.764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174</v>
      </c>
      <c r="AU172" s="228" t="s">
        <v>172</v>
      </c>
      <c r="AV172" s="12" t="s">
        <v>80</v>
      </c>
      <c r="AW172" s="12" t="s">
        <v>33</v>
      </c>
      <c r="AX172" s="12" t="s">
        <v>69</v>
      </c>
      <c r="AY172" s="228" t="s">
        <v>162</v>
      </c>
    </row>
    <row r="173" spans="2:65" s="14" customFormat="1">
      <c r="B173" s="247"/>
      <c r="C173" s="248"/>
      <c r="D173" s="229" t="s">
        <v>174</v>
      </c>
      <c r="E173" s="249" t="s">
        <v>21</v>
      </c>
      <c r="F173" s="250" t="s">
        <v>279</v>
      </c>
      <c r="G173" s="248"/>
      <c r="H173" s="251">
        <v>1.764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AT173" s="257" t="s">
        <v>174</v>
      </c>
      <c r="AU173" s="257" t="s">
        <v>172</v>
      </c>
      <c r="AV173" s="14" t="s">
        <v>172</v>
      </c>
      <c r="AW173" s="14" t="s">
        <v>33</v>
      </c>
      <c r="AX173" s="14" t="s">
        <v>69</v>
      </c>
      <c r="AY173" s="257" t="s">
        <v>162</v>
      </c>
    </row>
    <row r="174" spans="2:65" s="13" customFormat="1">
      <c r="B174" s="233"/>
      <c r="C174" s="234"/>
      <c r="D174" s="219" t="s">
        <v>174</v>
      </c>
      <c r="E174" s="235" t="s">
        <v>21</v>
      </c>
      <c r="F174" s="236" t="s">
        <v>194</v>
      </c>
      <c r="G174" s="234"/>
      <c r="H174" s="237">
        <v>38.648000000000003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174</v>
      </c>
      <c r="AU174" s="243" t="s">
        <v>172</v>
      </c>
      <c r="AV174" s="13" t="s">
        <v>171</v>
      </c>
      <c r="AW174" s="13" t="s">
        <v>6</v>
      </c>
      <c r="AX174" s="13" t="s">
        <v>76</v>
      </c>
      <c r="AY174" s="243" t="s">
        <v>162</v>
      </c>
    </row>
    <row r="175" spans="2:65" s="1" customFormat="1" ht="22.5" customHeight="1">
      <c r="B175" s="42"/>
      <c r="C175" s="269" t="s">
        <v>301</v>
      </c>
      <c r="D175" s="269" t="s">
        <v>302</v>
      </c>
      <c r="E175" s="270" t="s">
        <v>303</v>
      </c>
      <c r="F175" s="271" t="s">
        <v>304</v>
      </c>
      <c r="G175" s="272" t="s">
        <v>289</v>
      </c>
      <c r="H175" s="273">
        <v>70.078999999999994</v>
      </c>
      <c r="I175" s="274"/>
      <c r="J175" s="275">
        <f>ROUND(I175*H175,2)</f>
        <v>0</v>
      </c>
      <c r="K175" s="271" t="s">
        <v>170</v>
      </c>
      <c r="L175" s="276"/>
      <c r="M175" s="277" t="s">
        <v>21</v>
      </c>
      <c r="N175" s="278" t="s">
        <v>40</v>
      </c>
      <c r="O175" s="43"/>
      <c r="P175" s="214">
        <f>O175*H175</f>
        <v>0</v>
      </c>
      <c r="Q175" s="214">
        <v>1</v>
      </c>
      <c r="R175" s="214">
        <f>Q175*H175</f>
        <v>70.078999999999994</v>
      </c>
      <c r="S175" s="214">
        <v>0</v>
      </c>
      <c r="T175" s="215">
        <f>S175*H175</f>
        <v>0</v>
      </c>
      <c r="AR175" s="25" t="s">
        <v>206</v>
      </c>
      <c r="AT175" s="25" t="s">
        <v>302</v>
      </c>
      <c r="AU175" s="25" t="s">
        <v>172</v>
      </c>
      <c r="AY175" s="25" t="s">
        <v>162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25" t="s">
        <v>76</v>
      </c>
      <c r="BK175" s="216">
        <f>ROUND(I175*H175,2)</f>
        <v>0</v>
      </c>
      <c r="BL175" s="25" t="s">
        <v>171</v>
      </c>
      <c r="BM175" s="25" t="s">
        <v>305</v>
      </c>
    </row>
    <row r="176" spans="2:65" s="12" customFormat="1">
      <c r="B176" s="217"/>
      <c r="C176" s="218"/>
      <c r="D176" s="229" t="s">
        <v>174</v>
      </c>
      <c r="E176" s="230" t="s">
        <v>21</v>
      </c>
      <c r="F176" s="231" t="s">
        <v>572</v>
      </c>
      <c r="G176" s="218"/>
      <c r="H176" s="232">
        <v>70.078999999999994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174</v>
      </c>
      <c r="AU176" s="228" t="s">
        <v>172</v>
      </c>
      <c r="AV176" s="12" t="s">
        <v>80</v>
      </c>
      <c r="AW176" s="12" t="s">
        <v>33</v>
      </c>
      <c r="AX176" s="12" t="s">
        <v>69</v>
      </c>
      <c r="AY176" s="228" t="s">
        <v>162</v>
      </c>
    </row>
    <row r="177" spans="2:65" s="13" customFormat="1">
      <c r="B177" s="233"/>
      <c r="C177" s="234"/>
      <c r="D177" s="229" t="s">
        <v>174</v>
      </c>
      <c r="E177" s="244" t="s">
        <v>21</v>
      </c>
      <c r="F177" s="245" t="s">
        <v>194</v>
      </c>
      <c r="G177" s="234"/>
      <c r="H177" s="246">
        <v>70.078999999999994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174</v>
      </c>
      <c r="AU177" s="243" t="s">
        <v>172</v>
      </c>
      <c r="AV177" s="13" t="s">
        <v>171</v>
      </c>
      <c r="AW177" s="13" t="s">
        <v>33</v>
      </c>
      <c r="AX177" s="13" t="s">
        <v>76</v>
      </c>
      <c r="AY177" s="243" t="s">
        <v>162</v>
      </c>
    </row>
    <row r="178" spans="2:65" s="11" customFormat="1" ht="22.35" customHeight="1">
      <c r="B178" s="186"/>
      <c r="C178" s="187"/>
      <c r="D178" s="202" t="s">
        <v>68</v>
      </c>
      <c r="E178" s="203" t="s">
        <v>258</v>
      </c>
      <c r="F178" s="203" t="s">
        <v>307</v>
      </c>
      <c r="G178" s="187"/>
      <c r="H178" s="187"/>
      <c r="I178" s="190"/>
      <c r="J178" s="204">
        <f>BK178</f>
        <v>0</v>
      </c>
      <c r="K178" s="187"/>
      <c r="L178" s="192"/>
      <c r="M178" s="193"/>
      <c r="N178" s="194"/>
      <c r="O178" s="194"/>
      <c r="P178" s="195">
        <f>SUM(P179:P181)</f>
        <v>0</v>
      </c>
      <c r="Q178" s="194"/>
      <c r="R178" s="195">
        <f>SUM(R179:R181)</f>
        <v>0</v>
      </c>
      <c r="S178" s="194"/>
      <c r="T178" s="196">
        <f>SUM(T179:T181)</f>
        <v>0</v>
      </c>
      <c r="AR178" s="197" t="s">
        <v>76</v>
      </c>
      <c r="AT178" s="198" t="s">
        <v>68</v>
      </c>
      <c r="AU178" s="198" t="s">
        <v>80</v>
      </c>
      <c r="AY178" s="197" t="s">
        <v>162</v>
      </c>
      <c r="BK178" s="199">
        <f>SUM(BK179:BK181)</f>
        <v>0</v>
      </c>
    </row>
    <row r="179" spans="2:65" s="1" customFormat="1" ht="22.5" customHeight="1">
      <c r="B179" s="42"/>
      <c r="C179" s="205" t="s">
        <v>308</v>
      </c>
      <c r="D179" s="205" t="s">
        <v>166</v>
      </c>
      <c r="E179" s="206" t="s">
        <v>309</v>
      </c>
      <c r="F179" s="207" t="s">
        <v>310</v>
      </c>
      <c r="G179" s="208" t="s">
        <v>169</v>
      </c>
      <c r="H179" s="209">
        <v>66.599999999999994</v>
      </c>
      <c r="I179" s="210"/>
      <c r="J179" s="211">
        <f>ROUND(I179*H179,2)</f>
        <v>0</v>
      </c>
      <c r="K179" s="207" t="s">
        <v>170</v>
      </c>
      <c r="L179" s="62"/>
      <c r="M179" s="212" t="s">
        <v>21</v>
      </c>
      <c r="N179" s="213" t="s">
        <v>40</v>
      </c>
      <c r="O179" s="43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AR179" s="25" t="s">
        <v>171</v>
      </c>
      <c r="AT179" s="25" t="s">
        <v>166</v>
      </c>
      <c r="AU179" s="25" t="s">
        <v>172</v>
      </c>
      <c r="AY179" s="25" t="s">
        <v>162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25" t="s">
        <v>76</v>
      </c>
      <c r="BK179" s="216">
        <f>ROUND(I179*H179,2)</f>
        <v>0</v>
      </c>
      <c r="BL179" s="25" t="s">
        <v>171</v>
      </c>
      <c r="BM179" s="25" t="s">
        <v>311</v>
      </c>
    </row>
    <row r="180" spans="2:65" s="12" customFormat="1">
      <c r="B180" s="217"/>
      <c r="C180" s="218"/>
      <c r="D180" s="229" t="s">
        <v>174</v>
      </c>
      <c r="E180" s="230" t="s">
        <v>21</v>
      </c>
      <c r="F180" s="231" t="s">
        <v>573</v>
      </c>
      <c r="G180" s="218"/>
      <c r="H180" s="232">
        <v>66.599999999999994</v>
      </c>
      <c r="I180" s="223"/>
      <c r="J180" s="218"/>
      <c r="K180" s="218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174</v>
      </c>
      <c r="AU180" s="228" t="s">
        <v>172</v>
      </c>
      <c r="AV180" s="12" t="s">
        <v>80</v>
      </c>
      <c r="AW180" s="12" t="s">
        <v>33</v>
      </c>
      <c r="AX180" s="12" t="s">
        <v>69</v>
      </c>
      <c r="AY180" s="228" t="s">
        <v>162</v>
      </c>
    </row>
    <row r="181" spans="2:65" s="13" customFormat="1">
      <c r="B181" s="233"/>
      <c r="C181" s="234"/>
      <c r="D181" s="229" t="s">
        <v>174</v>
      </c>
      <c r="E181" s="244" t="s">
        <v>21</v>
      </c>
      <c r="F181" s="245" t="s">
        <v>194</v>
      </c>
      <c r="G181" s="234"/>
      <c r="H181" s="246">
        <v>66.599999999999994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174</v>
      </c>
      <c r="AU181" s="243" t="s">
        <v>172</v>
      </c>
      <c r="AV181" s="13" t="s">
        <v>171</v>
      </c>
      <c r="AW181" s="13" t="s">
        <v>33</v>
      </c>
      <c r="AX181" s="13" t="s">
        <v>76</v>
      </c>
      <c r="AY181" s="243" t="s">
        <v>162</v>
      </c>
    </row>
    <row r="182" spans="2:65" s="11" customFormat="1" ht="29.85" customHeight="1">
      <c r="B182" s="186"/>
      <c r="C182" s="187"/>
      <c r="D182" s="202" t="s">
        <v>68</v>
      </c>
      <c r="E182" s="203" t="s">
        <v>80</v>
      </c>
      <c r="F182" s="203" t="s">
        <v>313</v>
      </c>
      <c r="G182" s="187"/>
      <c r="H182" s="187"/>
      <c r="I182" s="190"/>
      <c r="J182" s="204">
        <f>BK182</f>
        <v>0</v>
      </c>
      <c r="K182" s="187"/>
      <c r="L182" s="192"/>
      <c r="M182" s="193"/>
      <c r="N182" s="194"/>
      <c r="O182" s="194"/>
      <c r="P182" s="195">
        <f>P183+SUM(P184:P195)</f>
        <v>0</v>
      </c>
      <c r="Q182" s="194"/>
      <c r="R182" s="195">
        <f>R183+SUM(R184:R195)</f>
        <v>7.1846195999999996</v>
      </c>
      <c r="S182" s="194"/>
      <c r="T182" s="196">
        <f>T183+SUM(T184:T195)</f>
        <v>0</v>
      </c>
      <c r="AR182" s="197" t="s">
        <v>76</v>
      </c>
      <c r="AT182" s="198" t="s">
        <v>68</v>
      </c>
      <c r="AU182" s="198" t="s">
        <v>76</v>
      </c>
      <c r="AY182" s="197" t="s">
        <v>162</v>
      </c>
      <c r="BK182" s="199">
        <f>BK183+SUM(BK184:BK195)</f>
        <v>0</v>
      </c>
    </row>
    <row r="183" spans="2:65" s="1" customFormat="1" ht="22.5" customHeight="1">
      <c r="B183" s="42"/>
      <c r="C183" s="205" t="s">
        <v>314</v>
      </c>
      <c r="D183" s="205" t="s">
        <v>166</v>
      </c>
      <c r="E183" s="206" t="s">
        <v>315</v>
      </c>
      <c r="F183" s="207" t="s">
        <v>316</v>
      </c>
      <c r="G183" s="208" t="s">
        <v>225</v>
      </c>
      <c r="H183" s="209">
        <v>1.44</v>
      </c>
      <c r="I183" s="210"/>
      <c r="J183" s="211">
        <f>ROUND(I183*H183,2)</f>
        <v>0</v>
      </c>
      <c r="K183" s="207" t="s">
        <v>170</v>
      </c>
      <c r="L183" s="62"/>
      <c r="M183" s="212" t="s">
        <v>21</v>
      </c>
      <c r="N183" s="213" t="s">
        <v>40</v>
      </c>
      <c r="O183" s="43"/>
      <c r="P183" s="214">
        <f>O183*H183</f>
        <v>0</v>
      </c>
      <c r="Q183" s="214">
        <v>2.45329</v>
      </c>
      <c r="R183" s="214">
        <f>Q183*H183</f>
        <v>3.5327375999999999</v>
      </c>
      <c r="S183" s="214">
        <v>0</v>
      </c>
      <c r="T183" s="215">
        <f>S183*H183</f>
        <v>0</v>
      </c>
      <c r="AR183" s="25" t="s">
        <v>171</v>
      </c>
      <c r="AT183" s="25" t="s">
        <v>166</v>
      </c>
      <c r="AU183" s="25" t="s">
        <v>80</v>
      </c>
      <c r="AY183" s="25" t="s">
        <v>162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25" t="s">
        <v>76</v>
      </c>
      <c r="BK183" s="216">
        <f>ROUND(I183*H183,2)</f>
        <v>0</v>
      </c>
      <c r="BL183" s="25" t="s">
        <v>171</v>
      </c>
      <c r="BM183" s="25" t="s">
        <v>317</v>
      </c>
    </row>
    <row r="184" spans="2:65" s="12" customFormat="1">
      <c r="B184" s="217"/>
      <c r="C184" s="218"/>
      <c r="D184" s="229" t="s">
        <v>174</v>
      </c>
      <c r="E184" s="230" t="s">
        <v>21</v>
      </c>
      <c r="F184" s="231" t="s">
        <v>574</v>
      </c>
      <c r="G184" s="218"/>
      <c r="H184" s="232">
        <v>1.44</v>
      </c>
      <c r="I184" s="223"/>
      <c r="J184" s="218"/>
      <c r="K184" s="218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174</v>
      </c>
      <c r="AU184" s="228" t="s">
        <v>80</v>
      </c>
      <c r="AV184" s="12" t="s">
        <v>80</v>
      </c>
      <c r="AW184" s="12" t="s">
        <v>33</v>
      </c>
      <c r="AX184" s="12" t="s">
        <v>69</v>
      </c>
      <c r="AY184" s="228" t="s">
        <v>162</v>
      </c>
    </row>
    <row r="185" spans="2:65" s="13" customFormat="1">
      <c r="B185" s="233"/>
      <c r="C185" s="234"/>
      <c r="D185" s="219" t="s">
        <v>174</v>
      </c>
      <c r="E185" s="235" t="s">
        <v>21</v>
      </c>
      <c r="F185" s="236" t="s">
        <v>194</v>
      </c>
      <c r="G185" s="234"/>
      <c r="H185" s="237">
        <v>1.44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174</v>
      </c>
      <c r="AU185" s="243" t="s">
        <v>80</v>
      </c>
      <c r="AV185" s="13" t="s">
        <v>171</v>
      </c>
      <c r="AW185" s="13" t="s">
        <v>33</v>
      </c>
      <c r="AX185" s="13" t="s">
        <v>76</v>
      </c>
      <c r="AY185" s="243" t="s">
        <v>162</v>
      </c>
    </row>
    <row r="186" spans="2:65" s="1" customFormat="1" ht="22.5" customHeight="1">
      <c r="B186" s="42"/>
      <c r="C186" s="205" t="s">
        <v>319</v>
      </c>
      <c r="D186" s="205" t="s">
        <v>166</v>
      </c>
      <c r="E186" s="206" t="s">
        <v>320</v>
      </c>
      <c r="F186" s="207" t="s">
        <v>321</v>
      </c>
      <c r="G186" s="208" t="s">
        <v>169</v>
      </c>
      <c r="H186" s="209">
        <v>2.448</v>
      </c>
      <c r="I186" s="210"/>
      <c r="J186" s="211">
        <f>ROUND(I186*H186,2)</f>
        <v>0</v>
      </c>
      <c r="K186" s="207" t="s">
        <v>170</v>
      </c>
      <c r="L186" s="62"/>
      <c r="M186" s="212" t="s">
        <v>21</v>
      </c>
      <c r="N186" s="213" t="s">
        <v>40</v>
      </c>
      <c r="O186" s="43"/>
      <c r="P186" s="214">
        <f>O186*H186</f>
        <v>0</v>
      </c>
      <c r="Q186" s="214">
        <v>1.0300000000000001E-3</v>
      </c>
      <c r="R186" s="214">
        <f>Q186*H186</f>
        <v>2.5214400000000002E-3</v>
      </c>
      <c r="S186" s="214">
        <v>0</v>
      </c>
      <c r="T186" s="215">
        <f>S186*H186</f>
        <v>0</v>
      </c>
      <c r="AR186" s="25" t="s">
        <v>171</v>
      </c>
      <c r="AT186" s="25" t="s">
        <v>166</v>
      </c>
      <c r="AU186" s="25" t="s">
        <v>80</v>
      </c>
      <c r="AY186" s="25" t="s">
        <v>162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25" t="s">
        <v>76</v>
      </c>
      <c r="BK186" s="216">
        <f>ROUND(I186*H186,2)</f>
        <v>0</v>
      </c>
      <c r="BL186" s="25" t="s">
        <v>171</v>
      </c>
      <c r="BM186" s="25" t="s">
        <v>322</v>
      </c>
    </row>
    <row r="187" spans="2:65" s="12" customFormat="1">
      <c r="B187" s="217"/>
      <c r="C187" s="218"/>
      <c r="D187" s="229" t="s">
        <v>174</v>
      </c>
      <c r="E187" s="230" t="s">
        <v>21</v>
      </c>
      <c r="F187" s="231" t="s">
        <v>575</v>
      </c>
      <c r="G187" s="218"/>
      <c r="H187" s="232">
        <v>2.448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174</v>
      </c>
      <c r="AU187" s="228" t="s">
        <v>80</v>
      </c>
      <c r="AV187" s="12" t="s">
        <v>80</v>
      </c>
      <c r="AW187" s="12" t="s">
        <v>33</v>
      </c>
      <c r="AX187" s="12" t="s">
        <v>69</v>
      </c>
      <c r="AY187" s="228" t="s">
        <v>162</v>
      </c>
    </row>
    <row r="188" spans="2:65" s="13" customFormat="1">
      <c r="B188" s="233"/>
      <c r="C188" s="234"/>
      <c r="D188" s="219" t="s">
        <v>174</v>
      </c>
      <c r="E188" s="235" t="s">
        <v>21</v>
      </c>
      <c r="F188" s="236" t="s">
        <v>194</v>
      </c>
      <c r="G188" s="234"/>
      <c r="H188" s="237">
        <v>2.448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174</v>
      </c>
      <c r="AU188" s="243" t="s">
        <v>80</v>
      </c>
      <c r="AV188" s="13" t="s">
        <v>171</v>
      </c>
      <c r="AW188" s="13" t="s">
        <v>33</v>
      </c>
      <c r="AX188" s="13" t="s">
        <v>76</v>
      </c>
      <c r="AY188" s="243" t="s">
        <v>162</v>
      </c>
    </row>
    <row r="189" spans="2:65" s="1" customFormat="1" ht="22.5" customHeight="1">
      <c r="B189" s="42"/>
      <c r="C189" s="205" t="s">
        <v>324</v>
      </c>
      <c r="D189" s="205" t="s">
        <v>166</v>
      </c>
      <c r="E189" s="206" t="s">
        <v>325</v>
      </c>
      <c r="F189" s="207" t="s">
        <v>326</v>
      </c>
      <c r="G189" s="208" t="s">
        <v>169</v>
      </c>
      <c r="H189" s="209">
        <v>2.448</v>
      </c>
      <c r="I189" s="210"/>
      <c r="J189" s="211">
        <f>ROUND(I189*H189,2)</f>
        <v>0</v>
      </c>
      <c r="K189" s="207" t="s">
        <v>170</v>
      </c>
      <c r="L189" s="62"/>
      <c r="M189" s="212" t="s">
        <v>21</v>
      </c>
      <c r="N189" s="213" t="s">
        <v>40</v>
      </c>
      <c r="O189" s="43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AR189" s="25" t="s">
        <v>171</v>
      </c>
      <c r="AT189" s="25" t="s">
        <v>166</v>
      </c>
      <c r="AU189" s="25" t="s">
        <v>80</v>
      </c>
      <c r="AY189" s="25" t="s">
        <v>162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25" t="s">
        <v>76</v>
      </c>
      <c r="BK189" s="216">
        <f>ROUND(I189*H189,2)</f>
        <v>0</v>
      </c>
      <c r="BL189" s="25" t="s">
        <v>171</v>
      </c>
      <c r="BM189" s="25" t="s">
        <v>327</v>
      </c>
    </row>
    <row r="190" spans="2:65" s="12" customFormat="1">
      <c r="B190" s="217"/>
      <c r="C190" s="218"/>
      <c r="D190" s="229" t="s">
        <v>174</v>
      </c>
      <c r="E190" s="230" t="s">
        <v>21</v>
      </c>
      <c r="F190" s="231" t="s">
        <v>576</v>
      </c>
      <c r="G190" s="218"/>
      <c r="H190" s="232">
        <v>2.448</v>
      </c>
      <c r="I190" s="223"/>
      <c r="J190" s="218"/>
      <c r="K190" s="218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174</v>
      </c>
      <c r="AU190" s="228" t="s">
        <v>80</v>
      </c>
      <c r="AV190" s="12" t="s">
        <v>80</v>
      </c>
      <c r="AW190" s="12" t="s">
        <v>33</v>
      </c>
      <c r="AX190" s="12" t="s">
        <v>69</v>
      </c>
      <c r="AY190" s="228" t="s">
        <v>162</v>
      </c>
    </row>
    <row r="191" spans="2:65" s="13" customFormat="1">
      <c r="B191" s="233"/>
      <c r="C191" s="234"/>
      <c r="D191" s="219" t="s">
        <v>174</v>
      </c>
      <c r="E191" s="235" t="s">
        <v>21</v>
      </c>
      <c r="F191" s="236" t="s">
        <v>194</v>
      </c>
      <c r="G191" s="234"/>
      <c r="H191" s="237">
        <v>2.448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AT191" s="243" t="s">
        <v>174</v>
      </c>
      <c r="AU191" s="243" t="s">
        <v>80</v>
      </c>
      <c r="AV191" s="13" t="s">
        <v>171</v>
      </c>
      <c r="AW191" s="13" t="s">
        <v>33</v>
      </c>
      <c r="AX191" s="13" t="s">
        <v>76</v>
      </c>
      <c r="AY191" s="243" t="s">
        <v>162</v>
      </c>
    </row>
    <row r="192" spans="2:65" s="1" customFormat="1" ht="22.5" customHeight="1">
      <c r="B192" s="42"/>
      <c r="C192" s="205" t="s">
        <v>329</v>
      </c>
      <c r="D192" s="205" t="s">
        <v>166</v>
      </c>
      <c r="E192" s="206" t="s">
        <v>330</v>
      </c>
      <c r="F192" s="207" t="s">
        <v>331</v>
      </c>
      <c r="G192" s="208" t="s">
        <v>289</v>
      </c>
      <c r="H192" s="209">
        <v>7.5999999999999998E-2</v>
      </c>
      <c r="I192" s="210"/>
      <c r="J192" s="211">
        <f>ROUND(I192*H192,2)</f>
        <v>0</v>
      </c>
      <c r="K192" s="207" t="s">
        <v>170</v>
      </c>
      <c r="L192" s="62"/>
      <c r="M192" s="212" t="s">
        <v>21</v>
      </c>
      <c r="N192" s="213" t="s">
        <v>40</v>
      </c>
      <c r="O192" s="43"/>
      <c r="P192" s="214">
        <f>O192*H192</f>
        <v>0</v>
      </c>
      <c r="Q192" s="214">
        <v>1.0530600000000001</v>
      </c>
      <c r="R192" s="214">
        <f>Q192*H192</f>
        <v>8.0032560000000003E-2</v>
      </c>
      <c r="S192" s="214">
        <v>0</v>
      </c>
      <c r="T192" s="215">
        <f>S192*H192</f>
        <v>0</v>
      </c>
      <c r="AR192" s="25" t="s">
        <v>171</v>
      </c>
      <c r="AT192" s="25" t="s">
        <v>166</v>
      </c>
      <c r="AU192" s="25" t="s">
        <v>80</v>
      </c>
      <c r="AY192" s="25" t="s">
        <v>162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25" t="s">
        <v>76</v>
      </c>
      <c r="BK192" s="216">
        <f>ROUND(I192*H192,2)</f>
        <v>0</v>
      </c>
      <c r="BL192" s="25" t="s">
        <v>171</v>
      </c>
      <c r="BM192" s="25" t="s">
        <v>332</v>
      </c>
    </row>
    <row r="193" spans="2:65" s="12" customFormat="1">
      <c r="B193" s="217"/>
      <c r="C193" s="218"/>
      <c r="D193" s="229" t="s">
        <v>174</v>
      </c>
      <c r="E193" s="230" t="s">
        <v>21</v>
      </c>
      <c r="F193" s="231" t="s">
        <v>577</v>
      </c>
      <c r="G193" s="218"/>
      <c r="H193" s="232">
        <v>7.5999999999999998E-2</v>
      </c>
      <c r="I193" s="223"/>
      <c r="J193" s="218"/>
      <c r="K193" s="218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174</v>
      </c>
      <c r="AU193" s="228" t="s">
        <v>80</v>
      </c>
      <c r="AV193" s="12" t="s">
        <v>80</v>
      </c>
      <c r="AW193" s="12" t="s">
        <v>33</v>
      </c>
      <c r="AX193" s="12" t="s">
        <v>69</v>
      </c>
      <c r="AY193" s="228" t="s">
        <v>162</v>
      </c>
    </row>
    <row r="194" spans="2:65" s="13" customFormat="1">
      <c r="B194" s="233"/>
      <c r="C194" s="234"/>
      <c r="D194" s="229" t="s">
        <v>174</v>
      </c>
      <c r="E194" s="244" t="s">
        <v>21</v>
      </c>
      <c r="F194" s="245" t="s">
        <v>194</v>
      </c>
      <c r="G194" s="234"/>
      <c r="H194" s="246">
        <v>7.5999999999999998E-2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174</v>
      </c>
      <c r="AU194" s="243" t="s">
        <v>80</v>
      </c>
      <c r="AV194" s="13" t="s">
        <v>171</v>
      </c>
      <c r="AW194" s="13" t="s">
        <v>33</v>
      </c>
      <c r="AX194" s="13" t="s">
        <v>76</v>
      </c>
      <c r="AY194" s="243" t="s">
        <v>162</v>
      </c>
    </row>
    <row r="195" spans="2:65" s="11" customFormat="1" ht="22.35" customHeight="1">
      <c r="B195" s="186"/>
      <c r="C195" s="187"/>
      <c r="D195" s="202" t="s">
        <v>68</v>
      </c>
      <c r="E195" s="203" t="s">
        <v>171</v>
      </c>
      <c r="F195" s="203" t="s">
        <v>334</v>
      </c>
      <c r="G195" s="187"/>
      <c r="H195" s="187"/>
      <c r="I195" s="190"/>
      <c r="J195" s="204">
        <f>BK195</f>
        <v>0</v>
      </c>
      <c r="K195" s="187"/>
      <c r="L195" s="192"/>
      <c r="M195" s="193"/>
      <c r="N195" s="194"/>
      <c r="O195" s="194"/>
      <c r="P195" s="195">
        <f>SUM(P196:P198)</f>
        <v>0</v>
      </c>
      <c r="Q195" s="194"/>
      <c r="R195" s="195">
        <f>SUM(R196:R198)</f>
        <v>3.5693280000000001</v>
      </c>
      <c r="S195" s="194"/>
      <c r="T195" s="196">
        <f>SUM(T196:T198)</f>
        <v>0</v>
      </c>
      <c r="AR195" s="197" t="s">
        <v>76</v>
      </c>
      <c r="AT195" s="198" t="s">
        <v>68</v>
      </c>
      <c r="AU195" s="198" t="s">
        <v>80</v>
      </c>
      <c r="AY195" s="197" t="s">
        <v>162</v>
      </c>
      <c r="BK195" s="199">
        <f>SUM(BK196:BK198)</f>
        <v>0</v>
      </c>
    </row>
    <row r="196" spans="2:65" s="1" customFormat="1" ht="22.5" customHeight="1">
      <c r="B196" s="42"/>
      <c r="C196" s="205" t="s">
        <v>335</v>
      </c>
      <c r="D196" s="205" t="s">
        <v>166</v>
      </c>
      <c r="E196" s="206" t="s">
        <v>336</v>
      </c>
      <c r="F196" s="207" t="s">
        <v>337</v>
      </c>
      <c r="G196" s="208" t="s">
        <v>169</v>
      </c>
      <c r="H196" s="209">
        <v>14.4</v>
      </c>
      <c r="I196" s="210"/>
      <c r="J196" s="211">
        <f>ROUND(I196*H196,2)</f>
        <v>0</v>
      </c>
      <c r="K196" s="207" t="s">
        <v>170</v>
      </c>
      <c r="L196" s="62"/>
      <c r="M196" s="212" t="s">
        <v>21</v>
      </c>
      <c r="N196" s="213" t="s">
        <v>40</v>
      </c>
      <c r="O196" s="43"/>
      <c r="P196" s="214">
        <f>O196*H196</f>
        <v>0</v>
      </c>
      <c r="Q196" s="214">
        <v>0.24787000000000001</v>
      </c>
      <c r="R196" s="214">
        <f>Q196*H196</f>
        <v>3.5693280000000001</v>
      </c>
      <c r="S196" s="214">
        <v>0</v>
      </c>
      <c r="T196" s="215">
        <f>S196*H196</f>
        <v>0</v>
      </c>
      <c r="AR196" s="25" t="s">
        <v>171</v>
      </c>
      <c r="AT196" s="25" t="s">
        <v>166</v>
      </c>
      <c r="AU196" s="25" t="s">
        <v>172</v>
      </c>
      <c r="AY196" s="25" t="s">
        <v>162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25" t="s">
        <v>76</v>
      </c>
      <c r="BK196" s="216">
        <f>ROUND(I196*H196,2)</f>
        <v>0</v>
      </c>
      <c r="BL196" s="25" t="s">
        <v>171</v>
      </c>
      <c r="BM196" s="25" t="s">
        <v>338</v>
      </c>
    </row>
    <row r="197" spans="2:65" s="12" customFormat="1">
      <c r="B197" s="217"/>
      <c r="C197" s="218"/>
      <c r="D197" s="229" t="s">
        <v>174</v>
      </c>
      <c r="E197" s="230" t="s">
        <v>21</v>
      </c>
      <c r="F197" s="231" t="s">
        <v>548</v>
      </c>
      <c r="G197" s="218"/>
      <c r="H197" s="232">
        <v>14.4</v>
      </c>
      <c r="I197" s="223"/>
      <c r="J197" s="218"/>
      <c r="K197" s="218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174</v>
      </c>
      <c r="AU197" s="228" t="s">
        <v>172</v>
      </c>
      <c r="AV197" s="12" t="s">
        <v>80</v>
      </c>
      <c r="AW197" s="12" t="s">
        <v>33</v>
      </c>
      <c r="AX197" s="12" t="s">
        <v>69</v>
      </c>
      <c r="AY197" s="228" t="s">
        <v>162</v>
      </c>
    </row>
    <row r="198" spans="2:65" s="13" customFormat="1">
      <c r="B198" s="233"/>
      <c r="C198" s="234"/>
      <c r="D198" s="229" t="s">
        <v>174</v>
      </c>
      <c r="E198" s="244" t="s">
        <v>21</v>
      </c>
      <c r="F198" s="245" t="s">
        <v>194</v>
      </c>
      <c r="G198" s="234"/>
      <c r="H198" s="246">
        <v>14.4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174</v>
      </c>
      <c r="AU198" s="243" t="s">
        <v>172</v>
      </c>
      <c r="AV198" s="13" t="s">
        <v>171</v>
      </c>
      <c r="AW198" s="13" t="s">
        <v>33</v>
      </c>
      <c r="AX198" s="13" t="s">
        <v>76</v>
      </c>
      <c r="AY198" s="243" t="s">
        <v>162</v>
      </c>
    </row>
    <row r="199" spans="2:65" s="11" customFormat="1" ht="29.85" customHeight="1">
      <c r="B199" s="186"/>
      <c r="C199" s="187"/>
      <c r="D199" s="202" t="s">
        <v>68</v>
      </c>
      <c r="E199" s="203" t="s">
        <v>188</v>
      </c>
      <c r="F199" s="203" t="s">
        <v>339</v>
      </c>
      <c r="G199" s="187"/>
      <c r="H199" s="187"/>
      <c r="I199" s="190"/>
      <c r="J199" s="204">
        <f>BK199</f>
        <v>0</v>
      </c>
      <c r="K199" s="187"/>
      <c r="L199" s="192"/>
      <c r="M199" s="193"/>
      <c r="N199" s="194"/>
      <c r="O199" s="194"/>
      <c r="P199" s="195">
        <f>SUM(P200:P212)</f>
        <v>0</v>
      </c>
      <c r="Q199" s="194"/>
      <c r="R199" s="195">
        <f>SUM(R200:R212)</f>
        <v>65.378189999999989</v>
      </c>
      <c r="S199" s="194"/>
      <c r="T199" s="196">
        <f>SUM(T200:T212)</f>
        <v>0</v>
      </c>
      <c r="AR199" s="197" t="s">
        <v>76</v>
      </c>
      <c r="AT199" s="198" t="s">
        <v>68</v>
      </c>
      <c r="AU199" s="198" t="s">
        <v>76</v>
      </c>
      <c r="AY199" s="197" t="s">
        <v>162</v>
      </c>
      <c r="BK199" s="199">
        <f>SUM(BK200:BK212)</f>
        <v>0</v>
      </c>
    </row>
    <row r="200" spans="2:65" s="1" customFormat="1" ht="22.5" customHeight="1">
      <c r="B200" s="42"/>
      <c r="C200" s="205" t="s">
        <v>340</v>
      </c>
      <c r="D200" s="205" t="s">
        <v>166</v>
      </c>
      <c r="E200" s="206" t="s">
        <v>341</v>
      </c>
      <c r="F200" s="207" t="s">
        <v>342</v>
      </c>
      <c r="G200" s="208" t="s">
        <v>169</v>
      </c>
      <c r="H200" s="209">
        <v>46.2</v>
      </c>
      <c r="I200" s="210"/>
      <c r="J200" s="211">
        <f>ROUND(I200*H200,2)</f>
        <v>0</v>
      </c>
      <c r="K200" s="207" t="s">
        <v>170</v>
      </c>
      <c r="L200" s="62"/>
      <c r="M200" s="212" t="s">
        <v>21</v>
      </c>
      <c r="N200" s="213" t="s">
        <v>40</v>
      </c>
      <c r="O200" s="43"/>
      <c r="P200" s="214">
        <f>O200*H200</f>
        <v>0</v>
      </c>
      <c r="Q200" s="214">
        <v>0.20724000000000001</v>
      </c>
      <c r="R200" s="214">
        <f>Q200*H200</f>
        <v>9.5744880000000006</v>
      </c>
      <c r="S200" s="214">
        <v>0</v>
      </c>
      <c r="T200" s="215">
        <f>S200*H200</f>
        <v>0</v>
      </c>
      <c r="AR200" s="25" t="s">
        <v>171</v>
      </c>
      <c r="AT200" s="25" t="s">
        <v>166</v>
      </c>
      <c r="AU200" s="25" t="s">
        <v>80</v>
      </c>
      <c r="AY200" s="25" t="s">
        <v>162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25" t="s">
        <v>76</v>
      </c>
      <c r="BK200" s="216">
        <f>ROUND(I200*H200,2)</f>
        <v>0</v>
      </c>
      <c r="BL200" s="25" t="s">
        <v>171</v>
      </c>
      <c r="BM200" s="25" t="s">
        <v>343</v>
      </c>
    </row>
    <row r="201" spans="2:65" s="12" customFormat="1">
      <c r="B201" s="217"/>
      <c r="C201" s="218"/>
      <c r="D201" s="219" t="s">
        <v>174</v>
      </c>
      <c r="E201" s="220" t="s">
        <v>21</v>
      </c>
      <c r="F201" s="221" t="s">
        <v>578</v>
      </c>
      <c r="G201" s="218"/>
      <c r="H201" s="222">
        <v>46.2</v>
      </c>
      <c r="I201" s="223"/>
      <c r="J201" s="218"/>
      <c r="K201" s="218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174</v>
      </c>
      <c r="AU201" s="228" t="s">
        <v>80</v>
      </c>
      <c r="AV201" s="12" t="s">
        <v>80</v>
      </c>
      <c r="AW201" s="12" t="s">
        <v>33</v>
      </c>
      <c r="AX201" s="12" t="s">
        <v>76</v>
      </c>
      <c r="AY201" s="228" t="s">
        <v>162</v>
      </c>
    </row>
    <row r="202" spans="2:65" s="1" customFormat="1" ht="22.5" customHeight="1">
      <c r="B202" s="42"/>
      <c r="C202" s="205" t="s">
        <v>345</v>
      </c>
      <c r="D202" s="205" t="s">
        <v>166</v>
      </c>
      <c r="E202" s="206" t="s">
        <v>346</v>
      </c>
      <c r="F202" s="207" t="s">
        <v>347</v>
      </c>
      <c r="G202" s="208" t="s">
        <v>169</v>
      </c>
      <c r="H202" s="209">
        <v>46.2</v>
      </c>
      <c r="I202" s="210"/>
      <c r="J202" s="211">
        <f>ROUND(I202*H202,2)</f>
        <v>0</v>
      </c>
      <c r="K202" s="207" t="s">
        <v>170</v>
      </c>
      <c r="L202" s="62"/>
      <c r="M202" s="212" t="s">
        <v>21</v>
      </c>
      <c r="N202" s="213" t="s">
        <v>40</v>
      </c>
      <c r="O202" s="43"/>
      <c r="P202" s="214">
        <f>O202*H202</f>
        <v>0</v>
      </c>
      <c r="Q202" s="214">
        <v>0.27994000000000002</v>
      </c>
      <c r="R202" s="214">
        <f>Q202*H202</f>
        <v>12.933228000000002</v>
      </c>
      <c r="S202" s="214">
        <v>0</v>
      </c>
      <c r="T202" s="215">
        <f>S202*H202</f>
        <v>0</v>
      </c>
      <c r="AR202" s="25" t="s">
        <v>171</v>
      </c>
      <c r="AT202" s="25" t="s">
        <v>166</v>
      </c>
      <c r="AU202" s="25" t="s">
        <v>80</v>
      </c>
      <c r="AY202" s="25" t="s">
        <v>162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25" t="s">
        <v>76</v>
      </c>
      <c r="BK202" s="216">
        <f>ROUND(I202*H202,2)</f>
        <v>0</v>
      </c>
      <c r="BL202" s="25" t="s">
        <v>171</v>
      </c>
      <c r="BM202" s="25" t="s">
        <v>348</v>
      </c>
    </row>
    <row r="203" spans="2:65" s="12" customFormat="1">
      <c r="B203" s="217"/>
      <c r="C203" s="218"/>
      <c r="D203" s="219" t="s">
        <v>174</v>
      </c>
      <c r="E203" s="220" t="s">
        <v>21</v>
      </c>
      <c r="F203" s="221" t="s">
        <v>578</v>
      </c>
      <c r="G203" s="218"/>
      <c r="H203" s="222">
        <v>46.2</v>
      </c>
      <c r="I203" s="223"/>
      <c r="J203" s="218"/>
      <c r="K203" s="218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174</v>
      </c>
      <c r="AU203" s="228" t="s">
        <v>80</v>
      </c>
      <c r="AV203" s="12" t="s">
        <v>80</v>
      </c>
      <c r="AW203" s="12" t="s">
        <v>33</v>
      </c>
      <c r="AX203" s="12" t="s">
        <v>76</v>
      </c>
      <c r="AY203" s="228" t="s">
        <v>162</v>
      </c>
    </row>
    <row r="204" spans="2:65" s="1" customFormat="1" ht="22.5" customHeight="1">
      <c r="B204" s="42"/>
      <c r="C204" s="205" t="s">
        <v>349</v>
      </c>
      <c r="D204" s="205" t="s">
        <v>166</v>
      </c>
      <c r="E204" s="206" t="s">
        <v>350</v>
      </c>
      <c r="F204" s="207" t="s">
        <v>351</v>
      </c>
      <c r="G204" s="208" t="s">
        <v>169</v>
      </c>
      <c r="H204" s="209">
        <v>20.399999999999999</v>
      </c>
      <c r="I204" s="210"/>
      <c r="J204" s="211">
        <f>ROUND(I204*H204,2)</f>
        <v>0</v>
      </c>
      <c r="K204" s="207" t="s">
        <v>170</v>
      </c>
      <c r="L204" s="62"/>
      <c r="M204" s="212" t="s">
        <v>21</v>
      </c>
      <c r="N204" s="213" t="s">
        <v>40</v>
      </c>
      <c r="O204" s="43"/>
      <c r="P204" s="214">
        <f>O204*H204</f>
        <v>0</v>
      </c>
      <c r="Q204" s="214">
        <v>0.49586999999999998</v>
      </c>
      <c r="R204" s="214">
        <f>Q204*H204</f>
        <v>10.115747999999998</v>
      </c>
      <c r="S204" s="214">
        <v>0</v>
      </c>
      <c r="T204" s="215">
        <f>S204*H204</f>
        <v>0</v>
      </c>
      <c r="AR204" s="25" t="s">
        <v>352</v>
      </c>
      <c r="AT204" s="25" t="s">
        <v>166</v>
      </c>
      <c r="AU204" s="25" t="s">
        <v>80</v>
      </c>
      <c r="AY204" s="25" t="s">
        <v>162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25" t="s">
        <v>76</v>
      </c>
      <c r="BK204" s="216">
        <f>ROUND(I204*H204,2)</f>
        <v>0</v>
      </c>
      <c r="BL204" s="25" t="s">
        <v>352</v>
      </c>
      <c r="BM204" s="25" t="s">
        <v>353</v>
      </c>
    </row>
    <row r="205" spans="2:65" s="12" customFormat="1">
      <c r="B205" s="217"/>
      <c r="C205" s="218"/>
      <c r="D205" s="219" t="s">
        <v>174</v>
      </c>
      <c r="E205" s="220" t="s">
        <v>21</v>
      </c>
      <c r="F205" s="221" t="s">
        <v>579</v>
      </c>
      <c r="G205" s="218"/>
      <c r="H205" s="222">
        <v>20.399999999999999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174</v>
      </c>
      <c r="AU205" s="228" t="s">
        <v>80</v>
      </c>
      <c r="AV205" s="12" t="s">
        <v>80</v>
      </c>
      <c r="AW205" s="12" t="s">
        <v>33</v>
      </c>
      <c r="AX205" s="12" t="s">
        <v>76</v>
      </c>
      <c r="AY205" s="228" t="s">
        <v>162</v>
      </c>
    </row>
    <row r="206" spans="2:65" s="1" customFormat="1" ht="22.5" customHeight="1">
      <c r="B206" s="42"/>
      <c r="C206" s="205" t="s">
        <v>355</v>
      </c>
      <c r="D206" s="205" t="s">
        <v>166</v>
      </c>
      <c r="E206" s="206" t="s">
        <v>356</v>
      </c>
      <c r="F206" s="207" t="s">
        <v>357</v>
      </c>
      <c r="G206" s="208" t="s">
        <v>169</v>
      </c>
      <c r="H206" s="209">
        <v>20.399999999999999</v>
      </c>
      <c r="I206" s="210"/>
      <c r="J206" s="211">
        <f>ROUND(I206*H206,2)</f>
        <v>0</v>
      </c>
      <c r="K206" s="207" t="s">
        <v>170</v>
      </c>
      <c r="L206" s="62"/>
      <c r="M206" s="212" t="s">
        <v>21</v>
      </c>
      <c r="N206" s="213" t="s">
        <v>40</v>
      </c>
      <c r="O206" s="43"/>
      <c r="P206" s="214">
        <f>O206*H206</f>
        <v>0</v>
      </c>
      <c r="Q206" s="214">
        <v>0.53639999999999999</v>
      </c>
      <c r="R206" s="214">
        <f>Q206*H206</f>
        <v>10.942559999999999</v>
      </c>
      <c r="S206" s="214">
        <v>0</v>
      </c>
      <c r="T206" s="215">
        <f>S206*H206</f>
        <v>0</v>
      </c>
      <c r="AR206" s="25" t="s">
        <v>171</v>
      </c>
      <c r="AT206" s="25" t="s">
        <v>166</v>
      </c>
      <c r="AU206" s="25" t="s">
        <v>80</v>
      </c>
      <c r="AY206" s="25" t="s">
        <v>162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25" t="s">
        <v>76</v>
      </c>
      <c r="BK206" s="216">
        <f>ROUND(I206*H206,2)</f>
        <v>0</v>
      </c>
      <c r="BL206" s="25" t="s">
        <v>171</v>
      </c>
      <c r="BM206" s="25" t="s">
        <v>358</v>
      </c>
    </row>
    <row r="207" spans="2:65" s="12" customFormat="1">
      <c r="B207" s="217"/>
      <c r="C207" s="218"/>
      <c r="D207" s="219" t="s">
        <v>174</v>
      </c>
      <c r="E207" s="220" t="s">
        <v>21</v>
      </c>
      <c r="F207" s="221" t="s">
        <v>579</v>
      </c>
      <c r="G207" s="218"/>
      <c r="H207" s="222">
        <v>20.399999999999999</v>
      </c>
      <c r="I207" s="223"/>
      <c r="J207" s="218"/>
      <c r="K207" s="218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174</v>
      </c>
      <c r="AU207" s="228" t="s">
        <v>80</v>
      </c>
      <c r="AV207" s="12" t="s">
        <v>80</v>
      </c>
      <c r="AW207" s="12" t="s">
        <v>33</v>
      </c>
      <c r="AX207" s="12" t="s">
        <v>76</v>
      </c>
      <c r="AY207" s="228" t="s">
        <v>162</v>
      </c>
    </row>
    <row r="208" spans="2:65" s="1" customFormat="1" ht="31.5" customHeight="1">
      <c r="B208" s="42"/>
      <c r="C208" s="205" t="s">
        <v>359</v>
      </c>
      <c r="D208" s="205" t="s">
        <v>166</v>
      </c>
      <c r="E208" s="206" t="s">
        <v>360</v>
      </c>
      <c r="F208" s="207" t="s">
        <v>361</v>
      </c>
      <c r="G208" s="208" t="s">
        <v>169</v>
      </c>
      <c r="H208" s="209">
        <v>66.599999999999994</v>
      </c>
      <c r="I208" s="210"/>
      <c r="J208" s="211">
        <f>ROUND(I208*H208,2)</f>
        <v>0</v>
      </c>
      <c r="K208" s="207" t="s">
        <v>170</v>
      </c>
      <c r="L208" s="62"/>
      <c r="M208" s="212" t="s">
        <v>21</v>
      </c>
      <c r="N208" s="213" t="s">
        <v>40</v>
      </c>
      <c r="O208" s="43"/>
      <c r="P208" s="214">
        <f>O208*H208</f>
        <v>0</v>
      </c>
      <c r="Q208" s="214">
        <v>0.10503</v>
      </c>
      <c r="R208" s="214">
        <f>Q208*H208</f>
        <v>6.9949979999999989</v>
      </c>
      <c r="S208" s="214">
        <v>0</v>
      </c>
      <c r="T208" s="215">
        <f>S208*H208</f>
        <v>0</v>
      </c>
      <c r="AR208" s="25" t="s">
        <v>171</v>
      </c>
      <c r="AT208" s="25" t="s">
        <v>166</v>
      </c>
      <c r="AU208" s="25" t="s">
        <v>80</v>
      </c>
      <c r="AY208" s="25" t="s">
        <v>162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25" t="s">
        <v>76</v>
      </c>
      <c r="BK208" s="216">
        <f>ROUND(I208*H208,2)</f>
        <v>0</v>
      </c>
      <c r="BL208" s="25" t="s">
        <v>171</v>
      </c>
      <c r="BM208" s="25" t="s">
        <v>362</v>
      </c>
    </row>
    <row r="209" spans="2:65" s="12" customFormat="1">
      <c r="B209" s="217"/>
      <c r="C209" s="218"/>
      <c r="D209" s="219" t="s">
        <v>174</v>
      </c>
      <c r="E209" s="220" t="s">
        <v>21</v>
      </c>
      <c r="F209" s="221" t="s">
        <v>573</v>
      </c>
      <c r="G209" s="218"/>
      <c r="H209" s="222">
        <v>66.599999999999994</v>
      </c>
      <c r="I209" s="223"/>
      <c r="J209" s="218"/>
      <c r="K209" s="218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174</v>
      </c>
      <c r="AU209" s="228" t="s">
        <v>80</v>
      </c>
      <c r="AV209" s="12" t="s">
        <v>80</v>
      </c>
      <c r="AW209" s="12" t="s">
        <v>33</v>
      </c>
      <c r="AX209" s="12" t="s">
        <v>76</v>
      </c>
      <c r="AY209" s="228" t="s">
        <v>162</v>
      </c>
    </row>
    <row r="210" spans="2:65" s="1" customFormat="1" ht="22.5" customHeight="1">
      <c r="B210" s="42"/>
      <c r="C210" s="269" t="s">
        <v>363</v>
      </c>
      <c r="D210" s="269" t="s">
        <v>302</v>
      </c>
      <c r="E210" s="270" t="s">
        <v>364</v>
      </c>
      <c r="F210" s="271" t="s">
        <v>365</v>
      </c>
      <c r="G210" s="272" t="s">
        <v>169</v>
      </c>
      <c r="H210" s="273">
        <v>68.597999999999999</v>
      </c>
      <c r="I210" s="274"/>
      <c r="J210" s="275">
        <f>ROUND(I210*H210,2)</f>
        <v>0</v>
      </c>
      <c r="K210" s="271" t="s">
        <v>170</v>
      </c>
      <c r="L210" s="276"/>
      <c r="M210" s="277" t="s">
        <v>21</v>
      </c>
      <c r="N210" s="278" t="s">
        <v>40</v>
      </c>
      <c r="O210" s="43"/>
      <c r="P210" s="214">
        <f>O210*H210</f>
        <v>0</v>
      </c>
      <c r="Q210" s="214">
        <v>0.216</v>
      </c>
      <c r="R210" s="214">
        <f>Q210*H210</f>
        <v>14.817167999999999</v>
      </c>
      <c r="S210" s="214">
        <v>0</v>
      </c>
      <c r="T210" s="215">
        <f>S210*H210</f>
        <v>0</v>
      </c>
      <c r="AR210" s="25" t="s">
        <v>206</v>
      </c>
      <c r="AT210" s="25" t="s">
        <v>302</v>
      </c>
      <c r="AU210" s="25" t="s">
        <v>80</v>
      </c>
      <c r="AY210" s="25" t="s">
        <v>162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25" t="s">
        <v>76</v>
      </c>
      <c r="BK210" s="216">
        <f>ROUND(I210*H210,2)</f>
        <v>0</v>
      </c>
      <c r="BL210" s="25" t="s">
        <v>171</v>
      </c>
      <c r="BM210" s="25" t="s">
        <v>366</v>
      </c>
    </row>
    <row r="211" spans="2:65" s="12" customFormat="1">
      <c r="B211" s="217"/>
      <c r="C211" s="218"/>
      <c r="D211" s="229" t="s">
        <v>174</v>
      </c>
      <c r="E211" s="230" t="s">
        <v>21</v>
      </c>
      <c r="F211" s="231" t="s">
        <v>573</v>
      </c>
      <c r="G211" s="218"/>
      <c r="H211" s="232">
        <v>66.599999999999994</v>
      </c>
      <c r="I211" s="223"/>
      <c r="J211" s="218"/>
      <c r="K211" s="218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174</v>
      </c>
      <c r="AU211" s="228" t="s">
        <v>80</v>
      </c>
      <c r="AV211" s="12" t="s">
        <v>80</v>
      </c>
      <c r="AW211" s="12" t="s">
        <v>33</v>
      </c>
      <c r="AX211" s="12" t="s">
        <v>76</v>
      </c>
      <c r="AY211" s="228" t="s">
        <v>162</v>
      </c>
    </row>
    <row r="212" spans="2:65" s="12" customFormat="1">
      <c r="B212" s="217"/>
      <c r="C212" s="218"/>
      <c r="D212" s="229" t="s">
        <v>174</v>
      </c>
      <c r="E212" s="218"/>
      <c r="F212" s="231" t="s">
        <v>580</v>
      </c>
      <c r="G212" s="218"/>
      <c r="H212" s="232">
        <v>68.597999999999999</v>
      </c>
      <c r="I212" s="223"/>
      <c r="J212" s="218"/>
      <c r="K212" s="218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174</v>
      </c>
      <c r="AU212" s="228" t="s">
        <v>80</v>
      </c>
      <c r="AV212" s="12" t="s">
        <v>80</v>
      </c>
      <c r="AW212" s="12" t="s">
        <v>6</v>
      </c>
      <c r="AX212" s="12" t="s">
        <v>76</v>
      </c>
      <c r="AY212" s="228" t="s">
        <v>162</v>
      </c>
    </row>
    <row r="213" spans="2:65" s="11" customFormat="1" ht="29.85" customHeight="1">
      <c r="B213" s="186"/>
      <c r="C213" s="187"/>
      <c r="D213" s="202" t="s">
        <v>68</v>
      </c>
      <c r="E213" s="203" t="s">
        <v>211</v>
      </c>
      <c r="F213" s="203" t="s">
        <v>368</v>
      </c>
      <c r="G213" s="187"/>
      <c r="H213" s="187"/>
      <c r="I213" s="190"/>
      <c r="J213" s="204">
        <f>BK213</f>
        <v>0</v>
      </c>
      <c r="K213" s="187"/>
      <c r="L213" s="192"/>
      <c r="M213" s="193"/>
      <c r="N213" s="194"/>
      <c r="O213" s="194"/>
      <c r="P213" s="195">
        <f>SUM(P214:P221)</f>
        <v>0</v>
      </c>
      <c r="Q213" s="194"/>
      <c r="R213" s="195">
        <f>SUM(R214:R221)</f>
        <v>3.7668600000000003</v>
      </c>
      <c r="S213" s="194"/>
      <c r="T213" s="196">
        <f>SUM(T214:T221)</f>
        <v>0</v>
      </c>
      <c r="AR213" s="197" t="s">
        <v>76</v>
      </c>
      <c r="AT213" s="198" t="s">
        <v>68</v>
      </c>
      <c r="AU213" s="198" t="s">
        <v>76</v>
      </c>
      <c r="AY213" s="197" t="s">
        <v>162</v>
      </c>
      <c r="BK213" s="199">
        <f>SUM(BK214:BK221)</f>
        <v>0</v>
      </c>
    </row>
    <row r="214" spans="2:65" s="1" customFormat="1" ht="31.5" customHeight="1">
      <c r="B214" s="42"/>
      <c r="C214" s="205" t="s">
        <v>369</v>
      </c>
      <c r="D214" s="205" t="s">
        <v>166</v>
      </c>
      <c r="E214" s="206" t="s">
        <v>370</v>
      </c>
      <c r="F214" s="207" t="s">
        <v>371</v>
      </c>
      <c r="G214" s="208" t="s">
        <v>181</v>
      </c>
      <c r="H214" s="209">
        <v>7.2</v>
      </c>
      <c r="I214" s="210"/>
      <c r="J214" s="211">
        <f>ROUND(I214*H214,2)</f>
        <v>0</v>
      </c>
      <c r="K214" s="207" t="s">
        <v>170</v>
      </c>
      <c r="L214" s="62"/>
      <c r="M214" s="212" t="s">
        <v>21</v>
      </c>
      <c r="N214" s="213" t="s">
        <v>40</v>
      </c>
      <c r="O214" s="43"/>
      <c r="P214" s="214">
        <f>O214*H214</f>
        <v>0</v>
      </c>
      <c r="Q214" s="214">
        <v>0.15540000000000001</v>
      </c>
      <c r="R214" s="214">
        <f>Q214*H214</f>
        <v>1.1188800000000001</v>
      </c>
      <c r="S214" s="214">
        <v>0</v>
      </c>
      <c r="T214" s="215">
        <f>S214*H214</f>
        <v>0</v>
      </c>
      <c r="AR214" s="25" t="s">
        <v>171</v>
      </c>
      <c r="AT214" s="25" t="s">
        <v>166</v>
      </c>
      <c r="AU214" s="25" t="s">
        <v>80</v>
      </c>
      <c r="AY214" s="25" t="s">
        <v>162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25" t="s">
        <v>76</v>
      </c>
      <c r="BK214" s="216">
        <f>ROUND(I214*H214,2)</f>
        <v>0</v>
      </c>
      <c r="BL214" s="25" t="s">
        <v>171</v>
      </c>
      <c r="BM214" s="25" t="s">
        <v>372</v>
      </c>
    </row>
    <row r="215" spans="2:65" s="12" customFormat="1">
      <c r="B215" s="217"/>
      <c r="C215" s="218"/>
      <c r="D215" s="219" t="s">
        <v>174</v>
      </c>
      <c r="E215" s="220" t="s">
        <v>21</v>
      </c>
      <c r="F215" s="221" t="s">
        <v>547</v>
      </c>
      <c r="G215" s="218"/>
      <c r="H215" s="222">
        <v>7.2</v>
      </c>
      <c r="I215" s="223"/>
      <c r="J215" s="218"/>
      <c r="K215" s="218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174</v>
      </c>
      <c r="AU215" s="228" t="s">
        <v>80</v>
      </c>
      <c r="AV215" s="12" t="s">
        <v>80</v>
      </c>
      <c r="AW215" s="12" t="s">
        <v>33</v>
      </c>
      <c r="AX215" s="12" t="s">
        <v>76</v>
      </c>
      <c r="AY215" s="228" t="s">
        <v>162</v>
      </c>
    </row>
    <row r="216" spans="2:65" s="1" customFormat="1" ht="22.5" customHeight="1">
      <c r="B216" s="42"/>
      <c r="C216" s="269" t="s">
        <v>373</v>
      </c>
      <c r="D216" s="269" t="s">
        <v>302</v>
      </c>
      <c r="E216" s="270" t="s">
        <v>374</v>
      </c>
      <c r="F216" s="271" t="s">
        <v>375</v>
      </c>
      <c r="G216" s="272" t="s">
        <v>376</v>
      </c>
      <c r="H216" s="273">
        <v>7.8</v>
      </c>
      <c r="I216" s="274"/>
      <c r="J216" s="275">
        <f>ROUND(I216*H216,2)</f>
        <v>0</v>
      </c>
      <c r="K216" s="271" t="s">
        <v>170</v>
      </c>
      <c r="L216" s="276"/>
      <c r="M216" s="277" t="s">
        <v>21</v>
      </c>
      <c r="N216" s="278" t="s">
        <v>40</v>
      </c>
      <c r="O216" s="43"/>
      <c r="P216" s="214">
        <f>O216*H216</f>
        <v>0</v>
      </c>
      <c r="Q216" s="214">
        <v>8.2100000000000006E-2</v>
      </c>
      <c r="R216" s="214">
        <f>Q216*H216</f>
        <v>0.64038000000000006</v>
      </c>
      <c r="S216" s="214">
        <v>0</v>
      </c>
      <c r="T216" s="215">
        <f>S216*H216</f>
        <v>0</v>
      </c>
      <c r="AR216" s="25" t="s">
        <v>206</v>
      </c>
      <c r="AT216" s="25" t="s">
        <v>302</v>
      </c>
      <c r="AU216" s="25" t="s">
        <v>80</v>
      </c>
      <c r="AY216" s="25" t="s">
        <v>162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25" t="s">
        <v>76</v>
      </c>
      <c r="BK216" s="216">
        <f>ROUND(I216*H216,2)</f>
        <v>0</v>
      </c>
      <c r="BL216" s="25" t="s">
        <v>171</v>
      </c>
      <c r="BM216" s="25" t="s">
        <v>377</v>
      </c>
    </row>
    <row r="217" spans="2:65" s="12" customFormat="1">
      <c r="B217" s="217"/>
      <c r="C217" s="218"/>
      <c r="D217" s="219" t="s">
        <v>174</v>
      </c>
      <c r="E217" s="220" t="s">
        <v>21</v>
      </c>
      <c r="F217" s="221" t="s">
        <v>546</v>
      </c>
      <c r="G217" s="218"/>
      <c r="H217" s="222">
        <v>7.8</v>
      </c>
      <c r="I217" s="223"/>
      <c r="J217" s="218"/>
      <c r="K217" s="218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174</v>
      </c>
      <c r="AU217" s="228" t="s">
        <v>80</v>
      </c>
      <c r="AV217" s="12" t="s">
        <v>80</v>
      </c>
      <c r="AW217" s="12" t="s">
        <v>33</v>
      </c>
      <c r="AX217" s="12" t="s">
        <v>76</v>
      </c>
      <c r="AY217" s="228" t="s">
        <v>162</v>
      </c>
    </row>
    <row r="218" spans="2:65" s="1" customFormat="1" ht="31.5" customHeight="1">
      <c r="B218" s="42"/>
      <c r="C218" s="205" t="s">
        <v>378</v>
      </c>
      <c r="D218" s="205" t="s">
        <v>166</v>
      </c>
      <c r="E218" s="206" t="s">
        <v>379</v>
      </c>
      <c r="F218" s="207" t="s">
        <v>380</v>
      </c>
      <c r="G218" s="208" t="s">
        <v>181</v>
      </c>
      <c r="H218" s="209">
        <v>12</v>
      </c>
      <c r="I218" s="210"/>
      <c r="J218" s="211">
        <f>ROUND(I218*H218,2)</f>
        <v>0</v>
      </c>
      <c r="K218" s="207" t="s">
        <v>170</v>
      </c>
      <c r="L218" s="62"/>
      <c r="M218" s="212" t="s">
        <v>21</v>
      </c>
      <c r="N218" s="213" t="s">
        <v>40</v>
      </c>
      <c r="O218" s="43"/>
      <c r="P218" s="214">
        <f>O218*H218</f>
        <v>0</v>
      </c>
      <c r="Q218" s="214">
        <v>0.1295</v>
      </c>
      <c r="R218" s="214">
        <f>Q218*H218</f>
        <v>1.554</v>
      </c>
      <c r="S218" s="214">
        <v>0</v>
      </c>
      <c r="T218" s="215">
        <f>S218*H218</f>
        <v>0</v>
      </c>
      <c r="AR218" s="25" t="s">
        <v>171</v>
      </c>
      <c r="AT218" s="25" t="s">
        <v>166</v>
      </c>
      <c r="AU218" s="25" t="s">
        <v>80</v>
      </c>
      <c r="AY218" s="25" t="s">
        <v>162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25" t="s">
        <v>76</v>
      </c>
      <c r="BK218" s="216">
        <f>ROUND(I218*H218,2)</f>
        <v>0</v>
      </c>
      <c r="BL218" s="25" t="s">
        <v>171</v>
      </c>
      <c r="BM218" s="25" t="s">
        <v>381</v>
      </c>
    </row>
    <row r="219" spans="2:65" s="12" customFormat="1">
      <c r="B219" s="217"/>
      <c r="C219" s="218"/>
      <c r="D219" s="219" t="s">
        <v>174</v>
      </c>
      <c r="E219" s="220" t="s">
        <v>21</v>
      </c>
      <c r="F219" s="221" t="s">
        <v>581</v>
      </c>
      <c r="G219" s="218"/>
      <c r="H219" s="222">
        <v>12</v>
      </c>
      <c r="I219" s="223"/>
      <c r="J219" s="218"/>
      <c r="K219" s="218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174</v>
      </c>
      <c r="AU219" s="228" t="s">
        <v>80</v>
      </c>
      <c r="AV219" s="12" t="s">
        <v>80</v>
      </c>
      <c r="AW219" s="12" t="s">
        <v>33</v>
      </c>
      <c r="AX219" s="12" t="s">
        <v>76</v>
      </c>
      <c r="AY219" s="228" t="s">
        <v>162</v>
      </c>
    </row>
    <row r="220" spans="2:65" s="1" customFormat="1" ht="22.5" customHeight="1">
      <c r="B220" s="42"/>
      <c r="C220" s="269" t="s">
        <v>383</v>
      </c>
      <c r="D220" s="269" t="s">
        <v>302</v>
      </c>
      <c r="E220" s="270" t="s">
        <v>384</v>
      </c>
      <c r="F220" s="271" t="s">
        <v>385</v>
      </c>
      <c r="G220" s="272" t="s">
        <v>376</v>
      </c>
      <c r="H220" s="273">
        <v>12.6</v>
      </c>
      <c r="I220" s="274"/>
      <c r="J220" s="275">
        <f>ROUND(I220*H220,2)</f>
        <v>0</v>
      </c>
      <c r="K220" s="271" t="s">
        <v>170</v>
      </c>
      <c r="L220" s="276"/>
      <c r="M220" s="277" t="s">
        <v>21</v>
      </c>
      <c r="N220" s="278" t="s">
        <v>40</v>
      </c>
      <c r="O220" s="43"/>
      <c r="P220" s="214">
        <f>O220*H220</f>
        <v>0</v>
      </c>
      <c r="Q220" s="214">
        <v>3.5999999999999997E-2</v>
      </c>
      <c r="R220" s="214">
        <f>Q220*H220</f>
        <v>0.45359999999999995</v>
      </c>
      <c r="S220" s="214">
        <v>0</v>
      </c>
      <c r="T220" s="215">
        <f>S220*H220</f>
        <v>0</v>
      </c>
      <c r="AR220" s="25" t="s">
        <v>206</v>
      </c>
      <c r="AT220" s="25" t="s">
        <v>302</v>
      </c>
      <c r="AU220" s="25" t="s">
        <v>80</v>
      </c>
      <c r="AY220" s="25" t="s">
        <v>162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25" t="s">
        <v>76</v>
      </c>
      <c r="BK220" s="216">
        <f>ROUND(I220*H220,2)</f>
        <v>0</v>
      </c>
      <c r="BL220" s="25" t="s">
        <v>171</v>
      </c>
      <c r="BM220" s="25" t="s">
        <v>386</v>
      </c>
    </row>
    <row r="221" spans="2:65" s="12" customFormat="1">
      <c r="B221" s="217"/>
      <c r="C221" s="218"/>
      <c r="D221" s="229" t="s">
        <v>174</v>
      </c>
      <c r="E221" s="230" t="s">
        <v>21</v>
      </c>
      <c r="F221" s="231" t="s">
        <v>582</v>
      </c>
      <c r="G221" s="218"/>
      <c r="H221" s="232">
        <v>12.6</v>
      </c>
      <c r="I221" s="223"/>
      <c r="J221" s="218"/>
      <c r="K221" s="218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174</v>
      </c>
      <c r="AU221" s="228" t="s">
        <v>80</v>
      </c>
      <c r="AV221" s="12" t="s">
        <v>80</v>
      </c>
      <c r="AW221" s="12" t="s">
        <v>33</v>
      </c>
      <c r="AX221" s="12" t="s">
        <v>76</v>
      </c>
      <c r="AY221" s="228" t="s">
        <v>162</v>
      </c>
    </row>
    <row r="222" spans="2:65" s="11" customFormat="1" ht="29.85" customHeight="1">
      <c r="B222" s="186"/>
      <c r="C222" s="187"/>
      <c r="D222" s="202" t="s">
        <v>68</v>
      </c>
      <c r="E222" s="203" t="s">
        <v>388</v>
      </c>
      <c r="F222" s="203" t="s">
        <v>389</v>
      </c>
      <c r="G222" s="187"/>
      <c r="H222" s="187"/>
      <c r="I222" s="190"/>
      <c r="J222" s="204">
        <f>BK222</f>
        <v>0</v>
      </c>
      <c r="K222" s="187"/>
      <c r="L222" s="192"/>
      <c r="M222" s="193"/>
      <c r="N222" s="194"/>
      <c r="O222" s="194"/>
      <c r="P222" s="195">
        <f>SUM(P223:P232)</f>
        <v>0</v>
      </c>
      <c r="Q222" s="194"/>
      <c r="R222" s="195">
        <f>SUM(R223:R232)</f>
        <v>0</v>
      </c>
      <c r="S222" s="194"/>
      <c r="T222" s="196">
        <f>SUM(T223:T232)</f>
        <v>0</v>
      </c>
      <c r="AR222" s="197" t="s">
        <v>76</v>
      </c>
      <c r="AT222" s="198" t="s">
        <v>68</v>
      </c>
      <c r="AU222" s="198" t="s">
        <v>76</v>
      </c>
      <c r="AY222" s="197" t="s">
        <v>162</v>
      </c>
      <c r="BK222" s="199">
        <f>SUM(BK223:BK232)</f>
        <v>0</v>
      </c>
    </row>
    <row r="223" spans="2:65" s="1" customFormat="1" ht="22.5" customHeight="1">
      <c r="B223" s="42"/>
      <c r="C223" s="205" t="s">
        <v>390</v>
      </c>
      <c r="D223" s="205" t="s">
        <v>166</v>
      </c>
      <c r="E223" s="206" t="s">
        <v>391</v>
      </c>
      <c r="F223" s="207" t="s">
        <v>392</v>
      </c>
      <c r="G223" s="208" t="s">
        <v>289</v>
      </c>
      <c r="H223" s="209">
        <v>59.082000000000001</v>
      </c>
      <c r="I223" s="210"/>
      <c r="J223" s="211">
        <f>ROUND(I223*H223,2)</f>
        <v>0</v>
      </c>
      <c r="K223" s="207" t="s">
        <v>170</v>
      </c>
      <c r="L223" s="62"/>
      <c r="M223" s="212" t="s">
        <v>21</v>
      </c>
      <c r="N223" s="213" t="s">
        <v>40</v>
      </c>
      <c r="O223" s="43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AR223" s="25" t="s">
        <v>352</v>
      </c>
      <c r="AT223" s="25" t="s">
        <v>166</v>
      </c>
      <c r="AU223" s="25" t="s">
        <v>80</v>
      </c>
      <c r="AY223" s="25" t="s">
        <v>162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25" t="s">
        <v>76</v>
      </c>
      <c r="BK223" s="216">
        <f>ROUND(I223*H223,2)</f>
        <v>0</v>
      </c>
      <c r="BL223" s="25" t="s">
        <v>352</v>
      </c>
      <c r="BM223" s="25" t="s">
        <v>393</v>
      </c>
    </row>
    <row r="224" spans="2:65" s="1" customFormat="1" ht="22.5" customHeight="1">
      <c r="B224" s="42"/>
      <c r="C224" s="205" t="s">
        <v>394</v>
      </c>
      <c r="D224" s="205" t="s">
        <v>166</v>
      </c>
      <c r="E224" s="206" t="s">
        <v>395</v>
      </c>
      <c r="F224" s="207" t="s">
        <v>396</v>
      </c>
      <c r="G224" s="208" t="s">
        <v>289</v>
      </c>
      <c r="H224" s="209">
        <v>708.98400000000004</v>
      </c>
      <c r="I224" s="210"/>
      <c r="J224" s="211">
        <f>ROUND(I224*H224,2)</f>
        <v>0</v>
      </c>
      <c r="K224" s="207" t="s">
        <v>170</v>
      </c>
      <c r="L224" s="62"/>
      <c r="M224" s="212" t="s">
        <v>21</v>
      </c>
      <c r="N224" s="213" t="s">
        <v>40</v>
      </c>
      <c r="O224" s="43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AR224" s="25" t="s">
        <v>171</v>
      </c>
      <c r="AT224" s="25" t="s">
        <v>166</v>
      </c>
      <c r="AU224" s="25" t="s">
        <v>80</v>
      </c>
      <c r="AY224" s="25" t="s">
        <v>162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25" t="s">
        <v>76</v>
      </c>
      <c r="BK224" s="216">
        <f>ROUND(I224*H224,2)</f>
        <v>0</v>
      </c>
      <c r="BL224" s="25" t="s">
        <v>171</v>
      </c>
      <c r="BM224" s="25" t="s">
        <v>397</v>
      </c>
    </row>
    <row r="225" spans="2:65" s="12" customFormat="1">
      <c r="B225" s="217"/>
      <c r="C225" s="218"/>
      <c r="D225" s="219" t="s">
        <v>174</v>
      </c>
      <c r="E225" s="220" t="s">
        <v>21</v>
      </c>
      <c r="F225" s="221" t="s">
        <v>583</v>
      </c>
      <c r="G225" s="218"/>
      <c r="H225" s="222">
        <v>708.98400000000004</v>
      </c>
      <c r="I225" s="223"/>
      <c r="J225" s="218"/>
      <c r="K225" s="218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174</v>
      </c>
      <c r="AU225" s="228" t="s">
        <v>80</v>
      </c>
      <c r="AV225" s="12" t="s">
        <v>80</v>
      </c>
      <c r="AW225" s="12" t="s">
        <v>33</v>
      </c>
      <c r="AX225" s="12" t="s">
        <v>76</v>
      </c>
      <c r="AY225" s="228" t="s">
        <v>162</v>
      </c>
    </row>
    <row r="226" spans="2:65" s="1" customFormat="1" ht="22.5" customHeight="1">
      <c r="B226" s="42"/>
      <c r="C226" s="205" t="s">
        <v>399</v>
      </c>
      <c r="D226" s="205" t="s">
        <v>166</v>
      </c>
      <c r="E226" s="206" t="s">
        <v>400</v>
      </c>
      <c r="F226" s="207" t="s">
        <v>401</v>
      </c>
      <c r="G226" s="208" t="s">
        <v>289</v>
      </c>
      <c r="H226" s="209">
        <v>3.8820000000000001</v>
      </c>
      <c r="I226" s="210"/>
      <c r="J226" s="211">
        <f>ROUND(I226*H226,2)</f>
        <v>0</v>
      </c>
      <c r="K226" s="207" t="s">
        <v>170</v>
      </c>
      <c r="L226" s="62"/>
      <c r="M226" s="212" t="s">
        <v>21</v>
      </c>
      <c r="N226" s="213" t="s">
        <v>40</v>
      </c>
      <c r="O226" s="43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AR226" s="25" t="s">
        <v>171</v>
      </c>
      <c r="AT226" s="25" t="s">
        <v>166</v>
      </c>
      <c r="AU226" s="25" t="s">
        <v>80</v>
      </c>
      <c r="AY226" s="25" t="s">
        <v>162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25" t="s">
        <v>76</v>
      </c>
      <c r="BK226" s="216">
        <f>ROUND(I226*H226,2)</f>
        <v>0</v>
      </c>
      <c r="BL226" s="25" t="s">
        <v>171</v>
      </c>
      <c r="BM226" s="25" t="s">
        <v>402</v>
      </c>
    </row>
    <row r="227" spans="2:65" s="12" customFormat="1">
      <c r="B227" s="217"/>
      <c r="C227" s="218"/>
      <c r="D227" s="229" t="s">
        <v>174</v>
      </c>
      <c r="E227" s="230" t="s">
        <v>21</v>
      </c>
      <c r="F227" s="231" t="s">
        <v>584</v>
      </c>
      <c r="G227" s="218"/>
      <c r="H227" s="232">
        <v>6.47</v>
      </c>
      <c r="I227" s="223"/>
      <c r="J227" s="218"/>
      <c r="K227" s="218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174</v>
      </c>
      <c r="AU227" s="228" t="s">
        <v>80</v>
      </c>
      <c r="AV227" s="12" t="s">
        <v>80</v>
      </c>
      <c r="AW227" s="12" t="s">
        <v>33</v>
      </c>
      <c r="AX227" s="12" t="s">
        <v>76</v>
      </c>
      <c r="AY227" s="228" t="s">
        <v>162</v>
      </c>
    </row>
    <row r="228" spans="2:65" s="12" customFormat="1">
      <c r="B228" s="217"/>
      <c r="C228" s="218"/>
      <c r="D228" s="219" t="s">
        <v>174</v>
      </c>
      <c r="E228" s="218"/>
      <c r="F228" s="221" t="s">
        <v>585</v>
      </c>
      <c r="G228" s="218"/>
      <c r="H228" s="222">
        <v>3.8820000000000001</v>
      </c>
      <c r="I228" s="223"/>
      <c r="J228" s="218"/>
      <c r="K228" s="218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174</v>
      </c>
      <c r="AU228" s="228" t="s">
        <v>80</v>
      </c>
      <c r="AV228" s="12" t="s">
        <v>80</v>
      </c>
      <c r="AW228" s="12" t="s">
        <v>6</v>
      </c>
      <c r="AX228" s="12" t="s">
        <v>76</v>
      </c>
      <c r="AY228" s="228" t="s">
        <v>162</v>
      </c>
    </row>
    <row r="229" spans="2:65" s="1" customFormat="1" ht="22.5" customHeight="1">
      <c r="B229" s="42"/>
      <c r="C229" s="205" t="s">
        <v>404</v>
      </c>
      <c r="D229" s="205" t="s">
        <v>166</v>
      </c>
      <c r="E229" s="206" t="s">
        <v>405</v>
      </c>
      <c r="F229" s="207" t="s">
        <v>406</v>
      </c>
      <c r="G229" s="208" t="s">
        <v>289</v>
      </c>
      <c r="H229" s="209">
        <v>15.18</v>
      </c>
      <c r="I229" s="210"/>
      <c r="J229" s="211">
        <f>ROUND(I229*H229,2)</f>
        <v>0</v>
      </c>
      <c r="K229" s="207" t="s">
        <v>170</v>
      </c>
      <c r="L229" s="62"/>
      <c r="M229" s="212" t="s">
        <v>21</v>
      </c>
      <c r="N229" s="213" t="s">
        <v>40</v>
      </c>
      <c r="O229" s="43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AR229" s="25" t="s">
        <v>171</v>
      </c>
      <c r="AT229" s="25" t="s">
        <v>166</v>
      </c>
      <c r="AU229" s="25" t="s">
        <v>80</v>
      </c>
      <c r="AY229" s="25" t="s">
        <v>162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25" t="s">
        <v>76</v>
      </c>
      <c r="BK229" s="216">
        <f>ROUND(I229*H229,2)</f>
        <v>0</v>
      </c>
      <c r="BL229" s="25" t="s">
        <v>171</v>
      </c>
      <c r="BM229" s="25" t="s">
        <v>407</v>
      </c>
    </row>
    <row r="230" spans="2:65" s="12" customFormat="1">
      <c r="B230" s="217"/>
      <c r="C230" s="218"/>
      <c r="D230" s="219" t="s">
        <v>174</v>
      </c>
      <c r="E230" s="220" t="s">
        <v>21</v>
      </c>
      <c r="F230" s="221" t="s">
        <v>586</v>
      </c>
      <c r="G230" s="218"/>
      <c r="H230" s="222">
        <v>15.18</v>
      </c>
      <c r="I230" s="223"/>
      <c r="J230" s="218"/>
      <c r="K230" s="218"/>
      <c r="L230" s="224"/>
      <c r="M230" s="225"/>
      <c r="N230" s="226"/>
      <c r="O230" s="226"/>
      <c r="P230" s="226"/>
      <c r="Q230" s="226"/>
      <c r="R230" s="226"/>
      <c r="S230" s="226"/>
      <c r="T230" s="227"/>
      <c r="AT230" s="228" t="s">
        <v>174</v>
      </c>
      <c r="AU230" s="228" t="s">
        <v>80</v>
      </c>
      <c r="AV230" s="12" t="s">
        <v>80</v>
      </c>
      <c r="AW230" s="12" t="s">
        <v>33</v>
      </c>
      <c r="AX230" s="12" t="s">
        <v>76</v>
      </c>
      <c r="AY230" s="228" t="s">
        <v>162</v>
      </c>
    </row>
    <row r="231" spans="2:65" s="1" customFormat="1" ht="22.5" customHeight="1">
      <c r="B231" s="42"/>
      <c r="C231" s="205" t="s">
        <v>409</v>
      </c>
      <c r="D231" s="205" t="s">
        <v>166</v>
      </c>
      <c r="E231" s="206" t="s">
        <v>410</v>
      </c>
      <c r="F231" s="207" t="s">
        <v>411</v>
      </c>
      <c r="G231" s="208" t="s">
        <v>289</v>
      </c>
      <c r="H231" s="209">
        <v>40.020000000000003</v>
      </c>
      <c r="I231" s="210"/>
      <c r="J231" s="211">
        <f>ROUND(I231*H231,2)</f>
        <v>0</v>
      </c>
      <c r="K231" s="207" t="s">
        <v>170</v>
      </c>
      <c r="L231" s="62"/>
      <c r="M231" s="212" t="s">
        <v>21</v>
      </c>
      <c r="N231" s="213" t="s">
        <v>40</v>
      </c>
      <c r="O231" s="43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AR231" s="25" t="s">
        <v>171</v>
      </c>
      <c r="AT231" s="25" t="s">
        <v>166</v>
      </c>
      <c r="AU231" s="25" t="s">
        <v>80</v>
      </c>
      <c r="AY231" s="25" t="s">
        <v>162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25" t="s">
        <v>76</v>
      </c>
      <c r="BK231" s="216">
        <f>ROUND(I231*H231,2)</f>
        <v>0</v>
      </c>
      <c r="BL231" s="25" t="s">
        <v>171</v>
      </c>
      <c r="BM231" s="25" t="s">
        <v>412</v>
      </c>
    </row>
    <row r="232" spans="2:65" s="12" customFormat="1">
      <c r="B232" s="217"/>
      <c r="C232" s="218"/>
      <c r="D232" s="229" t="s">
        <v>174</v>
      </c>
      <c r="E232" s="230" t="s">
        <v>21</v>
      </c>
      <c r="F232" s="231" t="s">
        <v>587</v>
      </c>
      <c r="G232" s="218"/>
      <c r="H232" s="232">
        <v>40.020000000000003</v>
      </c>
      <c r="I232" s="223"/>
      <c r="J232" s="218"/>
      <c r="K232" s="218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174</v>
      </c>
      <c r="AU232" s="228" t="s">
        <v>80</v>
      </c>
      <c r="AV232" s="12" t="s">
        <v>80</v>
      </c>
      <c r="AW232" s="12" t="s">
        <v>33</v>
      </c>
      <c r="AX232" s="12" t="s">
        <v>76</v>
      </c>
      <c r="AY232" s="228" t="s">
        <v>162</v>
      </c>
    </row>
    <row r="233" spans="2:65" s="11" customFormat="1" ht="29.85" customHeight="1">
      <c r="B233" s="186"/>
      <c r="C233" s="187"/>
      <c r="D233" s="202" t="s">
        <v>68</v>
      </c>
      <c r="E233" s="203" t="s">
        <v>414</v>
      </c>
      <c r="F233" s="203" t="s">
        <v>415</v>
      </c>
      <c r="G233" s="187"/>
      <c r="H233" s="187"/>
      <c r="I233" s="190"/>
      <c r="J233" s="204">
        <f>BK233</f>
        <v>0</v>
      </c>
      <c r="K233" s="187"/>
      <c r="L233" s="192"/>
      <c r="M233" s="193"/>
      <c r="N233" s="194"/>
      <c r="O233" s="194"/>
      <c r="P233" s="195">
        <f>P234</f>
        <v>0</v>
      </c>
      <c r="Q233" s="194"/>
      <c r="R233" s="195">
        <f>R234</f>
        <v>0</v>
      </c>
      <c r="S233" s="194"/>
      <c r="T233" s="196">
        <f>T234</f>
        <v>0</v>
      </c>
      <c r="AR233" s="197" t="s">
        <v>76</v>
      </c>
      <c r="AT233" s="198" t="s">
        <v>68</v>
      </c>
      <c r="AU233" s="198" t="s">
        <v>76</v>
      </c>
      <c r="AY233" s="197" t="s">
        <v>162</v>
      </c>
      <c r="BK233" s="199">
        <f>BK234</f>
        <v>0</v>
      </c>
    </row>
    <row r="234" spans="2:65" s="1" customFormat="1" ht="31.5" customHeight="1">
      <c r="B234" s="42"/>
      <c r="C234" s="205" t="s">
        <v>416</v>
      </c>
      <c r="D234" s="205" t="s">
        <v>166</v>
      </c>
      <c r="E234" s="206" t="s">
        <v>417</v>
      </c>
      <c r="F234" s="207" t="s">
        <v>418</v>
      </c>
      <c r="G234" s="208" t="s">
        <v>289</v>
      </c>
      <c r="H234" s="209">
        <v>147.69800000000001</v>
      </c>
      <c r="I234" s="210"/>
      <c r="J234" s="211">
        <f>ROUND(I234*H234,2)</f>
        <v>0</v>
      </c>
      <c r="K234" s="207" t="s">
        <v>170</v>
      </c>
      <c r="L234" s="62"/>
      <c r="M234" s="212" t="s">
        <v>21</v>
      </c>
      <c r="N234" s="213" t="s">
        <v>40</v>
      </c>
      <c r="O234" s="43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AR234" s="25" t="s">
        <v>171</v>
      </c>
      <c r="AT234" s="25" t="s">
        <v>166</v>
      </c>
      <c r="AU234" s="25" t="s">
        <v>80</v>
      </c>
      <c r="AY234" s="25" t="s">
        <v>162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25" t="s">
        <v>76</v>
      </c>
      <c r="BK234" s="216">
        <f>ROUND(I234*H234,2)</f>
        <v>0</v>
      </c>
      <c r="BL234" s="25" t="s">
        <v>171</v>
      </c>
      <c r="BM234" s="25" t="s">
        <v>419</v>
      </c>
    </row>
    <row r="235" spans="2:65" s="11" customFormat="1" ht="37.35" customHeight="1">
      <c r="B235" s="186"/>
      <c r="C235" s="187"/>
      <c r="D235" s="188" t="s">
        <v>68</v>
      </c>
      <c r="E235" s="189" t="s">
        <v>302</v>
      </c>
      <c r="F235" s="189" t="s">
        <v>420</v>
      </c>
      <c r="G235" s="187"/>
      <c r="H235" s="187"/>
      <c r="I235" s="190"/>
      <c r="J235" s="191">
        <f>BK235</f>
        <v>0</v>
      </c>
      <c r="K235" s="187"/>
      <c r="L235" s="192"/>
      <c r="M235" s="193"/>
      <c r="N235" s="194"/>
      <c r="O235" s="194"/>
      <c r="P235" s="195">
        <f>P236+P241+P250+P263</f>
        <v>0</v>
      </c>
      <c r="Q235" s="194"/>
      <c r="R235" s="195">
        <f>R236+R241+R250+R263</f>
        <v>1.21854</v>
      </c>
      <c r="S235" s="194"/>
      <c r="T235" s="196">
        <f>T236+T241+T250+T263</f>
        <v>0</v>
      </c>
      <c r="AR235" s="197" t="s">
        <v>172</v>
      </c>
      <c r="AT235" s="198" t="s">
        <v>68</v>
      </c>
      <c r="AU235" s="198" t="s">
        <v>69</v>
      </c>
      <c r="AY235" s="197" t="s">
        <v>162</v>
      </c>
      <c r="BK235" s="199">
        <f>BK236+BK241+BK250+BK263</f>
        <v>0</v>
      </c>
    </row>
    <row r="236" spans="2:65" s="11" customFormat="1" ht="19.899999999999999" customHeight="1">
      <c r="B236" s="186"/>
      <c r="C236" s="187"/>
      <c r="D236" s="202" t="s">
        <v>68</v>
      </c>
      <c r="E236" s="203" t="s">
        <v>421</v>
      </c>
      <c r="F236" s="203" t="s">
        <v>422</v>
      </c>
      <c r="G236" s="187"/>
      <c r="H236" s="187"/>
      <c r="I236" s="190"/>
      <c r="J236" s="204">
        <f>BK236</f>
        <v>0</v>
      </c>
      <c r="K236" s="187"/>
      <c r="L236" s="192"/>
      <c r="M236" s="193"/>
      <c r="N236" s="194"/>
      <c r="O236" s="194"/>
      <c r="P236" s="195">
        <f>SUM(P237:P240)</f>
        <v>0</v>
      </c>
      <c r="Q236" s="194"/>
      <c r="R236" s="195">
        <f>SUM(R237:R240)</f>
        <v>0</v>
      </c>
      <c r="S236" s="194"/>
      <c r="T236" s="196">
        <f>SUM(T237:T240)</f>
        <v>0</v>
      </c>
      <c r="AR236" s="197" t="s">
        <v>172</v>
      </c>
      <c r="AT236" s="198" t="s">
        <v>68</v>
      </c>
      <c r="AU236" s="198" t="s">
        <v>76</v>
      </c>
      <c r="AY236" s="197" t="s">
        <v>162</v>
      </c>
      <c r="BK236" s="199">
        <f>SUM(BK237:BK240)</f>
        <v>0</v>
      </c>
    </row>
    <row r="237" spans="2:65" s="1" customFormat="1" ht="22.5" customHeight="1">
      <c r="B237" s="42"/>
      <c r="C237" s="205" t="s">
        <v>423</v>
      </c>
      <c r="D237" s="205" t="s">
        <v>166</v>
      </c>
      <c r="E237" s="206" t="s">
        <v>424</v>
      </c>
      <c r="F237" s="207" t="s">
        <v>425</v>
      </c>
      <c r="G237" s="208" t="s">
        <v>181</v>
      </c>
      <c r="H237" s="209">
        <v>4.2</v>
      </c>
      <c r="I237" s="210"/>
      <c r="J237" s="211">
        <f>ROUND(I237*H237,2)</f>
        <v>0</v>
      </c>
      <c r="K237" s="207" t="s">
        <v>21</v>
      </c>
      <c r="L237" s="62"/>
      <c r="M237" s="212" t="s">
        <v>21</v>
      </c>
      <c r="N237" s="213" t="s">
        <v>40</v>
      </c>
      <c r="O237" s="43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AR237" s="25" t="s">
        <v>426</v>
      </c>
      <c r="AT237" s="25" t="s">
        <v>166</v>
      </c>
      <c r="AU237" s="25" t="s">
        <v>80</v>
      </c>
      <c r="AY237" s="25" t="s">
        <v>162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25" t="s">
        <v>76</v>
      </c>
      <c r="BK237" s="216">
        <f>ROUND(I237*H237,2)</f>
        <v>0</v>
      </c>
      <c r="BL237" s="25" t="s">
        <v>426</v>
      </c>
      <c r="BM237" s="25" t="s">
        <v>427</v>
      </c>
    </row>
    <row r="238" spans="2:65" s="12" customFormat="1">
      <c r="B238" s="217"/>
      <c r="C238" s="218"/>
      <c r="D238" s="219" t="s">
        <v>174</v>
      </c>
      <c r="E238" s="220" t="s">
        <v>21</v>
      </c>
      <c r="F238" s="221" t="s">
        <v>588</v>
      </c>
      <c r="G238" s="218"/>
      <c r="H238" s="222">
        <v>4.2</v>
      </c>
      <c r="I238" s="223"/>
      <c r="J238" s="218"/>
      <c r="K238" s="218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174</v>
      </c>
      <c r="AU238" s="228" t="s">
        <v>80</v>
      </c>
      <c r="AV238" s="12" t="s">
        <v>80</v>
      </c>
      <c r="AW238" s="12" t="s">
        <v>33</v>
      </c>
      <c r="AX238" s="12" t="s">
        <v>76</v>
      </c>
      <c r="AY238" s="228" t="s">
        <v>162</v>
      </c>
    </row>
    <row r="239" spans="2:65" s="1" customFormat="1" ht="22.5" customHeight="1">
      <c r="B239" s="42"/>
      <c r="C239" s="205" t="s">
        <v>429</v>
      </c>
      <c r="D239" s="205" t="s">
        <v>166</v>
      </c>
      <c r="E239" s="206" t="s">
        <v>430</v>
      </c>
      <c r="F239" s="207" t="s">
        <v>431</v>
      </c>
      <c r="G239" s="208" t="s">
        <v>376</v>
      </c>
      <c r="H239" s="209">
        <v>0.6</v>
      </c>
      <c r="I239" s="210"/>
      <c r="J239" s="211">
        <f>ROUND(I239*H239,2)</f>
        <v>0</v>
      </c>
      <c r="K239" s="207" t="s">
        <v>21</v>
      </c>
      <c r="L239" s="62"/>
      <c r="M239" s="212" t="s">
        <v>21</v>
      </c>
      <c r="N239" s="213" t="s">
        <v>40</v>
      </c>
      <c r="O239" s="43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AR239" s="25" t="s">
        <v>171</v>
      </c>
      <c r="AT239" s="25" t="s">
        <v>166</v>
      </c>
      <c r="AU239" s="25" t="s">
        <v>80</v>
      </c>
      <c r="AY239" s="25" t="s">
        <v>162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25" t="s">
        <v>76</v>
      </c>
      <c r="BK239" s="216">
        <f>ROUND(I239*H239,2)</f>
        <v>0</v>
      </c>
      <c r="BL239" s="25" t="s">
        <v>171</v>
      </c>
      <c r="BM239" s="25" t="s">
        <v>432</v>
      </c>
    </row>
    <row r="240" spans="2:65" s="12" customFormat="1">
      <c r="B240" s="217"/>
      <c r="C240" s="218"/>
      <c r="D240" s="229" t="s">
        <v>174</v>
      </c>
      <c r="E240" s="230" t="s">
        <v>21</v>
      </c>
      <c r="F240" s="231" t="s">
        <v>549</v>
      </c>
      <c r="G240" s="218"/>
      <c r="H240" s="232">
        <v>0.6</v>
      </c>
      <c r="I240" s="223"/>
      <c r="J240" s="218"/>
      <c r="K240" s="218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174</v>
      </c>
      <c r="AU240" s="228" t="s">
        <v>80</v>
      </c>
      <c r="AV240" s="12" t="s">
        <v>80</v>
      </c>
      <c r="AW240" s="12" t="s">
        <v>33</v>
      </c>
      <c r="AX240" s="12" t="s">
        <v>76</v>
      </c>
      <c r="AY240" s="228" t="s">
        <v>162</v>
      </c>
    </row>
    <row r="241" spans="2:65" s="11" customFormat="1" ht="29.85" customHeight="1">
      <c r="B241" s="186"/>
      <c r="C241" s="187"/>
      <c r="D241" s="202" t="s">
        <v>68</v>
      </c>
      <c r="E241" s="203" t="s">
        <v>433</v>
      </c>
      <c r="F241" s="203" t="s">
        <v>434</v>
      </c>
      <c r="G241" s="187"/>
      <c r="H241" s="187"/>
      <c r="I241" s="190"/>
      <c r="J241" s="204">
        <f>BK241</f>
        <v>0</v>
      </c>
      <c r="K241" s="187"/>
      <c r="L241" s="192"/>
      <c r="M241" s="193"/>
      <c r="N241" s="194"/>
      <c r="O241" s="194"/>
      <c r="P241" s="195">
        <f>SUM(P242:P249)</f>
        <v>0</v>
      </c>
      <c r="Q241" s="194"/>
      <c r="R241" s="195">
        <f>SUM(R242:R249)</f>
        <v>1.21854</v>
      </c>
      <c r="S241" s="194"/>
      <c r="T241" s="196">
        <f>SUM(T242:T249)</f>
        <v>0</v>
      </c>
      <c r="AR241" s="197" t="s">
        <v>172</v>
      </c>
      <c r="AT241" s="198" t="s">
        <v>68</v>
      </c>
      <c r="AU241" s="198" t="s">
        <v>76</v>
      </c>
      <c r="AY241" s="197" t="s">
        <v>162</v>
      </c>
      <c r="BK241" s="199">
        <f>SUM(BK242:BK249)</f>
        <v>0</v>
      </c>
    </row>
    <row r="242" spans="2:65" s="1" customFormat="1" ht="31.5" customHeight="1">
      <c r="B242" s="42"/>
      <c r="C242" s="205" t="s">
        <v>435</v>
      </c>
      <c r="D242" s="205" t="s">
        <v>166</v>
      </c>
      <c r="E242" s="206" t="s">
        <v>436</v>
      </c>
      <c r="F242" s="207" t="s">
        <v>437</v>
      </c>
      <c r="G242" s="208" t="s">
        <v>181</v>
      </c>
      <c r="H242" s="209">
        <v>10.199999999999999</v>
      </c>
      <c r="I242" s="210"/>
      <c r="J242" s="211">
        <f>ROUND(I242*H242,2)</f>
        <v>0</v>
      </c>
      <c r="K242" s="207" t="s">
        <v>170</v>
      </c>
      <c r="L242" s="62"/>
      <c r="M242" s="212" t="s">
        <v>21</v>
      </c>
      <c r="N242" s="213" t="s">
        <v>40</v>
      </c>
      <c r="O242" s="43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AR242" s="25" t="s">
        <v>426</v>
      </c>
      <c r="AT242" s="25" t="s">
        <v>166</v>
      </c>
      <c r="AU242" s="25" t="s">
        <v>80</v>
      </c>
      <c r="AY242" s="25" t="s">
        <v>162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25" t="s">
        <v>76</v>
      </c>
      <c r="BK242" s="216">
        <f>ROUND(I242*H242,2)</f>
        <v>0</v>
      </c>
      <c r="BL242" s="25" t="s">
        <v>426</v>
      </c>
      <c r="BM242" s="25" t="s">
        <v>438</v>
      </c>
    </row>
    <row r="243" spans="2:65" s="12" customFormat="1">
      <c r="B243" s="217"/>
      <c r="C243" s="218"/>
      <c r="D243" s="229" t="s">
        <v>174</v>
      </c>
      <c r="E243" s="230" t="s">
        <v>21</v>
      </c>
      <c r="F243" s="231" t="s">
        <v>589</v>
      </c>
      <c r="G243" s="218"/>
      <c r="H243" s="232">
        <v>4.2</v>
      </c>
      <c r="I243" s="223"/>
      <c r="J243" s="218"/>
      <c r="K243" s="218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174</v>
      </c>
      <c r="AU243" s="228" t="s">
        <v>80</v>
      </c>
      <c r="AV243" s="12" t="s">
        <v>80</v>
      </c>
      <c r="AW243" s="12" t="s">
        <v>33</v>
      </c>
      <c r="AX243" s="12" t="s">
        <v>69</v>
      </c>
      <c r="AY243" s="228" t="s">
        <v>162</v>
      </c>
    </row>
    <row r="244" spans="2:65" s="12" customFormat="1">
      <c r="B244" s="217"/>
      <c r="C244" s="218"/>
      <c r="D244" s="229" t="s">
        <v>174</v>
      </c>
      <c r="E244" s="230" t="s">
        <v>21</v>
      </c>
      <c r="F244" s="231" t="s">
        <v>590</v>
      </c>
      <c r="G244" s="218"/>
      <c r="H244" s="232">
        <v>6</v>
      </c>
      <c r="I244" s="223"/>
      <c r="J244" s="218"/>
      <c r="K244" s="218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174</v>
      </c>
      <c r="AU244" s="228" t="s">
        <v>80</v>
      </c>
      <c r="AV244" s="12" t="s">
        <v>80</v>
      </c>
      <c r="AW244" s="12" t="s">
        <v>33</v>
      </c>
      <c r="AX244" s="12" t="s">
        <v>69</v>
      </c>
      <c r="AY244" s="228" t="s">
        <v>162</v>
      </c>
    </row>
    <row r="245" spans="2:65" s="14" customFormat="1">
      <c r="B245" s="247"/>
      <c r="C245" s="248"/>
      <c r="D245" s="219" t="s">
        <v>174</v>
      </c>
      <c r="E245" s="279" t="s">
        <v>21</v>
      </c>
      <c r="F245" s="280" t="s">
        <v>279</v>
      </c>
      <c r="G245" s="248"/>
      <c r="H245" s="281">
        <v>10.199999999999999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AT245" s="257" t="s">
        <v>174</v>
      </c>
      <c r="AU245" s="257" t="s">
        <v>80</v>
      </c>
      <c r="AV245" s="14" t="s">
        <v>172</v>
      </c>
      <c r="AW245" s="14" t="s">
        <v>33</v>
      </c>
      <c r="AX245" s="14" t="s">
        <v>76</v>
      </c>
      <c r="AY245" s="257" t="s">
        <v>162</v>
      </c>
    </row>
    <row r="246" spans="2:65" s="1" customFormat="1" ht="31.5" customHeight="1">
      <c r="B246" s="42"/>
      <c r="C246" s="205" t="s">
        <v>441</v>
      </c>
      <c r="D246" s="205" t="s">
        <v>166</v>
      </c>
      <c r="E246" s="206" t="s">
        <v>442</v>
      </c>
      <c r="F246" s="207" t="s">
        <v>443</v>
      </c>
      <c r="G246" s="208" t="s">
        <v>181</v>
      </c>
      <c r="H246" s="209">
        <v>6</v>
      </c>
      <c r="I246" s="210"/>
      <c r="J246" s="211">
        <f>ROUND(I246*H246,2)</f>
        <v>0</v>
      </c>
      <c r="K246" s="207" t="s">
        <v>170</v>
      </c>
      <c r="L246" s="62"/>
      <c r="M246" s="212" t="s">
        <v>21</v>
      </c>
      <c r="N246" s="213" t="s">
        <v>40</v>
      </c>
      <c r="O246" s="43"/>
      <c r="P246" s="214">
        <f>O246*H246</f>
        <v>0</v>
      </c>
      <c r="Q246" s="214">
        <v>0.20300000000000001</v>
      </c>
      <c r="R246" s="214">
        <f>Q246*H246</f>
        <v>1.218</v>
      </c>
      <c r="S246" s="214">
        <v>0</v>
      </c>
      <c r="T246" s="215">
        <f>S246*H246</f>
        <v>0</v>
      </c>
      <c r="AR246" s="25" t="s">
        <v>426</v>
      </c>
      <c r="AT246" s="25" t="s">
        <v>166</v>
      </c>
      <c r="AU246" s="25" t="s">
        <v>80</v>
      </c>
      <c r="AY246" s="25" t="s">
        <v>162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25" t="s">
        <v>76</v>
      </c>
      <c r="BK246" s="216">
        <f>ROUND(I246*H246,2)</f>
        <v>0</v>
      </c>
      <c r="BL246" s="25" t="s">
        <v>426</v>
      </c>
      <c r="BM246" s="25" t="s">
        <v>444</v>
      </c>
    </row>
    <row r="247" spans="2:65" s="12" customFormat="1">
      <c r="B247" s="217"/>
      <c r="C247" s="218"/>
      <c r="D247" s="219" t="s">
        <v>174</v>
      </c>
      <c r="E247" s="220" t="s">
        <v>21</v>
      </c>
      <c r="F247" s="221" t="s">
        <v>591</v>
      </c>
      <c r="G247" s="218"/>
      <c r="H247" s="222">
        <v>6</v>
      </c>
      <c r="I247" s="223"/>
      <c r="J247" s="218"/>
      <c r="K247" s="218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174</v>
      </c>
      <c r="AU247" s="228" t="s">
        <v>80</v>
      </c>
      <c r="AV247" s="12" t="s">
        <v>80</v>
      </c>
      <c r="AW247" s="12" t="s">
        <v>33</v>
      </c>
      <c r="AX247" s="12" t="s">
        <v>76</v>
      </c>
      <c r="AY247" s="228" t="s">
        <v>162</v>
      </c>
    </row>
    <row r="248" spans="2:65" s="1" customFormat="1" ht="22.5" customHeight="1">
      <c r="B248" s="42"/>
      <c r="C248" s="205" t="s">
        <v>446</v>
      </c>
      <c r="D248" s="205" t="s">
        <v>166</v>
      </c>
      <c r="E248" s="206" t="s">
        <v>447</v>
      </c>
      <c r="F248" s="207" t="s">
        <v>448</v>
      </c>
      <c r="G248" s="208" t="s">
        <v>181</v>
      </c>
      <c r="H248" s="209">
        <v>6</v>
      </c>
      <c r="I248" s="210"/>
      <c r="J248" s="211">
        <f>ROUND(I248*H248,2)</f>
        <v>0</v>
      </c>
      <c r="K248" s="207" t="s">
        <v>170</v>
      </c>
      <c r="L248" s="62"/>
      <c r="M248" s="212" t="s">
        <v>21</v>
      </c>
      <c r="N248" s="213" t="s">
        <v>40</v>
      </c>
      <c r="O248" s="43"/>
      <c r="P248" s="214">
        <f>O248*H248</f>
        <v>0</v>
      </c>
      <c r="Q248" s="214">
        <v>9.0000000000000006E-5</v>
      </c>
      <c r="R248" s="214">
        <f>Q248*H248</f>
        <v>5.4000000000000001E-4</v>
      </c>
      <c r="S248" s="214">
        <v>0</v>
      </c>
      <c r="T248" s="215">
        <f>S248*H248</f>
        <v>0</v>
      </c>
      <c r="AR248" s="25" t="s">
        <v>426</v>
      </c>
      <c r="AT248" s="25" t="s">
        <v>166</v>
      </c>
      <c r="AU248" s="25" t="s">
        <v>80</v>
      </c>
      <c r="AY248" s="25" t="s">
        <v>162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25" t="s">
        <v>76</v>
      </c>
      <c r="BK248" s="216">
        <f>ROUND(I248*H248,2)</f>
        <v>0</v>
      </c>
      <c r="BL248" s="25" t="s">
        <v>426</v>
      </c>
      <c r="BM248" s="25" t="s">
        <v>449</v>
      </c>
    </row>
    <row r="249" spans="2:65" s="12" customFormat="1">
      <c r="B249" s="217"/>
      <c r="C249" s="218"/>
      <c r="D249" s="229" t="s">
        <v>174</v>
      </c>
      <c r="E249" s="230" t="s">
        <v>21</v>
      </c>
      <c r="F249" s="231" t="s">
        <v>592</v>
      </c>
      <c r="G249" s="218"/>
      <c r="H249" s="232">
        <v>6</v>
      </c>
      <c r="I249" s="223"/>
      <c r="J249" s="218"/>
      <c r="K249" s="218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174</v>
      </c>
      <c r="AU249" s="228" t="s">
        <v>80</v>
      </c>
      <c r="AV249" s="12" t="s">
        <v>80</v>
      </c>
      <c r="AW249" s="12" t="s">
        <v>33</v>
      </c>
      <c r="AX249" s="12" t="s">
        <v>76</v>
      </c>
      <c r="AY249" s="228" t="s">
        <v>162</v>
      </c>
    </row>
    <row r="250" spans="2:65" s="11" customFormat="1" ht="29.85" customHeight="1">
      <c r="B250" s="186"/>
      <c r="C250" s="187"/>
      <c r="D250" s="202" t="s">
        <v>68</v>
      </c>
      <c r="E250" s="203" t="s">
        <v>451</v>
      </c>
      <c r="F250" s="203" t="s">
        <v>452</v>
      </c>
      <c r="G250" s="187"/>
      <c r="H250" s="187"/>
      <c r="I250" s="190"/>
      <c r="J250" s="204">
        <f>BK250</f>
        <v>0</v>
      </c>
      <c r="K250" s="187"/>
      <c r="L250" s="192"/>
      <c r="M250" s="193"/>
      <c r="N250" s="194"/>
      <c r="O250" s="194"/>
      <c r="P250" s="195">
        <f>SUM(P251:P262)</f>
        <v>0</v>
      </c>
      <c r="Q250" s="194"/>
      <c r="R250" s="195">
        <f>SUM(R251:R262)</f>
        <v>0</v>
      </c>
      <c r="S250" s="194"/>
      <c r="T250" s="196">
        <f>SUM(T251:T262)</f>
        <v>0</v>
      </c>
      <c r="AR250" s="197" t="s">
        <v>172</v>
      </c>
      <c r="AT250" s="198" t="s">
        <v>68</v>
      </c>
      <c r="AU250" s="198" t="s">
        <v>76</v>
      </c>
      <c r="AY250" s="197" t="s">
        <v>162</v>
      </c>
      <c r="BK250" s="199">
        <f>SUM(BK251:BK262)</f>
        <v>0</v>
      </c>
    </row>
    <row r="251" spans="2:65" s="1" customFormat="1" ht="22.5" customHeight="1">
      <c r="B251" s="42"/>
      <c r="C251" s="205" t="s">
        <v>453</v>
      </c>
      <c r="D251" s="205" t="s">
        <v>166</v>
      </c>
      <c r="E251" s="206" t="s">
        <v>454</v>
      </c>
      <c r="F251" s="207" t="s">
        <v>455</v>
      </c>
      <c r="G251" s="208" t="s">
        <v>181</v>
      </c>
      <c r="H251" s="209">
        <v>6</v>
      </c>
      <c r="I251" s="210"/>
      <c r="J251" s="211">
        <f>ROUND(I251*H251,2)</f>
        <v>0</v>
      </c>
      <c r="K251" s="207" t="s">
        <v>21</v>
      </c>
      <c r="L251" s="62"/>
      <c r="M251" s="212" t="s">
        <v>21</v>
      </c>
      <c r="N251" s="213" t="s">
        <v>40</v>
      </c>
      <c r="O251" s="43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AR251" s="25" t="s">
        <v>426</v>
      </c>
      <c r="AT251" s="25" t="s">
        <v>166</v>
      </c>
      <c r="AU251" s="25" t="s">
        <v>80</v>
      </c>
      <c r="AY251" s="25" t="s">
        <v>162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25" t="s">
        <v>76</v>
      </c>
      <c r="BK251" s="216">
        <f>ROUND(I251*H251,2)</f>
        <v>0</v>
      </c>
      <c r="BL251" s="25" t="s">
        <v>426</v>
      </c>
      <c r="BM251" s="25" t="s">
        <v>456</v>
      </c>
    </row>
    <row r="252" spans="2:65" s="12" customFormat="1">
      <c r="B252" s="217"/>
      <c r="C252" s="218"/>
      <c r="D252" s="229" t="s">
        <v>174</v>
      </c>
      <c r="E252" s="230" t="s">
        <v>21</v>
      </c>
      <c r="F252" s="231" t="s">
        <v>592</v>
      </c>
      <c r="G252" s="218"/>
      <c r="H252" s="232">
        <v>6</v>
      </c>
      <c r="I252" s="223"/>
      <c r="J252" s="218"/>
      <c r="K252" s="218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174</v>
      </c>
      <c r="AU252" s="228" t="s">
        <v>80</v>
      </c>
      <c r="AV252" s="12" t="s">
        <v>80</v>
      </c>
      <c r="AW252" s="12" t="s">
        <v>33</v>
      </c>
      <c r="AX252" s="12" t="s">
        <v>69</v>
      </c>
      <c r="AY252" s="228" t="s">
        <v>162</v>
      </c>
    </row>
    <row r="253" spans="2:65" s="14" customFormat="1">
      <c r="B253" s="247"/>
      <c r="C253" s="248"/>
      <c r="D253" s="219" t="s">
        <v>174</v>
      </c>
      <c r="E253" s="279" t="s">
        <v>21</v>
      </c>
      <c r="F253" s="280" t="s">
        <v>279</v>
      </c>
      <c r="G253" s="248"/>
      <c r="H253" s="281">
        <v>6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AT253" s="257" t="s">
        <v>174</v>
      </c>
      <c r="AU253" s="257" t="s">
        <v>80</v>
      </c>
      <c r="AV253" s="14" t="s">
        <v>172</v>
      </c>
      <c r="AW253" s="14" t="s">
        <v>33</v>
      </c>
      <c r="AX253" s="14" t="s">
        <v>76</v>
      </c>
      <c r="AY253" s="257" t="s">
        <v>162</v>
      </c>
    </row>
    <row r="254" spans="2:65" s="1" customFormat="1" ht="22.5" customHeight="1">
      <c r="B254" s="42"/>
      <c r="C254" s="205" t="s">
        <v>457</v>
      </c>
      <c r="D254" s="205" t="s">
        <v>166</v>
      </c>
      <c r="E254" s="206" t="s">
        <v>458</v>
      </c>
      <c r="F254" s="207" t="s">
        <v>459</v>
      </c>
      <c r="G254" s="208" t="s">
        <v>460</v>
      </c>
      <c r="H254" s="209">
        <v>0.6</v>
      </c>
      <c r="I254" s="210"/>
      <c r="J254" s="211">
        <f>ROUND(I254*H254,2)</f>
        <v>0</v>
      </c>
      <c r="K254" s="207" t="s">
        <v>21</v>
      </c>
      <c r="L254" s="62"/>
      <c r="M254" s="212" t="s">
        <v>21</v>
      </c>
      <c r="N254" s="213" t="s">
        <v>40</v>
      </c>
      <c r="O254" s="43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AR254" s="25" t="s">
        <v>426</v>
      </c>
      <c r="AT254" s="25" t="s">
        <v>166</v>
      </c>
      <c r="AU254" s="25" t="s">
        <v>80</v>
      </c>
      <c r="AY254" s="25" t="s">
        <v>162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25" t="s">
        <v>76</v>
      </c>
      <c r="BK254" s="216">
        <f>ROUND(I254*H254,2)</f>
        <v>0</v>
      </c>
      <c r="BL254" s="25" t="s">
        <v>426</v>
      </c>
      <c r="BM254" s="25" t="s">
        <v>461</v>
      </c>
    </row>
    <row r="255" spans="2:65" s="12" customFormat="1">
      <c r="B255" s="217"/>
      <c r="C255" s="218"/>
      <c r="D255" s="229" t="s">
        <v>174</v>
      </c>
      <c r="E255" s="230" t="s">
        <v>21</v>
      </c>
      <c r="F255" s="231" t="s">
        <v>549</v>
      </c>
      <c r="G255" s="218"/>
      <c r="H255" s="232">
        <v>0.6</v>
      </c>
      <c r="I255" s="223"/>
      <c r="J255" s="218"/>
      <c r="K255" s="218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174</v>
      </c>
      <c r="AU255" s="228" t="s">
        <v>80</v>
      </c>
      <c r="AV255" s="12" t="s">
        <v>80</v>
      </c>
      <c r="AW255" s="12" t="s">
        <v>33</v>
      </c>
      <c r="AX255" s="12" t="s">
        <v>69</v>
      </c>
      <c r="AY255" s="228" t="s">
        <v>162</v>
      </c>
    </row>
    <row r="256" spans="2:65" s="13" customFormat="1">
      <c r="B256" s="233"/>
      <c r="C256" s="234"/>
      <c r="D256" s="219" t="s">
        <v>174</v>
      </c>
      <c r="E256" s="235" t="s">
        <v>21</v>
      </c>
      <c r="F256" s="236" t="s">
        <v>194</v>
      </c>
      <c r="G256" s="234"/>
      <c r="H256" s="237">
        <v>0.6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AT256" s="243" t="s">
        <v>174</v>
      </c>
      <c r="AU256" s="243" t="s">
        <v>80</v>
      </c>
      <c r="AV256" s="13" t="s">
        <v>171</v>
      </c>
      <c r="AW256" s="13" t="s">
        <v>33</v>
      </c>
      <c r="AX256" s="13" t="s">
        <v>76</v>
      </c>
      <c r="AY256" s="243" t="s">
        <v>162</v>
      </c>
    </row>
    <row r="257" spans="2:65" s="1" customFormat="1" ht="22.5" customHeight="1">
      <c r="B257" s="42"/>
      <c r="C257" s="205" t="s">
        <v>462</v>
      </c>
      <c r="D257" s="205" t="s">
        <v>166</v>
      </c>
      <c r="E257" s="206" t="s">
        <v>463</v>
      </c>
      <c r="F257" s="207" t="s">
        <v>464</v>
      </c>
      <c r="G257" s="208" t="s">
        <v>465</v>
      </c>
      <c r="H257" s="209">
        <v>0.6</v>
      </c>
      <c r="I257" s="210"/>
      <c r="J257" s="211">
        <f>ROUND(I257*H257,2)</f>
        <v>0</v>
      </c>
      <c r="K257" s="207" t="s">
        <v>21</v>
      </c>
      <c r="L257" s="62"/>
      <c r="M257" s="212" t="s">
        <v>21</v>
      </c>
      <c r="N257" s="213" t="s">
        <v>40</v>
      </c>
      <c r="O257" s="43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AR257" s="25" t="s">
        <v>426</v>
      </c>
      <c r="AT257" s="25" t="s">
        <v>166</v>
      </c>
      <c r="AU257" s="25" t="s">
        <v>80</v>
      </c>
      <c r="AY257" s="25" t="s">
        <v>162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25" t="s">
        <v>76</v>
      </c>
      <c r="BK257" s="216">
        <f>ROUND(I257*H257,2)</f>
        <v>0</v>
      </c>
      <c r="BL257" s="25" t="s">
        <v>426</v>
      </c>
      <c r="BM257" s="25" t="s">
        <v>466</v>
      </c>
    </row>
    <row r="258" spans="2:65" s="12" customFormat="1">
      <c r="B258" s="217"/>
      <c r="C258" s="218"/>
      <c r="D258" s="229" t="s">
        <v>174</v>
      </c>
      <c r="E258" s="230" t="s">
        <v>21</v>
      </c>
      <c r="F258" s="231" t="s">
        <v>549</v>
      </c>
      <c r="G258" s="218"/>
      <c r="H258" s="232">
        <v>0.6</v>
      </c>
      <c r="I258" s="223"/>
      <c r="J258" s="218"/>
      <c r="K258" s="218"/>
      <c r="L258" s="224"/>
      <c r="M258" s="225"/>
      <c r="N258" s="226"/>
      <c r="O258" s="226"/>
      <c r="P258" s="226"/>
      <c r="Q258" s="226"/>
      <c r="R258" s="226"/>
      <c r="S258" s="226"/>
      <c r="T258" s="227"/>
      <c r="AT258" s="228" t="s">
        <v>174</v>
      </c>
      <c r="AU258" s="228" t="s">
        <v>80</v>
      </c>
      <c r="AV258" s="12" t="s">
        <v>80</v>
      </c>
      <c r="AW258" s="12" t="s">
        <v>33</v>
      </c>
      <c r="AX258" s="12" t="s">
        <v>69</v>
      </c>
      <c r="AY258" s="228" t="s">
        <v>162</v>
      </c>
    </row>
    <row r="259" spans="2:65" s="13" customFormat="1">
      <c r="B259" s="233"/>
      <c r="C259" s="234"/>
      <c r="D259" s="219" t="s">
        <v>174</v>
      </c>
      <c r="E259" s="235" t="s">
        <v>21</v>
      </c>
      <c r="F259" s="236" t="s">
        <v>194</v>
      </c>
      <c r="G259" s="234"/>
      <c r="H259" s="237">
        <v>0.6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AT259" s="243" t="s">
        <v>174</v>
      </c>
      <c r="AU259" s="243" t="s">
        <v>80</v>
      </c>
      <c r="AV259" s="13" t="s">
        <v>171</v>
      </c>
      <c r="AW259" s="13" t="s">
        <v>33</v>
      </c>
      <c r="AX259" s="13" t="s">
        <v>76</v>
      </c>
      <c r="AY259" s="243" t="s">
        <v>162</v>
      </c>
    </row>
    <row r="260" spans="2:65" s="1" customFormat="1" ht="22.5" customHeight="1">
      <c r="B260" s="42"/>
      <c r="C260" s="205" t="s">
        <v>467</v>
      </c>
      <c r="D260" s="205" t="s">
        <v>166</v>
      </c>
      <c r="E260" s="206" t="s">
        <v>468</v>
      </c>
      <c r="F260" s="207" t="s">
        <v>469</v>
      </c>
      <c r="G260" s="208" t="s">
        <v>181</v>
      </c>
      <c r="H260" s="209">
        <v>4.2</v>
      </c>
      <c r="I260" s="210"/>
      <c r="J260" s="211">
        <f>ROUND(I260*H260,2)</f>
        <v>0</v>
      </c>
      <c r="K260" s="207" t="s">
        <v>21</v>
      </c>
      <c r="L260" s="62"/>
      <c r="M260" s="212" t="s">
        <v>21</v>
      </c>
      <c r="N260" s="213" t="s">
        <v>40</v>
      </c>
      <c r="O260" s="43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AR260" s="25" t="s">
        <v>426</v>
      </c>
      <c r="AT260" s="25" t="s">
        <v>166</v>
      </c>
      <c r="AU260" s="25" t="s">
        <v>80</v>
      </c>
      <c r="AY260" s="25" t="s">
        <v>162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25" t="s">
        <v>76</v>
      </c>
      <c r="BK260" s="216">
        <f>ROUND(I260*H260,2)</f>
        <v>0</v>
      </c>
      <c r="BL260" s="25" t="s">
        <v>426</v>
      </c>
      <c r="BM260" s="25" t="s">
        <v>470</v>
      </c>
    </row>
    <row r="261" spans="2:65" s="12" customFormat="1">
      <c r="B261" s="217"/>
      <c r="C261" s="218"/>
      <c r="D261" s="229" t="s">
        <v>174</v>
      </c>
      <c r="E261" s="230" t="s">
        <v>21</v>
      </c>
      <c r="F261" s="231" t="s">
        <v>588</v>
      </c>
      <c r="G261" s="218"/>
      <c r="H261" s="232">
        <v>4.2</v>
      </c>
      <c r="I261" s="223"/>
      <c r="J261" s="218"/>
      <c r="K261" s="218"/>
      <c r="L261" s="224"/>
      <c r="M261" s="225"/>
      <c r="N261" s="226"/>
      <c r="O261" s="226"/>
      <c r="P261" s="226"/>
      <c r="Q261" s="226"/>
      <c r="R261" s="226"/>
      <c r="S261" s="226"/>
      <c r="T261" s="227"/>
      <c r="AT261" s="228" t="s">
        <v>174</v>
      </c>
      <c r="AU261" s="228" t="s">
        <v>80</v>
      </c>
      <c r="AV261" s="12" t="s">
        <v>80</v>
      </c>
      <c r="AW261" s="12" t="s">
        <v>33</v>
      </c>
      <c r="AX261" s="12" t="s">
        <v>69</v>
      </c>
      <c r="AY261" s="228" t="s">
        <v>162</v>
      </c>
    </row>
    <row r="262" spans="2:65" s="13" customFormat="1">
      <c r="B262" s="233"/>
      <c r="C262" s="234"/>
      <c r="D262" s="229" t="s">
        <v>174</v>
      </c>
      <c r="E262" s="244" t="s">
        <v>21</v>
      </c>
      <c r="F262" s="245" t="s">
        <v>194</v>
      </c>
      <c r="G262" s="234"/>
      <c r="H262" s="246">
        <v>4.2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AT262" s="243" t="s">
        <v>174</v>
      </c>
      <c r="AU262" s="243" t="s">
        <v>80</v>
      </c>
      <c r="AV262" s="13" t="s">
        <v>171</v>
      </c>
      <c r="AW262" s="13" t="s">
        <v>33</v>
      </c>
      <c r="AX262" s="13" t="s">
        <v>76</v>
      </c>
      <c r="AY262" s="243" t="s">
        <v>162</v>
      </c>
    </row>
    <row r="263" spans="2:65" s="11" customFormat="1" ht="29.85" customHeight="1">
      <c r="B263" s="186"/>
      <c r="C263" s="187"/>
      <c r="D263" s="202" t="s">
        <v>68</v>
      </c>
      <c r="E263" s="203" t="s">
        <v>471</v>
      </c>
      <c r="F263" s="203" t="s">
        <v>472</v>
      </c>
      <c r="G263" s="187"/>
      <c r="H263" s="187"/>
      <c r="I263" s="190"/>
      <c r="J263" s="204">
        <f>BK263</f>
        <v>0</v>
      </c>
      <c r="K263" s="187"/>
      <c r="L263" s="192"/>
      <c r="M263" s="193"/>
      <c r="N263" s="194"/>
      <c r="O263" s="194"/>
      <c r="P263" s="195">
        <f>SUM(P264:P276)</f>
        <v>0</v>
      </c>
      <c r="Q263" s="194"/>
      <c r="R263" s="195">
        <f>SUM(R264:R276)</f>
        <v>0</v>
      </c>
      <c r="S263" s="194"/>
      <c r="T263" s="196">
        <f>SUM(T264:T276)</f>
        <v>0</v>
      </c>
      <c r="AR263" s="197" t="s">
        <v>172</v>
      </c>
      <c r="AT263" s="198" t="s">
        <v>68</v>
      </c>
      <c r="AU263" s="198" t="s">
        <v>76</v>
      </c>
      <c r="AY263" s="197" t="s">
        <v>162</v>
      </c>
      <c r="BK263" s="199">
        <f>SUM(BK264:BK276)</f>
        <v>0</v>
      </c>
    </row>
    <row r="264" spans="2:65" s="1" customFormat="1" ht="22.5" customHeight="1">
      <c r="B264" s="42"/>
      <c r="C264" s="269" t="s">
        <v>473</v>
      </c>
      <c r="D264" s="269" t="s">
        <v>302</v>
      </c>
      <c r="E264" s="270" t="s">
        <v>474</v>
      </c>
      <c r="F264" s="271" t="s">
        <v>475</v>
      </c>
      <c r="G264" s="272" t="s">
        <v>181</v>
      </c>
      <c r="H264" s="273">
        <v>6</v>
      </c>
      <c r="I264" s="274"/>
      <c r="J264" s="275">
        <f>ROUND(I264*H264,2)</f>
        <v>0</v>
      </c>
      <c r="K264" s="271" t="s">
        <v>21</v>
      </c>
      <c r="L264" s="276"/>
      <c r="M264" s="277" t="s">
        <v>21</v>
      </c>
      <c r="N264" s="278" t="s">
        <v>40</v>
      </c>
      <c r="O264" s="43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AR264" s="25" t="s">
        <v>476</v>
      </c>
      <c r="AT264" s="25" t="s">
        <v>302</v>
      </c>
      <c r="AU264" s="25" t="s">
        <v>80</v>
      </c>
      <c r="AY264" s="25" t="s">
        <v>162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25" t="s">
        <v>76</v>
      </c>
      <c r="BK264" s="216">
        <f>ROUND(I264*H264,2)</f>
        <v>0</v>
      </c>
      <c r="BL264" s="25" t="s">
        <v>426</v>
      </c>
      <c r="BM264" s="25" t="s">
        <v>477</v>
      </c>
    </row>
    <row r="265" spans="2:65" s="12" customFormat="1">
      <c r="B265" s="217"/>
      <c r="C265" s="218"/>
      <c r="D265" s="229" t="s">
        <v>174</v>
      </c>
      <c r="E265" s="230" t="s">
        <v>21</v>
      </c>
      <c r="F265" s="231" t="s">
        <v>592</v>
      </c>
      <c r="G265" s="218"/>
      <c r="H265" s="232">
        <v>6</v>
      </c>
      <c r="I265" s="223"/>
      <c r="J265" s="218"/>
      <c r="K265" s="218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174</v>
      </c>
      <c r="AU265" s="228" t="s">
        <v>80</v>
      </c>
      <c r="AV265" s="12" t="s">
        <v>80</v>
      </c>
      <c r="AW265" s="12" t="s">
        <v>33</v>
      </c>
      <c r="AX265" s="12" t="s">
        <v>69</v>
      </c>
      <c r="AY265" s="228" t="s">
        <v>162</v>
      </c>
    </row>
    <row r="266" spans="2:65" s="13" customFormat="1">
      <c r="B266" s="233"/>
      <c r="C266" s="234"/>
      <c r="D266" s="219" t="s">
        <v>174</v>
      </c>
      <c r="E266" s="235" t="s">
        <v>21</v>
      </c>
      <c r="F266" s="236" t="s">
        <v>194</v>
      </c>
      <c r="G266" s="234"/>
      <c r="H266" s="237">
        <v>6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AT266" s="243" t="s">
        <v>174</v>
      </c>
      <c r="AU266" s="243" t="s">
        <v>80</v>
      </c>
      <c r="AV266" s="13" t="s">
        <v>171</v>
      </c>
      <c r="AW266" s="13" t="s">
        <v>33</v>
      </c>
      <c r="AX266" s="13" t="s">
        <v>76</v>
      </c>
      <c r="AY266" s="243" t="s">
        <v>162</v>
      </c>
    </row>
    <row r="267" spans="2:65" s="1" customFormat="1" ht="22.5" customHeight="1">
      <c r="B267" s="42"/>
      <c r="C267" s="269" t="s">
        <v>478</v>
      </c>
      <c r="D267" s="269" t="s">
        <v>302</v>
      </c>
      <c r="E267" s="270" t="s">
        <v>479</v>
      </c>
      <c r="F267" s="271" t="s">
        <v>480</v>
      </c>
      <c r="G267" s="272" t="s">
        <v>465</v>
      </c>
      <c r="H267" s="273">
        <v>0.6</v>
      </c>
      <c r="I267" s="274"/>
      <c r="J267" s="275">
        <f>ROUND(I267*H267,2)</f>
        <v>0</v>
      </c>
      <c r="K267" s="271" t="s">
        <v>21</v>
      </c>
      <c r="L267" s="276"/>
      <c r="M267" s="277" t="s">
        <v>21</v>
      </c>
      <c r="N267" s="278" t="s">
        <v>40</v>
      </c>
      <c r="O267" s="43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AR267" s="25" t="s">
        <v>476</v>
      </c>
      <c r="AT267" s="25" t="s">
        <v>302</v>
      </c>
      <c r="AU267" s="25" t="s">
        <v>80</v>
      </c>
      <c r="AY267" s="25" t="s">
        <v>162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25" t="s">
        <v>76</v>
      </c>
      <c r="BK267" s="216">
        <f>ROUND(I267*H267,2)</f>
        <v>0</v>
      </c>
      <c r="BL267" s="25" t="s">
        <v>426</v>
      </c>
      <c r="BM267" s="25" t="s">
        <v>481</v>
      </c>
    </row>
    <row r="268" spans="2:65" s="12" customFormat="1">
      <c r="B268" s="217"/>
      <c r="C268" s="218"/>
      <c r="D268" s="229" t="s">
        <v>174</v>
      </c>
      <c r="E268" s="230" t="s">
        <v>21</v>
      </c>
      <c r="F268" s="231" t="s">
        <v>549</v>
      </c>
      <c r="G268" s="218"/>
      <c r="H268" s="232">
        <v>0.6</v>
      </c>
      <c r="I268" s="223"/>
      <c r="J268" s="218"/>
      <c r="K268" s="218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174</v>
      </c>
      <c r="AU268" s="228" t="s">
        <v>80</v>
      </c>
      <c r="AV268" s="12" t="s">
        <v>80</v>
      </c>
      <c r="AW268" s="12" t="s">
        <v>33</v>
      </c>
      <c r="AX268" s="12" t="s">
        <v>69</v>
      </c>
      <c r="AY268" s="228" t="s">
        <v>162</v>
      </c>
    </row>
    <row r="269" spans="2:65" s="13" customFormat="1">
      <c r="B269" s="233"/>
      <c r="C269" s="234"/>
      <c r="D269" s="219" t="s">
        <v>174</v>
      </c>
      <c r="E269" s="235" t="s">
        <v>21</v>
      </c>
      <c r="F269" s="236" t="s">
        <v>194</v>
      </c>
      <c r="G269" s="234"/>
      <c r="H269" s="237">
        <v>0.6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AT269" s="243" t="s">
        <v>174</v>
      </c>
      <c r="AU269" s="243" t="s">
        <v>80</v>
      </c>
      <c r="AV269" s="13" t="s">
        <v>171</v>
      </c>
      <c r="AW269" s="13" t="s">
        <v>33</v>
      </c>
      <c r="AX269" s="13" t="s">
        <v>76</v>
      </c>
      <c r="AY269" s="243" t="s">
        <v>162</v>
      </c>
    </row>
    <row r="270" spans="2:65" s="1" customFormat="1" ht="22.5" customHeight="1">
      <c r="B270" s="42"/>
      <c r="C270" s="269" t="s">
        <v>482</v>
      </c>
      <c r="D270" s="269" t="s">
        <v>302</v>
      </c>
      <c r="E270" s="270" t="s">
        <v>483</v>
      </c>
      <c r="F270" s="271" t="s">
        <v>484</v>
      </c>
      <c r="G270" s="272" t="s">
        <v>181</v>
      </c>
      <c r="H270" s="273">
        <v>4.2</v>
      </c>
      <c r="I270" s="274"/>
      <c r="J270" s="275">
        <f>ROUND(I270*H270,2)</f>
        <v>0</v>
      </c>
      <c r="K270" s="271" t="s">
        <v>21</v>
      </c>
      <c r="L270" s="276"/>
      <c r="M270" s="277" t="s">
        <v>21</v>
      </c>
      <c r="N270" s="278" t="s">
        <v>40</v>
      </c>
      <c r="O270" s="43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AR270" s="25" t="s">
        <v>476</v>
      </c>
      <c r="AT270" s="25" t="s">
        <v>302</v>
      </c>
      <c r="AU270" s="25" t="s">
        <v>80</v>
      </c>
      <c r="AY270" s="25" t="s">
        <v>162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25" t="s">
        <v>76</v>
      </c>
      <c r="BK270" s="216">
        <f>ROUND(I270*H270,2)</f>
        <v>0</v>
      </c>
      <c r="BL270" s="25" t="s">
        <v>426</v>
      </c>
      <c r="BM270" s="25" t="s">
        <v>485</v>
      </c>
    </row>
    <row r="271" spans="2:65" s="12" customFormat="1">
      <c r="B271" s="217"/>
      <c r="C271" s="218"/>
      <c r="D271" s="229" t="s">
        <v>174</v>
      </c>
      <c r="E271" s="230" t="s">
        <v>21</v>
      </c>
      <c r="F271" s="231" t="s">
        <v>588</v>
      </c>
      <c r="G271" s="218"/>
      <c r="H271" s="232">
        <v>4.2</v>
      </c>
      <c r="I271" s="223"/>
      <c r="J271" s="218"/>
      <c r="K271" s="218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174</v>
      </c>
      <c r="AU271" s="228" t="s">
        <v>80</v>
      </c>
      <c r="AV271" s="12" t="s">
        <v>80</v>
      </c>
      <c r="AW271" s="12" t="s">
        <v>33</v>
      </c>
      <c r="AX271" s="12" t="s">
        <v>69</v>
      </c>
      <c r="AY271" s="228" t="s">
        <v>162</v>
      </c>
    </row>
    <row r="272" spans="2:65" s="13" customFormat="1">
      <c r="B272" s="233"/>
      <c r="C272" s="234"/>
      <c r="D272" s="219" t="s">
        <v>174</v>
      </c>
      <c r="E272" s="235" t="s">
        <v>21</v>
      </c>
      <c r="F272" s="236" t="s">
        <v>194</v>
      </c>
      <c r="G272" s="234"/>
      <c r="H272" s="237">
        <v>4.2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AT272" s="243" t="s">
        <v>174</v>
      </c>
      <c r="AU272" s="243" t="s">
        <v>80</v>
      </c>
      <c r="AV272" s="13" t="s">
        <v>171</v>
      </c>
      <c r="AW272" s="13" t="s">
        <v>33</v>
      </c>
      <c r="AX272" s="13" t="s">
        <v>76</v>
      </c>
      <c r="AY272" s="243" t="s">
        <v>162</v>
      </c>
    </row>
    <row r="273" spans="2:65" s="1" customFormat="1" ht="22.5" customHeight="1">
      <c r="B273" s="42"/>
      <c r="C273" s="269" t="s">
        <v>486</v>
      </c>
      <c r="D273" s="269" t="s">
        <v>302</v>
      </c>
      <c r="E273" s="270" t="s">
        <v>487</v>
      </c>
      <c r="F273" s="271" t="s">
        <v>488</v>
      </c>
      <c r="G273" s="272" t="s">
        <v>489</v>
      </c>
      <c r="H273" s="273">
        <v>0.6</v>
      </c>
      <c r="I273" s="274"/>
      <c r="J273" s="275">
        <f>ROUND(I273*H273,2)</f>
        <v>0</v>
      </c>
      <c r="K273" s="271" t="s">
        <v>21</v>
      </c>
      <c r="L273" s="276"/>
      <c r="M273" s="277" t="s">
        <v>21</v>
      </c>
      <c r="N273" s="278" t="s">
        <v>40</v>
      </c>
      <c r="O273" s="43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AR273" s="25" t="s">
        <v>476</v>
      </c>
      <c r="AT273" s="25" t="s">
        <v>302</v>
      </c>
      <c r="AU273" s="25" t="s">
        <v>80</v>
      </c>
      <c r="AY273" s="25" t="s">
        <v>162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25" t="s">
        <v>76</v>
      </c>
      <c r="BK273" s="216">
        <f>ROUND(I273*H273,2)</f>
        <v>0</v>
      </c>
      <c r="BL273" s="25" t="s">
        <v>426</v>
      </c>
      <c r="BM273" s="25" t="s">
        <v>490</v>
      </c>
    </row>
    <row r="274" spans="2:65" s="12" customFormat="1">
      <c r="B274" s="217"/>
      <c r="C274" s="218"/>
      <c r="D274" s="219" t="s">
        <v>174</v>
      </c>
      <c r="E274" s="220" t="s">
        <v>21</v>
      </c>
      <c r="F274" s="221" t="s">
        <v>593</v>
      </c>
      <c r="G274" s="218"/>
      <c r="H274" s="222">
        <v>0.6</v>
      </c>
      <c r="I274" s="223"/>
      <c r="J274" s="218"/>
      <c r="K274" s="218"/>
      <c r="L274" s="224"/>
      <c r="M274" s="225"/>
      <c r="N274" s="226"/>
      <c r="O274" s="226"/>
      <c r="P274" s="226"/>
      <c r="Q274" s="226"/>
      <c r="R274" s="226"/>
      <c r="S274" s="226"/>
      <c r="T274" s="227"/>
      <c r="AT274" s="228" t="s">
        <v>174</v>
      </c>
      <c r="AU274" s="228" t="s">
        <v>80</v>
      </c>
      <c r="AV274" s="12" t="s">
        <v>80</v>
      </c>
      <c r="AW274" s="12" t="s">
        <v>33</v>
      </c>
      <c r="AX274" s="12" t="s">
        <v>76</v>
      </c>
      <c r="AY274" s="228" t="s">
        <v>162</v>
      </c>
    </row>
    <row r="275" spans="2:65" s="1" customFormat="1" ht="22.5" customHeight="1">
      <c r="B275" s="42"/>
      <c r="C275" s="269" t="s">
        <v>492</v>
      </c>
      <c r="D275" s="269" t="s">
        <v>302</v>
      </c>
      <c r="E275" s="270" t="s">
        <v>493</v>
      </c>
      <c r="F275" s="271" t="s">
        <v>494</v>
      </c>
      <c r="G275" s="272" t="s">
        <v>489</v>
      </c>
      <c r="H275" s="273">
        <v>1</v>
      </c>
      <c r="I275" s="274"/>
      <c r="J275" s="275">
        <f>ROUND(I275*H275,2)</f>
        <v>0</v>
      </c>
      <c r="K275" s="271" t="s">
        <v>21</v>
      </c>
      <c r="L275" s="276"/>
      <c r="M275" s="277" t="s">
        <v>21</v>
      </c>
      <c r="N275" s="278" t="s">
        <v>40</v>
      </c>
      <c r="O275" s="43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AR275" s="25" t="s">
        <v>476</v>
      </c>
      <c r="AT275" s="25" t="s">
        <v>302</v>
      </c>
      <c r="AU275" s="25" t="s">
        <v>80</v>
      </c>
      <c r="AY275" s="25" t="s">
        <v>162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25" t="s">
        <v>76</v>
      </c>
      <c r="BK275" s="216">
        <f>ROUND(I275*H275,2)</f>
        <v>0</v>
      </c>
      <c r="BL275" s="25" t="s">
        <v>426</v>
      </c>
      <c r="BM275" s="25" t="s">
        <v>495</v>
      </c>
    </row>
    <row r="276" spans="2:65" s="12" customFormat="1">
      <c r="B276" s="217"/>
      <c r="C276" s="218"/>
      <c r="D276" s="229" t="s">
        <v>174</v>
      </c>
      <c r="E276" s="230" t="s">
        <v>21</v>
      </c>
      <c r="F276" s="231" t="s">
        <v>496</v>
      </c>
      <c r="G276" s="218"/>
      <c r="H276" s="232">
        <v>1</v>
      </c>
      <c r="I276" s="223"/>
      <c r="J276" s="218"/>
      <c r="K276" s="218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174</v>
      </c>
      <c r="AU276" s="228" t="s">
        <v>80</v>
      </c>
      <c r="AV276" s="12" t="s">
        <v>80</v>
      </c>
      <c r="AW276" s="12" t="s">
        <v>33</v>
      </c>
      <c r="AX276" s="12" t="s">
        <v>76</v>
      </c>
      <c r="AY276" s="228" t="s">
        <v>162</v>
      </c>
    </row>
    <row r="277" spans="2:65" s="11" customFormat="1" ht="37.35" customHeight="1">
      <c r="B277" s="186"/>
      <c r="C277" s="187"/>
      <c r="D277" s="202" t="s">
        <v>68</v>
      </c>
      <c r="E277" s="282" t="s">
        <v>497</v>
      </c>
      <c r="F277" s="282" t="s">
        <v>498</v>
      </c>
      <c r="G277" s="187"/>
      <c r="H277" s="187"/>
      <c r="I277" s="190"/>
      <c r="J277" s="283">
        <f>BK277</f>
        <v>0</v>
      </c>
      <c r="K277" s="187"/>
      <c r="L277" s="192"/>
      <c r="M277" s="193"/>
      <c r="N277" s="194"/>
      <c r="O277" s="194"/>
      <c r="P277" s="195">
        <f>SUM(P278:P280)</f>
        <v>0</v>
      </c>
      <c r="Q277" s="194"/>
      <c r="R277" s="195">
        <f>SUM(R278:R280)</f>
        <v>0</v>
      </c>
      <c r="S277" s="194"/>
      <c r="T277" s="196">
        <f>SUM(T278:T280)</f>
        <v>0</v>
      </c>
      <c r="AR277" s="197" t="s">
        <v>171</v>
      </c>
      <c r="AT277" s="198" t="s">
        <v>68</v>
      </c>
      <c r="AU277" s="198" t="s">
        <v>69</v>
      </c>
      <c r="AY277" s="197" t="s">
        <v>162</v>
      </c>
      <c r="BK277" s="199">
        <f>SUM(BK278:BK280)</f>
        <v>0</v>
      </c>
    </row>
    <row r="278" spans="2:65" s="1" customFormat="1" ht="31.5" customHeight="1">
      <c r="B278" s="42"/>
      <c r="C278" s="205" t="s">
        <v>499</v>
      </c>
      <c r="D278" s="205" t="s">
        <v>166</v>
      </c>
      <c r="E278" s="206" t="s">
        <v>500</v>
      </c>
      <c r="F278" s="207" t="s">
        <v>501</v>
      </c>
      <c r="G278" s="208" t="s">
        <v>376</v>
      </c>
      <c r="H278" s="209">
        <v>3</v>
      </c>
      <c r="I278" s="210"/>
      <c r="J278" s="211">
        <f>ROUND(I278*H278,2)</f>
        <v>0</v>
      </c>
      <c r="K278" s="207" t="s">
        <v>21</v>
      </c>
      <c r="L278" s="62"/>
      <c r="M278" s="212" t="s">
        <v>21</v>
      </c>
      <c r="N278" s="213" t="s">
        <v>40</v>
      </c>
      <c r="O278" s="43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AR278" s="25" t="s">
        <v>502</v>
      </c>
      <c r="AT278" s="25" t="s">
        <v>166</v>
      </c>
      <c r="AU278" s="25" t="s">
        <v>76</v>
      </c>
      <c r="AY278" s="25" t="s">
        <v>162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25" t="s">
        <v>76</v>
      </c>
      <c r="BK278" s="216">
        <f>ROUND(I278*H278,2)</f>
        <v>0</v>
      </c>
      <c r="BL278" s="25" t="s">
        <v>502</v>
      </c>
      <c r="BM278" s="25" t="s">
        <v>503</v>
      </c>
    </row>
    <row r="279" spans="2:65" s="12" customFormat="1">
      <c r="B279" s="217"/>
      <c r="C279" s="218"/>
      <c r="D279" s="229" t="s">
        <v>174</v>
      </c>
      <c r="E279" s="230" t="s">
        <v>21</v>
      </c>
      <c r="F279" s="231" t="s">
        <v>172</v>
      </c>
      <c r="G279" s="218"/>
      <c r="H279" s="232">
        <v>3</v>
      </c>
      <c r="I279" s="223"/>
      <c r="J279" s="218"/>
      <c r="K279" s="218"/>
      <c r="L279" s="224"/>
      <c r="M279" s="225"/>
      <c r="N279" s="226"/>
      <c r="O279" s="226"/>
      <c r="P279" s="226"/>
      <c r="Q279" s="226"/>
      <c r="R279" s="226"/>
      <c r="S279" s="226"/>
      <c r="T279" s="227"/>
      <c r="AT279" s="228" t="s">
        <v>174</v>
      </c>
      <c r="AU279" s="228" t="s">
        <v>76</v>
      </c>
      <c r="AV279" s="12" t="s">
        <v>80</v>
      </c>
      <c r="AW279" s="12" t="s">
        <v>33</v>
      </c>
      <c r="AX279" s="12" t="s">
        <v>69</v>
      </c>
      <c r="AY279" s="228" t="s">
        <v>162</v>
      </c>
    </row>
    <row r="280" spans="2:65" s="13" customFormat="1">
      <c r="B280" s="233"/>
      <c r="C280" s="234"/>
      <c r="D280" s="229" t="s">
        <v>174</v>
      </c>
      <c r="E280" s="244" t="s">
        <v>21</v>
      </c>
      <c r="F280" s="245" t="s">
        <v>194</v>
      </c>
      <c r="G280" s="234"/>
      <c r="H280" s="246">
        <v>3</v>
      </c>
      <c r="I280" s="238"/>
      <c r="J280" s="234"/>
      <c r="K280" s="234"/>
      <c r="L280" s="239"/>
      <c r="M280" s="284"/>
      <c r="N280" s="285"/>
      <c r="O280" s="285"/>
      <c r="P280" s="285"/>
      <c r="Q280" s="285"/>
      <c r="R280" s="285"/>
      <c r="S280" s="285"/>
      <c r="T280" s="286"/>
      <c r="AT280" s="243" t="s">
        <v>174</v>
      </c>
      <c r="AU280" s="243" t="s">
        <v>76</v>
      </c>
      <c r="AV280" s="13" t="s">
        <v>171</v>
      </c>
      <c r="AW280" s="13" t="s">
        <v>33</v>
      </c>
      <c r="AX280" s="13" t="s">
        <v>76</v>
      </c>
      <c r="AY280" s="243" t="s">
        <v>162</v>
      </c>
    </row>
    <row r="281" spans="2:65" s="1" customFormat="1" ht="6.95" customHeight="1">
      <c r="B281" s="57"/>
      <c r="C281" s="58"/>
      <c r="D281" s="58"/>
      <c r="E281" s="58"/>
      <c r="F281" s="58"/>
      <c r="G281" s="58"/>
      <c r="H281" s="58"/>
      <c r="I281" s="149"/>
      <c r="J281" s="58"/>
      <c r="K281" s="58"/>
      <c r="L281" s="62"/>
    </row>
  </sheetData>
  <sheetProtection password="CC35" sheet="1" objects="1" scenarios="1" formatCells="0" formatColumns="0" formatRows="0" sort="0" autoFilter="0"/>
  <autoFilter ref="C96:K280"/>
  <mergeCells count="9">
    <mergeCell ref="E87:H87"/>
    <mergeCell ref="E89:H8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5" t="s">
        <v>113</v>
      </c>
      <c r="H1" s="415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5" t="s">
        <v>87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6" t="str">
        <f>'Rekapitulace stavby'!K6</f>
        <v>Podzemní kontejnery v Ostravě-Porubě III</v>
      </c>
      <c r="F7" s="417"/>
      <c r="G7" s="417"/>
      <c r="H7" s="417"/>
      <c r="I7" s="127"/>
      <c r="J7" s="30"/>
      <c r="K7" s="32"/>
    </row>
    <row r="8" spans="1:70" ht="15">
      <c r="B8" s="29"/>
      <c r="C8" s="30"/>
      <c r="D8" s="38" t="s">
        <v>118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6" t="s">
        <v>544</v>
      </c>
      <c r="F9" s="419"/>
      <c r="G9" s="419"/>
      <c r="H9" s="419"/>
      <c r="I9" s="128"/>
      <c r="J9" s="43"/>
      <c r="K9" s="46"/>
    </row>
    <row r="10" spans="1:70" s="1" customFormat="1" ht="15">
      <c r="B10" s="42"/>
      <c r="C10" s="43"/>
      <c r="D10" s="38" t="s">
        <v>504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8" t="s">
        <v>594</v>
      </c>
      <c r="F11" s="419"/>
      <c r="G11" s="419"/>
      <c r="H11" s="419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5. 11. 2017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29" t="s">
        <v>29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30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29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32</v>
      </c>
      <c r="E22" s="43"/>
      <c r="F22" s="43"/>
      <c r="G22" s="43"/>
      <c r="H22" s="43"/>
      <c r="I22" s="129" t="s">
        <v>28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29</v>
      </c>
      <c r="J23" s="36" t="str">
        <f>IF('Rekapitulace stavby'!AN17="","",'Rekapitulace stavby'!AN17)</f>
        <v/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34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405" t="s">
        <v>21</v>
      </c>
      <c r="F26" s="405"/>
      <c r="G26" s="405"/>
      <c r="H26" s="405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35</v>
      </c>
      <c r="E29" s="43"/>
      <c r="F29" s="43"/>
      <c r="G29" s="43"/>
      <c r="H29" s="43"/>
      <c r="I29" s="128"/>
      <c r="J29" s="138">
        <f>ROUND(J88,2)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37</v>
      </c>
      <c r="G31" s="43"/>
      <c r="H31" s="43"/>
      <c r="I31" s="139" t="s">
        <v>36</v>
      </c>
      <c r="J31" s="47" t="s">
        <v>38</v>
      </c>
      <c r="K31" s="46"/>
    </row>
    <row r="32" spans="2:11" s="1" customFormat="1" ht="14.45" customHeight="1">
      <c r="B32" s="42"/>
      <c r="C32" s="43"/>
      <c r="D32" s="50" t="s">
        <v>39</v>
      </c>
      <c r="E32" s="50" t="s">
        <v>40</v>
      </c>
      <c r="F32" s="140">
        <f>ROUND(SUM(BE88:BE104), 2)</f>
        <v>0</v>
      </c>
      <c r="G32" s="43"/>
      <c r="H32" s="43"/>
      <c r="I32" s="141">
        <v>0.21</v>
      </c>
      <c r="J32" s="140">
        <f>ROUND(ROUND((SUM(BE88:BE104)),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41</v>
      </c>
      <c r="F33" s="140">
        <f>ROUND(SUM(BF88:BF104), 2)</f>
        <v>0</v>
      </c>
      <c r="G33" s="43"/>
      <c r="H33" s="43"/>
      <c r="I33" s="141">
        <v>0.15</v>
      </c>
      <c r="J33" s="140">
        <f>ROUND(ROUND((SUM(BF88:BF104)),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42</v>
      </c>
      <c r="F34" s="140">
        <f>ROUND(SUM(BG88:BG104),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43</v>
      </c>
      <c r="F35" s="140">
        <f>ROUND(SUM(BH88:BH104),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44</v>
      </c>
      <c r="F36" s="140">
        <f>ROUND(SUM(BI88:BI104),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45</v>
      </c>
      <c r="E38" s="80"/>
      <c r="F38" s="80"/>
      <c r="G38" s="144" t="s">
        <v>46</v>
      </c>
      <c r="H38" s="145" t="s">
        <v>47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120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6" t="str">
        <f>E7</f>
        <v>Podzemní kontejnery v Ostravě-Porubě III</v>
      </c>
      <c r="F47" s="417"/>
      <c r="G47" s="417"/>
      <c r="H47" s="417"/>
      <c r="I47" s="128"/>
      <c r="J47" s="43"/>
      <c r="K47" s="46"/>
    </row>
    <row r="48" spans="2:11" ht="15">
      <c r="B48" s="29"/>
      <c r="C48" s="38" t="s">
        <v>118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6" t="s">
        <v>544</v>
      </c>
      <c r="F49" s="419"/>
      <c r="G49" s="419"/>
      <c r="H49" s="419"/>
      <c r="I49" s="128"/>
      <c r="J49" s="43"/>
      <c r="K49" s="46"/>
    </row>
    <row r="50" spans="2:47" s="1" customFormat="1" ht="14.45" customHeight="1">
      <c r="B50" s="42"/>
      <c r="C50" s="38" t="s">
        <v>504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8" t="str">
        <f>E11</f>
        <v>VON - Lokalita Koruna (separ.)</v>
      </c>
      <c r="F51" s="419"/>
      <c r="G51" s="419"/>
      <c r="H51" s="419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29" t="s">
        <v>25</v>
      </c>
      <c r="J53" s="130" t="str">
        <f>IF(J14="","",J14)</f>
        <v>5. 11. 2017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29" t="s">
        <v>32</v>
      </c>
      <c r="J55" s="36" t="str">
        <f>E23</f>
        <v xml:space="preserve"> </v>
      </c>
      <c r="K55" s="46"/>
    </row>
    <row r="56" spans="2:47" s="1" customFormat="1" ht="14.45" customHeight="1">
      <c r="B56" s="42"/>
      <c r="C56" s="38" t="s">
        <v>30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121</v>
      </c>
      <c r="D58" s="142"/>
      <c r="E58" s="142"/>
      <c r="F58" s="142"/>
      <c r="G58" s="142"/>
      <c r="H58" s="142"/>
      <c r="I58" s="155"/>
      <c r="J58" s="156" t="s">
        <v>122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123</v>
      </c>
      <c r="D60" s="43"/>
      <c r="E60" s="43"/>
      <c r="F60" s="43"/>
      <c r="G60" s="43"/>
      <c r="H60" s="43"/>
      <c r="I60" s="128"/>
      <c r="J60" s="138">
        <f>J88</f>
        <v>0</v>
      </c>
      <c r="K60" s="46"/>
      <c r="AU60" s="25" t="s">
        <v>124</v>
      </c>
    </row>
    <row r="61" spans="2:47" s="8" customFormat="1" ht="24.95" customHeight="1">
      <c r="B61" s="159"/>
      <c r="C61" s="160"/>
      <c r="D61" s="161" t="s">
        <v>506</v>
      </c>
      <c r="E61" s="162"/>
      <c r="F61" s="162"/>
      <c r="G61" s="162"/>
      <c r="H61" s="162"/>
      <c r="I61" s="163"/>
      <c r="J61" s="164">
        <f>J89</f>
        <v>0</v>
      </c>
      <c r="K61" s="165"/>
    </row>
    <row r="62" spans="2:47" s="9" customFormat="1" ht="19.899999999999999" customHeight="1">
      <c r="B62" s="166"/>
      <c r="C62" s="167"/>
      <c r="D62" s="168" t="s">
        <v>507</v>
      </c>
      <c r="E62" s="169"/>
      <c r="F62" s="169"/>
      <c r="G62" s="169"/>
      <c r="H62" s="169"/>
      <c r="I62" s="170"/>
      <c r="J62" s="171">
        <f>J90</f>
        <v>0</v>
      </c>
      <c r="K62" s="172"/>
    </row>
    <row r="63" spans="2:47" s="9" customFormat="1" ht="19.899999999999999" customHeight="1">
      <c r="B63" s="166"/>
      <c r="C63" s="167"/>
      <c r="D63" s="168" t="s">
        <v>508</v>
      </c>
      <c r="E63" s="169"/>
      <c r="F63" s="169"/>
      <c r="G63" s="169"/>
      <c r="H63" s="169"/>
      <c r="I63" s="170"/>
      <c r="J63" s="171">
        <f>J93</f>
        <v>0</v>
      </c>
      <c r="K63" s="172"/>
    </row>
    <row r="64" spans="2:47" s="9" customFormat="1" ht="19.899999999999999" customHeight="1">
      <c r="B64" s="166"/>
      <c r="C64" s="167"/>
      <c r="D64" s="168" t="s">
        <v>509</v>
      </c>
      <c r="E64" s="169"/>
      <c r="F64" s="169"/>
      <c r="G64" s="169"/>
      <c r="H64" s="169"/>
      <c r="I64" s="170"/>
      <c r="J64" s="171">
        <f>J96</f>
        <v>0</v>
      </c>
      <c r="K64" s="172"/>
    </row>
    <row r="65" spans="2:12" s="9" customFormat="1" ht="19.899999999999999" customHeight="1">
      <c r="B65" s="166"/>
      <c r="C65" s="167"/>
      <c r="D65" s="168" t="s">
        <v>510</v>
      </c>
      <c r="E65" s="169"/>
      <c r="F65" s="169"/>
      <c r="G65" s="169"/>
      <c r="H65" s="169"/>
      <c r="I65" s="170"/>
      <c r="J65" s="171">
        <f>J99</f>
        <v>0</v>
      </c>
      <c r="K65" s="172"/>
    </row>
    <row r="66" spans="2:12" s="9" customFormat="1" ht="19.899999999999999" customHeight="1">
      <c r="B66" s="166"/>
      <c r="C66" s="167"/>
      <c r="D66" s="168" t="s">
        <v>511</v>
      </c>
      <c r="E66" s="169"/>
      <c r="F66" s="169"/>
      <c r="G66" s="169"/>
      <c r="H66" s="169"/>
      <c r="I66" s="170"/>
      <c r="J66" s="171">
        <f>J102</f>
        <v>0</v>
      </c>
      <c r="K66" s="172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28"/>
      <c r="J67" s="43"/>
      <c r="K67" s="4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49"/>
      <c r="J68" s="58"/>
      <c r="K68" s="59"/>
    </row>
    <row r="72" spans="2:12" s="1" customFormat="1" ht="6.95" customHeight="1">
      <c r="B72" s="60"/>
      <c r="C72" s="61"/>
      <c r="D72" s="61"/>
      <c r="E72" s="61"/>
      <c r="F72" s="61"/>
      <c r="G72" s="61"/>
      <c r="H72" s="61"/>
      <c r="I72" s="152"/>
      <c r="J72" s="61"/>
      <c r="K72" s="61"/>
      <c r="L72" s="62"/>
    </row>
    <row r="73" spans="2:12" s="1" customFormat="1" ht="36.950000000000003" customHeight="1">
      <c r="B73" s="42"/>
      <c r="C73" s="63" t="s">
        <v>146</v>
      </c>
      <c r="D73" s="64"/>
      <c r="E73" s="64"/>
      <c r="F73" s="64"/>
      <c r="G73" s="64"/>
      <c r="H73" s="64"/>
      <c r="I73" s="173"/>
      <c r="J73" s="64"/>
      <c r="K73" s="64"/>
      <c r="L73" s="62"/>
    </row>
    <row r="74" spans="2:12" s="1" customFormat="1" ht="6.95" customHeight="1">
      <c r="B74" s="42"/>
      <c r="C74" s="64"/>
      <c r="D74" s="64"/>
      <c r="E74" s="64"/>
      <c r="F74" s="64"/>
      <c r="G74" s="64"/>
      <c r="H74" s="64"/>
      <c r="I74" s="173"/>
      <c r="J74" s="64"/>
      <c r="K74" s="64"/>
      <c r="L74" s="62"/>
    </row>
    <row r="75" spans="2:12" s="1" customFormat="1" ht="14.45" customHeight="1">
      <c r="B75" s="42"/>
      <c r="C75" s="66" t="s">
        <v>18</v>
      </c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22.5" customHeight="1">
      <c r="B76" s="42"/>
      <c r="C76" s="64"/>
      <c r="D76" s="64"/>
      <c r="E76" s="412" t="str">
        <f>E7</f>
        <v>Podzemní kontejnery v Ostravě-Porubě III</v>
      </c>
      <c r="F76" s="413"/>
      <c r="G76" s="413"/>
      <c r="H76" s="413"/>
      <c r="I76" s="173"/>
      <c r="J76" s="64"/>
      <c r="K76" s="64"/>
      <c r="L76" s="62"/>
    </row>
    <row r="77" spans="2:12" ht="15">
      <c r="B77" s="29"/>
      <c r="C77" s="66" t="s">
        <v>118</v>
      </c>
      <c r="D77" s="287"/>
      <c r="E77" s="287"/>
      <c r="F77" s="287"/>
      <c r="G77" s="287"/>
      <c r="H77" s="287"/>
      <c r="J77" s="287"/>
      <c r="K77" s="287"/>
      <c r="L77" s="288"/>
    </row>
    <row r="78" spans="2:12" s="1" customFormat="1" ht="22.5" customHeight="1">
      <c r="B78" s="42"/>
      <c r="C78" s="64"/>
      <c r="D78" s="64"/>
      <c r="E78" s="412" t="s">
        <v>544</v>
      </c>
      <c r="F78" s="414"/>
      <c r="G78" s="414"/>
      <c r="H78" s="414"/>
      <c r="I78" s="173"/>
      <c r="J78" s="64"/>
      <c r="K78" s="64"/>
      <c r="L78" s="62"/>
    </row>
    <row r="79" spans="2:12" s="1" customFormat="1" ht="14.45" customHeight="1">
      <c r="B79" s="42"/>
      <c r="C79" s="66" t="s">
        <v>504</v>
      </c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23.25" customHeight="1">
      <c r="B80" s="42"/>
      <c r="C80" s="64"/>
      <c r="D80" s="64"/>
      <c r="E80" s="384" t="str">
        <f>E11</f>
        <v>VON - Lokalita Koruna (separ.)</v>
      </c>
      <c r="F80" s="414"/>
      <c r="G80" s="414"/>
      <c r="H80" s="414"/>
      <c r="I80" s="173"/>
      <c r="J80" s="64"/>
      <c r="K80" s="64"/>
      <c r="L80" s="62"/>
    </row>
    <row r="81" spans="2:65" s="1" customFormat="1" ht="6.95" customHeight="1">
      <c r="B81" s="42"/>
      <c r="C81" s="64"/>
      <c r="D81" s="64"/>
      <c r="E81" s="64"/>
      <c r="F81" s="64"/>
      <c r="G81" s="64"/>
      <c r="H81" s="64"/>
      <c r="I81" s="173"/>
      <c r="J81" s="64"/>
      <c r="K81" s="64"/>
      <c r="L81" s="62"/>
    </row>
    <row r="82" spans="2:65" s="1" customFormat="1" ht="18" customHeight="1">
      <c r="B82" s="42"/>
      <c r="C82" s="66" t="s">
        <v>23</v>
      </c>
      <c r="D82" s="64"/>
      <c r="E82" s="64"/>
      <c r="F82" s="174" t="str">
        <f>F14</f>
        <v xml:space="preserve"> </v>
      </c>
      <c r="G82" s="64"/>
      <c r="H82" s="64"/>
      <c r="I82" s="175" t="s">
        <v>25</v>
      </c>
      <c r="J82" s="74" t="str">
        <f>IF(J14="","",J14)</f>
        <v>5. 11. 2017</v>
      </c>
      <c r="K82" s="64"/>
      <c r="L82" s="62"/>
    </row>
    <row r="83" spans="2:65" s="1" customFormat="1" ht="6.95" customHeight="1">
      <c r="B83" s="42"/>
      <c r="C83" s="64"/>
      <c r="D83" s="64"/>
      <c r="E83" s="64"/>
      <c r="F83" s="64"/>
      <c r="G83" s="64"/>
      <c r="H83" s="64"/>
      <c r="I83" s="173"/>
      <c r="J83" s="64"/>
      <c r="K83" s="64"/>
      <c r="L83" s="62"/>
    </row>
    <row r="84" spans="2:65" s="1" customFormat="1" ht="15">
      <c r="B84" s="42"/>
      <c r="C84" s="66" t="s">
        <v>27</v>
      </c>
      <c r="D84" s="64"/>
      <c r="E84" s="64"/>
      <c r="F84" s="174" t="str">
        <f>E17</f>
        <v xml:space="preserve"> </v>
      </c>
      <c r="G84" s="64"/>
      <c r="H84" s="64"/>
      <c r="I84" s="175" t="s">
        <v>32</v>
      </c>
      <c r="J84" s="174" t="str">
        <f>E23</f>
        <v xml:space="preserve"> </v>
      </c>
      <c r="K84" s="64"/>
      <c r="L84" s="62"/>
    </row>
    <row r="85" spans="2:65" s="1" customFormat="1" ht="14.45" customHeight="1">
      <c r="B85" s="42"/>
      <c r="C85" s="66" t="s">
        <v>30</v>
      </c>
      <c r="D85" s="64"/>
      <c r="E85" s="64"/>
      <c r="F85" s="174" t="str">
        <f>IF(E20="","",E20)</f>
        <v/>
      </c>
      <c r="G85" s="64"/>
      <c r="H85" s="64"/>
      <c r="I85" s="173"/>
      <c r="J85" s="64"/>
      <c r="K85" s="64"/>
      <c r="L85" s="62"/>
    </row>
    <row r="86" spans="2:65" s="1" customFormat="1" ht="10.35" customHeight="1">
      <c r="B86" s="42"/>
      <c r="C86" s="64"/>
      <c r="D86" s="64"/>
      <c r="E86" s="64"/>
      <c r="F86" s="64"/>
      <c r="G86" s="64"/>
      <c r="H86" s="64"/>
      <c r="I86" s="173"/>
      <c r="J86" s="64"/>
      <c r="K86" s="64"/>
      <c r="L86" s="62"/>
    </row>
    <row r="87" spans="2:65" s="10" customFormat="1" ht="29.25" customHeight="1">
      <c r="B87" s="176"/>
      <c r="C87" s="177" t="s">
        <v>147</v>
      </c>
      <c r="D87" s="178" t="s">
        <v>54</v>
      </c>
      <c r="E87" s="178" t="s">
        <v>50</v>
      </c>
      <c r="F87" s="178" t="s">
        <v>148</v>
      </c>
      <c r="G87" s="178" t="s">
        <v>149</v>
      </c>
      <c r="H87" s="178" t="s">
        <v>150</v>
      </c>
      <c r="I87" s="179" t="s">
        <v>151</v>
      </c>
      <c r="J87" s="178" t="s">
        <v>122</v>
      </c>
      <c r="K87" s="180" t="s">
        <v>152</v>
      </c>
      <c r="L87" s="181"/>
      <c r="M87" s="82" t="s">
        <v>153</v>
      </c>
      <c r="N87" s="83" t="s">
        <v>39</v>
      </c>
      <c r="O87" s="83" t="s">
        <v>154</v>
      </c>
      <c r="P87" s="83" t="s">
        <v>155</v>
      </c>
      <c r="Q87" s="83" t="s">
        <v>156</v>
      </c>
      <c r="R87" s="83" t="s">
        <v>157</v>
      </c>
      <c r="S87" s="83" t="s">
        <v>158</v>
      </c>
      <c r="T87" s="84" t="s">
        <v>159</v>
      </c>
    </row>
    <row r="88" spans="2:65" s="1" customFormat="1" ht="29.25" customHeight="1">
      <c r="B88" s="42"/>
      <c r="C88" s="88" t="s">
        <v>123</v>
      </c>
      <c r="D88" s="64"/>
      <c r="E88" s="64"/>
      <c r="F88" s="64"/>
      <c r="G88" s="64"/>
      <c r="H88" s="64"/>
      <c r="I88" s="173"/>
      <c r="J88" s="182">
        <f>BK88</f>
        <v>0</v>
      </c>
      <c r="K88" s="64"/>
      <c r="L88" s="62"/>
      <c r="M88" s="85"/>
      <c r="N88" s="86"/>
      <c r="O88" s="86"/>
      <c r="P88" s="183">
        <f>P89</f>
        <v>0</v>
      </c>
      <c r="Q88" s="86"/>
      <c r="R88" s="183">
        <f>R89</f>
        <v>0</v>
      </c>
      <c r="S88" s="86"/>
      <c r="T88" s="184">
        <f>T89</f>
        <v>0</v>
      </c>
      <c r="AT88" s="25" t="s">
        <v>68</v>
      </c>
      <c r="AU88" s="25" t="s">
        <v>124</v>
      </c>
      <c r="BK88" s="185">
        <f>BK89</f>
        <v>0</v>
      </c>
    </row>
    <row r="89" spans="2:65" s="11" customFormat="1" ht="37.35" customHeight="1">
      <c r="B89" s="186"/>
      <c r="C89" s="187"/>
      <c r="D89" s="188" t="s">
        <v>68</v>
      </c>
      <c r="E89" s="189" t="s">
        <v>512</v>
      </c>
      <c r="F89" s="189" t="s">
        <v>513</v>
      </c>
      <c r="G89" s="187"/>
      <c r="H89" s="187"/>
      <c r="I89" s="190"/>
      <c r="J89" s="191">
        <f>BK89</f>
        <v>0</v>
      </c>
      <c r="K89" s="187"/>
      <c r="L89" s="192"/>
      <c r="M89" s="193"/>
      <c r="N89" s="194"/>
      <c r="O89" s="194"/>
      <c r="P89" s="195">
        <f>P90+P93+P96+P99+P102</f>
        <v>0</v>
      </c>
      <c r="Q89" s="194"/>
      <c r="R89" s="195">
        <f>R90+R93+R96+R99+R102</f>
        <v>0</v>
      </c>
      <c r="S89" s="194"/>
      <c r="T89" s="196">
        <f>T90+T93+T96+T99+T102</f>
        <v>0</v>
      </c>
      <c r="AR89" s="197" t="s">
        <v>188</v>
      </c>
      <c r="AT89" s="198" t="s">
        <v>68</v>
      </c>
      <c r="AU89" s="198" t="s">
        <v>69</v>
      </c>
      <c r="AY89" s="197" t="s">
        <v>162</v>
      </c>
      <c r="BK89" s="199">
        <f>BK90+BK93+BK96+BK99+BK102</f>
        <v>0</v>
      </c>
    </row>
    <row r="90" spans="2:65" s="11" customFormat="1" ht="19.899999999999999" customHeight="1">
      <c r="B90" s="186"/>
      <c r="C90" s="187"/>
      <c r="D90" s="202" t="s">
        <v>68</v>
      </c>
      <c r="E90" s="203" t="s">
        <v>514</v>
      </c>
      <c r="F90" s="203" t="s">
        <v>515</v>
      </c>
      <c r="G90" s="187"/>
      <c r="H90" s="187"/>
      <c r="I90" s="190"/>
      <c r="J90" s="204">
        <f>BK90</f>
        <v>0</v>
      </c>
      <c r="K90" s="187"/>
      <c r="L90" s="192"/>
      <c r="M90" s="193"/>
      <c r="N90" s="194"/>
      <c r="O90" s="194"/>
      <c r="P90" s="195">
        <f>SUM(P91:P92)</f>
        <v>0</v>
      </c>
      <c r="Q90" s="194"/>
      <c r="R90" s="195">
        <f>SUM(R91:R92)</f>
        <v>0</v>
      </c>
      <c r="S90" s="194"/>
      <c r="T90" s="196">
        <f>SUM(T91:T92)</f>
        <v>0</v>
      </c>
      <c r="AR90" s="197" t="s">
        <v>188</v>
      </c>
      <c r="AT90" s="198" t="s">
        <v>68</v>
      </c>
      <c r="AU90" s="198" t="s">
        <v>76</v>
      </c>
      <c r="AY90" s="197" t="s">
        <v>162</v>
      </c>
      <c r="BK90" s="199">
        <f>SUM(BK91:BK92)</f>
        <v>0</v>
      </c>
    </row>
    <row r="91" spans="2:65" s="1" customFormat="1" ht="22.5" customHeight="1">
      <c r="B91" s="42"/>
      <c r="C91" s="205" t="s">
        <v>76</v>
      </c>
      <c r="D91" s="205" t="s">
        <v>166</v>
      </c>
      <c r="E91" s="206" t="s">
        <v>516</v>
      </c>
      <c r="F91" s="207" t="s">
        <v>517</v>
      </c>
      <c r="G91" s="208" t="s">
        <v>489</v>
      </c>
      <c r="H91" s="209">
        <v>0.6</v>
      </c>
      <c r="I91" s="210"/>
      <c r="J91" s="211">
        <f>ROUND(I91*H91,2)</f>
        <v>0</v>
      </c>
      <c r="K91" s="207" t="s">
        <v>21</v>
      </c>
      <c r="L91" s="62"/>
      <c r="M91" s="212" t="s">
        <v>21</v>
      </c>
      <c r="N91" s="213" t="s">
        <v>40</v>
      </c>
      <c r="O91" s="4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25" t="s">
        <v>518</v>
      </c>
      <c r="AT91" s="25" t="s">
        <v>166</v>
      </c>
      <c r="AU91" s="25" t="s">
        <v>80</v>
      </c>
      <c r="AY91" s="25" t="s">
        <v>162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25" t="s">
        <v>76</v>
      </c>
      <c r="BK91" s="216">
        <f>ROUND(I91*H91,2)</f>
        <v>0</v>
      </c>
      <c r="BL91" s="25" t="s">
        <v>518</v>
      </c>
      <c r="BM91" s="25" t="s">
        <v>595</v>
      </c>
    </row>
    <row r="92" spans="2:65" s="12" customFormat="1">
      <c r="B92" s="217"/>
      <c r="C92" s="218"/>
      <c r="D92" s="229" t="s">
        <v>174</v>
      </c>
      <c r="E92" s="230" t="s">
        <v>21</v>
      </c>
      <c r="F92" s="231" t="s">
        <v>596</v>
      </c>
      <c r="G92" s="218"/>
      <c r="H92" s="232">
        <v>0.6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174</v>
      </c>
      <c r="AU92" s="228" t="s">
        <v>80</v>
      </c>
      <c r="AV92" s="12" t="s">
        <v>80</v>
      </c>
      <c r="AW92" s="12" t="s">
        <v>33</v>
      </c>
      <c r="AX92" s="12" t="s">
        <v>76</v>
      </c>
      <c r="AY92" s="228" t="s">
        <v>162</v>
      </c>
    </row>
    <row r="93" spans="2:65" s="11" customFormat="1" ht="29.85" customHeight="1">
      <c r="B93" s="186"/>
      <c r="C93" s="187"/>
      <c r="D93" s="202" t="s">
        <v>68</v>
      </c>
      <c r="E93" s="203" t="s">
        <v>521</v>
      </c>
      <c r="F93" s="203" t="s">
        <v>522</v>
      </c>
      <c r="G93" s="187"/>
      <c r="H93" s="187"/>
      <c r="I93" s="190"/>
      <c r="J93" s="204">
        <f>BK93</f>
        <v>0</v>
      </c>
      <c r="K93" s="187"/>
      <c r="L93" s="192"/>
      <c r="M93" s="193"/>
      <c r="N93" s="194"/>
      <c r="O93" s="194"/>
      <c r="P93" s="195">
        <f>SUM(P94:P95)</f>
        <v>0</v>
      </c>
      <c r="Q93" s="194"/>
      <c r="R93" s="195">
        <f>SUM(R94:R95)</f>
        <v>0</v>
      </c>
      <c r="S93" s="194"/>
      <c r="T93" s="196">
        <f>SUM(T94:T95)</f>
        <v>0</v>
      </c>
      <c r="AR93" s="197" t="s">
        <v>188</v>
      </c>
      <c r="AT93" s="198" t="s">
        <v>68</v>
      </c>
      <c r="AU93" s="198" t="s">
        <v>76</v>
      </c>
      <c r="AY93" s="197" t="s">
        <v>162</v>
      </c>
      <c r="BK93" s="199">
        <f>SUM(BK94:BK95)</f>
        <v>0</v>
      </c>
    </row>
    <row r="94" spans="2:65" s="1" customFormat="1" ht="22.5" customHeight="1">
      <c r="B94" s="42"/>
      <c r="C94" s="205" t="s">
        <v>80</v>
      </c>
      <c r="D94" s="205" t="s">
        <v>166</v>
      </c>
      <c r="E94" s="206" t="s">
        <v>523</v>
      </c>
      <c r="F94" s="207" t="s">
        <v>522</v>
      </c>
      <c r="G94" s="208" t="s">
        <v>489</v>
      </c>
      <c r="H94" s="209">
        <v>0.6</v>
      </c>
      <c r="I94" s="210"/>
      <c r="J94" s="211">
        <f>ROUND(I94*H94,2)</f>
        <v>0</v>
      </c>
      <c r="K94" s="207" t="s">
        <v>21</v>
      </c>
      <c r="L94" s="62"/>
      <c r="M94" s="212" t="s">
        <v>21</v>
      </c>
      <c r="N94" s="213" t="s">
        <v>40</v>
      </c>
      <c r="O94" s="4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25" t="s">
        <v>518</v>
      </c>
      <c r="AT94" s="25" t="s">
        <v>166</v>
      </c>
      <c r="AU94" s="25" t="s">
        <v>80</v>
      </c>
      <c r="AY94" s="25" t="s">
        <v>162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25" t="s">
        <v>76</v>
      </c>
      <c r="BK94" s="216">
        <f>ROUND(I94*H94,2)</f>
        <v>0</v>
      </c>
      <c r="BL94" s="25" t="s">
        <v>518</v>
      </c>
      <c r="BM94" s="25" t="s">
        <v>597</v>
      </c>
    </row>
    <row r="95" spans="2:65" s="12" customFormat="1">
      <c r="B95" s="217"/>
      <c r="C95" s="218"/>
      <c r="D95" s="229" t="s">
        <v>174</v>
      </c>
      <c r="E95" s="230" t="s">
        <v>21</v>
      </c>
      <c r="F95" s="231" t="s">
        <v>598</v>
      </c>
      <c r="G95" s="218"/>
      <c r="H95" s="232">
        <v>0.6</v>
      </c>
      <c r="I95" s="223"/>
      <c r="J95" s="218"/>
      <c r="K95" s="218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174</v>
      </c>
      <c r="AU95" s="228" t="s">
        <v>80</v>
      </c>
      <c r="AV95" s="12" t="s">
        <v>80</v>
      </c>
      <c r="AW95" s="12" t="s">
        <v>33</v>
      </c>
      <c r="AX95" s="12" t="s">
        <v>76</v>
      </c>
      <c r="AY95" s="228" t="s">
        <v>162</v>
      </c>
    </row>
    <row r="96" spans="2:65" s="11" customFormat="1" ht="29.85" customHeight="1">
      <c r="B96" s="186"/>
      <c r="C96" s="187"/>
      <c r="D96" s="202" t="s">
        <v>68</v>
      </c>
      <c r="E96" s="203" t="s">
        <v>526</v>
      </c>
      <c r="F96" s="203" t="s">
        <v>527</v>
      </c>
      <c r="G96" s="187"/>
      <c r="H96" s="187"/>
      <c r="I96" s="190"/>
      <c r="J96" s="204">
        <f>BK96</f>
        <v>0</v>
      </c>
      <c r="K96" s="187"/>
      <c r="L96" s="192"/>
      <c r="M96" s="193"/>
      <c r="N96" s="194"/>
      <c r="O96" s="194"/>
      <c r="P96" s="195">
        <f>SUM(P97:P98)</f>
        <v>0</v>
      </c>
      <c r="Q96" s="194"/>
      <c r="R96" s="195">
        <f>SUM(R97:R98)</f>
        <v>0</v>
      </c>
      <c r="S96" s="194"/>
      <c r="T96" s="196">
        <f>SUM(T97:T98)</f>
        <v>0</v>
      </c>
      <c r="AR96" s="197" t="s">
        <v>188</v>
      </c>
      <c r="AT96" s="198" t="s">
        <v>68</v>
      </c>
      <c r="AU96" s="198" t="s">
        <v>76</v>
      </c>
      <c r="AY96" s="197" t="s">
        <v>162</v>
      </c>
      <c r="BK96" s="199">
        <f>SUM(BK97:BK98)</f>
        <v>0</v>
      </c>
    </row>
    <row r="97" spans="2:65" s="1" customFormat="1" ht="22.5" customHeight="1">
      <c r="B97" s="42"/>
      <c r="C97" s="205" t="s">
        <v>172</v>
      </c>
      <c r="D97" s="205" t="s">
        <v>166</v>
      </c>
      <c r="E97" s="206" t="s">
        <v>528</v>
      </c>
      <c r="F97" s="207" t="s">
        <v>529</v>
      </c>
      <c r="G97" s="208" t="s">
        <v>489</v>
      </c>
      <c r="H97" s="209">
        <v>0.6</v>
      </c>
      <c r="I97" s="210"/>
      <c r="J97" s="211">
        <f>ROUND(I97*H97,2)</f>
        <v>0</v>
      </c>
      <c r="K97" s="207" t="s">
        <v>21</v>
      </c>
      <c r="L97" s="62"/>
      <c r="M97" s="212" t="s">
        <v>21</v>
      </c>
      <c r="N97" s="213" t="s">
        <v>40</v>
      </c>
      <c r="O97" s="4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AR97" s="25" t="s">
        <v>518</v>
      </c>
      <c r="AT97" s="25" t="s">
        <v>166</v>
      </c>
      <c r="AU97" s="25" t="s">
        <v>80</v>
      </c>
      <c r="AY97" s="25" t="s">
        <v>162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25" t="s">
        <v>76</v>
      </c>
      <c r="BK97" s="216">
        <f>ROUND(I97*H97,2)</f>
        <v>0</v>
      </c>
      <c r="BL97" s="25" t="s">
        <v>518</v>
      </c>
      <c r="BM97" s="25" t="s">
        <v>599</v>
      </c>
    </row>
    <row r="98" spans="2:65" s="12" customFormat="1">
      <c r="B98" s="217"/>
      <c r="C98" s="218"/>
      <c r="D98" s="229" t="s">
        <v>174</v>
      </c>
      <c r="E98" s="230" t="s">
        <v>21</v>
      </c>
      <c r="F98" s="231" t="s">
        <v>600</v>
      </c>
      <c r="G98" s="218"/>
      <c r="H98" s="232">
        <v>0.6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174</v>
      </c>
      <c r="AU98" s="228" t="s">
        <v>80</v>
      </c>
      <c r="AV98" s="12" t="s">
        <v>80</v>
      </c>
      <c r="AW98" s="12" t="s">
        <v>33</v>
      </c>
      <c r="AX98" s="12" t="s">
        <v>76</v>
      </c>
      <c r="AY98" s="228" t="s">
        <v>162</v>
      </c>
    </row>
    <row r="99" spans="2:65" s="11" customFormat="1" ht="29.85" customHeight="1">
      <c r="B99" s="186"/>
      <c r="C99" s="187"/>
      <c r="D99" s="202" t="s">
        <v>68</v>
      </c>
      <c r="E99" s="203" t="s">
        <v>532</v>
      </c>
      <c r="F99" s="203" t="s">
        <v>533</v>
      </c>
      <c r="G99" s="187"/>
      <c r="H99" s="187"/>
      <c r="I99" s="190"/>
      <c r="J99" s="204">
        <f>BK99</f>
        <v>0</v>
      </c>
      <c r="K99" s="187"/>
      <c r="L99" s="192"/>
      <c r="M99" s="193"/>
      <c r="N99" s="194"/>
      <c r="O99" s="194"/>
      <c r="P99" s="195">
        <f>SUM(P100:P101)</f>
        <v>0</v>
      </c>
      <c r="Q99" s="194"/>
      <c r="R99" s="195">
        <f>SUM(R100:R101)</f>
        <v>0</v>
      </c>
      <c r="S99" s="194"/>
      <c r="T99" s="196">
        <f>SUM(T100:T101)</f>
        <v>0</v>
      </c>
      <c r="AR99" s="197" t="s">
        <v>188</v>
      </c>
      <c r="AT99" s="198" t="s">
        <v>68</v>
      </c>
      <c r="AU99" s="198" t="s">
        <v>76</v>
      </c>
      <c r="AY99" s="197" t="s">
        <v>162</v>
      </c>
      <c r="BK99" s="199">
        <f>SUM(BK100:BK101)</f>
        <v>0</v>
      </c>
    </row>
    <row r="100" spans="2:65" s="1" customFormat="1" ht="22.5" customHeight="1">
      <c r="B100" s="42"/>
      <c r="C100" s="205" t="s">
        <v>171</v>
      </c>
      <c r="D100" s="205" t="s">
        <v>166</v>
      </c>
      <c r="E100" s="206" t="s">
        <v>534</v>
      </c>
      <c r="F100" s="207" t="s">
        <v>535</v>
      </c>
      <c r="G100" s="208" t="s">
        <v>376</v>
      </c>
      <c r="H100" s="209">
        <v>3</v>
      </c>
      <c r="I100" s="210"/>
      <c r="J100" s="211">
        <f>ROUND(I100*H100,2)</f>
        <v>0</v>
      </c>
      <c r="K100" s="207" t="s">
        <v>21</v>
      </c>
      <c r="L100" s="62"/>
      <c r="M100" s="212" t="s">
        <v>21</v>
      </c>
      <c r="N100" s="213" t="s">
        <v>40</v>
      </c>
      <c r="O100" s="4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25" t="s">
        <v>518</v>
      </c>
      <c r="AT100" s="25" t="s">
        <v>166</v>
      </c>
      <c r="AU100" s="25" t="s">
        <v>80</v>
      </c>
      <c r="AY100" s="25" t="s">
        <v>162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5" t="s">
        <v>76</v>
      </c>
      <c r="BK100" s="216">
        <f>ROUND(I100*H100,2)</f>
        <v>0</v>
      </c>
      <c r="BL100" s="25" t="s">
        <v>518</v>
      </c>
      <c r="BM100" s="25" t="s">
        <v>601</v>
      </c>
    </row>
    <row r="101" spans="2:65" s="12" customFormat="1">
      <c r="B101" s="217"/>
      <c r="C101" s="218"/>
      <c r="D101" s="229" t="s">
        <v>174</v>
      </c>
      <c r="E101" s="230" t="s">
        <v>21</v>
      </c>
      <c r="F101" s="231" t="s">
        <v>602</v>
      </c>
      <c r="G101" s="218"/>
      <c r="H101" s="232">
        <v>3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174</v>
      </c>
      <c r="AU101" s="228" t="s">
        <v>80</v>
      </c>
      <c r="AV101" s="12" t="s">
        <v>80</v>
      </c>
      <c r="AW101" s="12" t="s">
        <v>33</v>
      </c>
      <c r="AX101" s="12" t="s">
        <v>76</v>
      </c>
      <c r="AY101" s="228" t="s">
        <v>162</v>
      </c>
    </row>
    <row r="102" spans="2:65" s="11" customFormat="1" ht="29.85" customHeight="1">
      <c r="B102" s="186"/>
      <c r="C102" s="187"/>
      <c r="D102" s="202" t="s">
        <v>68</v>
      </c>
      <c r="E102" s="203" t="s">
        <v>538</v>
      </c>
      <c r="F102" s="203" t="s">
        <v>539</v>
      </c>
      <c r="G102" s="187"/>
      <c r="H102" s="187"/>
      <c r="I102" s="190"/>
      <c r="J102" s="204">
        <f>BK102</f>
        <v>0</v>
      </c>
      <c r="K102" s="187"/>
      <c r="L102" s="192"/>
      <c r="M102" s="193"/>
      <c r="N102" s="194"/>
      <c r="O102" s="194"/>
      <c r="P102" s="195">
        <f>SUM(P103:P104)</f>
        <v>0</v>
      </c>
      <c r="Q102" s="194"/>
      <c r="R102" s="195">
        <f>SUM(R103:R104)</f>
        <v>0</v>
      </c>
      <c r="S102" s="194"/>
      <c r="T102" s="196">
        <f>SUM(T103:T104)</f>
        <v>0</v>
      </c>
      <c r="AR102" s="197" t="s">
        <v>188</v>
      </c>
      <c r="AT102" s="198" t="s">
        <v>68</v>
      </c>
      <c r="AU102" s="198" t="s">
        <v>76</v>
      </c>
      <c r="AY102" s="197" t="s">
        <v>162</v>
      </c>
      <c r="BK102" s="199">
        <f>SUM(BK103:BK104)</f>
        <v>0</v>
      </c>
    </row>
    <row r="103" spans="2:65" s="1" customFormat="1" ht="22.5" customHeight="1">
      <c r="B103" s="42"/>
      <c r="C103" s="205" t="s">
        <v>188</v>
      </c>
      <c r="D103" s="205" t="s">
        <v>166</v>
      </c>
      <c r="E103" s="206" t="s">
        <v>540</v>
      </c>
      <c r="F103" s="207" t="s">
        <v>541</v>
      </c>
      <c r="G103" s="208" t="s">
        <v>489</v>
      </c>
      <c r="H103" s="209">
        <v>0.6</v>
      </c>
      <c r="I103" s="210"/>
      <c r="J103" s="211">
        <f>ROUND(I103*H103,2)</f>
        <v>0</v>
      </c>
      <c r="K103" s="207" t="s">
        <v>21</v>
      </c>
      <c r="L103" s="62"/>
      <c r="M103" s="212" t="s">
        <v>21</v>
      </c>
      <c r="N103" s="213" t="s">
        <v>40</v>
      </c>
      <c r="O103" s="4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25" t="s">
        <v>518</v>
      </c>
      <c r="AT103" s="25" t="s">
        <v>166</v>
      </c>
      <c r="AU103" s="25" t="s">
        <v>80</v>
      </c>
      <c r="AY103" s="25" t="s">
        <v>162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5" t="s">
        <v>76</v>
      </c>
      <c r="BK103" s="216">
        <f>ROUND(I103*H103,2)</f>
        <v>0</v>
      </c>
      <c r="BL103" s="25" t="s">
        <v>518</v>
      </c>
      <c r="BM103" s="25" t="s">
        <v>603</v>
      </c>
    </row>
    <row r="104" spans="2:65" s="12" customFormat="1">
      <c r="B104" s="217"/>
      <c r="C104" s="218"/>
      <c r="D104" s="229" t="s">
        <v>174</v>
      </c>
      <c r="E104" s="230" t="s">
        <v>21</v>
      </c>
      <c r="F104" s="231" t="s">
        <v>604</v>
      </c>
      <c r="G104" s="218"/>
      <c r="H104" s="232">
        <v>0.6</v>
      </c>
      <c r="I104" s="223"/>
      <c r="J104" s="218"/>
      <c r="K104" s="218"/>
      <c r="L104" s="224"/>
      <c r="M104" s="289"/>
      <c r="N104" s="290"/>
      <c r="O104" s="290"/>
      <c r="P104" s="290"/>
      <c r="Q104" s="290"/>
      <c r="R104" s="290"/>
      <c r="S104" s="290"/>
      <c r="T104" s="291"/>
      <c r="AT104" s="228" t="s">
        <v>174</v>
      </c>
      <c r="AU104" s="228" t="s">
        <v>80</v>
      </c>
      <c r="AV104" s="12" t="s">
        <v>80</v>
      </c>
      <c r="AW104" s="12" t="s">
        <v>33</v>
      </c>
      <c r="AX104" s="12" t="s">
        <v>76</v>
      </c>
      <c r="AY104" s="228" t="s">
        <v>162</v>
      </c>
    </row>
    <row r="105" spans="2:65" s="1" customFormat="1" ht="6.95" customHeight="1">
      <c r="B105" s="57"/>
      <c r="C105" s="58"/>
      <c r="D105" s="58"/>
      <c r="E105" s="58"/>
      <c r="F105" s="58"/>
      <c r="G105" s="58"/>
      <c r="H105" s="58"/>
      <c r="I105" s="149"/>
      <c r="J105" s="58"/>
      <c r="K105" s="58"/>
      <c r="L105" s="62"/>
    </row>
  </sheetData>
  <sheetProtection password="CC35" sheet="1" objects="1" scenarios="1" formatCells="0" formatColumns="0" formatRows="0" sort="0" autoFilter="0"/>
  <autoFilter ref="C87:K104"/>
  <mergeCells count="12">
    <mergeCell ref="E78:H78"/>
    <mergeCell ref="E80:H80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6:H76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6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5" t="s">
        <v>113</v>
      </c>
      <c r="H1" s="415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5" t="s">
        <v>90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6" t="str">
        <f>'Rekapitulace stavby'!K6</f>
        <v>Podzemní kontejnery v Ostravě-Porubě III</v>
      </c>
      <c r="F7" s="417"/>
      <c r="G7" s="417"/>
      <c r="H7" s="417"/>
      <c r="I7" s="127"/>
      <c r="J7" s="30"/>
      <c r="K7" s="32"/>
    </row>
    <row r="8" spans="1:70" s="1" customFormat="1" ht="15">
      <c r="B8" s="42"/>
      <c r="C8" s="43"/>
      <c r="D8" s="38" t="s">
        <v>118</v>
      </c>
      <c r="E8" s="43"/>
      <c r="F8" s="43"/>
      <c r="G8" s="43"/>
      <c r="H8" s="43"/>
      <c r="I8" s="128"/>
      <c r="J8" s="43"/>
      <c r="K8" s="46"/>
    </row>
    <row r="9" spans="1:70" s="1" customFormat="1" ht="36.950000000000003" customHeight="1">
      <c r="B9" s="42"/>
      <c r="C9" s="43"/>
      <c r="D9" s="43"/>
      <c r="E9" s="418" t="s">
        <v>605</v>
      </c>
      <c r="F9" s="419"/>
      <c r="G9" s="419"/>
      <c r="H9" s="419"/>
      <c r="I9" s="128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28"/>
      <c r="J10" s="43"/>
      <c r="K10" s="46"/>
    </row>
    <row r="11" spans="1:70" s="1" customFormat="1" ht="14.45" customHeight="1">
      <c r="B11" s="42"/>
      <c r="C11" s="43"/>
      <c r="D11" s="38" t="s">
        <v>20</v>
      </c>
      <c r="E11" s="43"/>
      <c r="F11" s="36" t="s">
        <v>21</v>
      </c>
      <c r="G11" s="43"/>
      <c r="H11" s="43"/>
      <c r="I11" s="129" t="s">
        <v>22</v>
      </c>
      <c r="J11" s="36" t="s">
        <v>21</v>
      </c>
      <c r="K11" s="46"/>
    </row>
    <row r="12" spans="1:70" s="1" customFormat="1" ht="14.45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29" t="s">
        <v>25</v>
      </c>
      <c r="J12" s="130" t="str">
        <f>'Rekapitulace stavby'!AN8</f>
        <v>5. 11. 2017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28"/>
      <c r="J13" s="43"/>
      <c r="K13" s="46"/>
    </row>
    <row r="14" spans="1:70" s="1" customFormat="1" ht="14.45" customHeight="1">
      <c r="B14" s="42"/>
      <c r="C14" s="43"/>
      <c r="D14" s="38" t="s">
        <v>27</v>
      </c>
      <c r="E14" s="43"/>
      <c r="F14" s="43"/>
      <c r="G14" s="43"/>
      <c r="H14" s="43"/>
      <c r="I14" s="129" t="s">
        <v>28</v>
      </c>
      <c r="J14" s="36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6" t="str">
        <f>IF('Rekapitulace stavby'!E11="","",'Rekapitulace stavby'!E11)</f>
        <v xml:space="preserve"> </v>
      </c>
      <c r="F15" s="43"/>
      <c r="G15" s="43"/>
      <c r="H15" s="43"/>
      <c r="I15" s="129" t="s">
        <v>29</v>
      </c>
      <c r="J15" s="36" t="str">
        <f>IF('Rekapitulace stavby'!AN11="","",'Rekapitulace stavby'!AN11)</f>
        <v/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28"/>
      <c r="J16" s="43"/>
      <c r="K16" s="46"/>
    </row>
    <row r="17" spans="2:11" s="1" customFormat="1" ht="14.45" customHeight="1">
      <c r="B17" s="42"/>
      <c r="C17" s="43"/>
      <c r="D17" s="38" t="s">
        <v>30</v>
      </c>
      <c r="E17" s="43"/>
      <c r="F17" s="43"/>
      <c r="G17" s="43"/>
      <c r="H17" s="43"/>
      <c r="I17" s="129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29" t="s">
        <v>29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28"/>
      <c r="J19" s="43"/>
      <c r="K19" s="46"/>
    </row>
    <row r="20" spans="2:11" s="1" customFormat="1" ht="14.45" customHeight="1">
      <c r="B20" s="42"/>
      <c r="C20" s="43"/>
      <c r="D20" s="38" t="s">
        <v>32</v>
      </c>
      <c r="E20" s="43"/>
      <c r="F20" s="43"/>
      <c r="G20" s="43"/>
      <c r="H20" s="43"/>
      <c r="I20" s="129" t="s">
        <v>28</v>
      </c>
      <c r="J20" s="36" t="str">
        <f>IF('Rekapitulace stavby'!AN16="","",'Rekapitulace stavby'!AN16)</f>
        <v/>
      </c>
      <c r="K20" s="46"/>
    </row>
    <row r="21" spans="2:11" s="1" customFormat="1" ht="18" customHeight="1">
      <c r="B21" s="42"/>
      <c r="C21" s="43"/>
      <c r="D21" s="43"/>
      <c r="E21" s="36" t="str">
        <f>IF('Rekapitulace stavby'!E17="","",'Rekapitulace stavby'!E17)</f>
        <v xml:space="preserve"> </v>
      </c>
      <c r="F21" s="43"/>
      <c r="G21" s="43"/>
      <c r="H21" s="43"/>
      <c r="I21" s="129" t="s">
        <v>29</v>
      </c>
      <c r="J21" s="36" t="str">
        <f>IF('Rekapitulace stavby'!AN17="","",'Rekapitulace stavby'!AN17)</f>
        <v/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28"/>
      <c r="J22" s="43"/>
      <c r="K22" s="46"/>
    </row>
    <row r="23" spans="2:11" s="1" customFormat="1" ht="14.45" customHeight="1">
      <c r="B23" s="42"/>
      <c r="C23" s="43"/>
      <c r="D23" s="38" t="s">
        <v>34</v>
      </c>
      <c r="E23" s="43"/>
      <c r="F23" s="43"/>
      <c r="G23" s="43"/>
      <c r="H23" s="43"/>
      <c r="I23" s="128"/>
      <c r="J23" s="43"/>
      <c r="K23" s="46"/>
    </row>
    <row r="24" spans="2:11" s="7" customFormat="1" ht="22.5" customHeight="1">
      <c r="B24" s="131"/>
      <c r="C24" s="132"/>
      <c r="D24" s="132"/>
      <c r="E24" s="405" t="s">
        <v>21</v>
      </c>
      <c r="F24" s="405"/>
      <c r="G24" s="405"/>
      <c r="H24" s="405"/>
      <c r="I24" s="133"/>
      <c r="J24" s="132"/>
      <c r="K24" s="134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28"/>
      <c r="J25" s="43"/>
      <c r="K25" s="46"/>
    </row>
    <row r="26" spans="2:11" s="1" customFormat="1" ht="6.95" customHeight="1">
      <c r="B26" s="42"/>
      <c r="C26" s="43"/>
      <c r="D26" s="86"/>
      <c r="E26" s="86"/>
      <c r="F26" s="86"/>
      <c r="G26" s="86"/>
      <c r="H26" s="86"/>
      <c r="I26" s="135"/>
      <c r="J26" s="86"/>
      <c r="K26" s="136"/>
    </row>
    <row r="27" spans="2:11" s="1" customFormat="1" ht="25.35" customHeight="1">
      <c r="B27" s="42"/>
      <c r="C27" s="43"/>
      <c r="D27" s="137" t="s">
        <v>35</v>
      </c>
      <c r="E27" s="43"/>
      <c r="F27" s="43"/>
      <c r="G27" s="43"/>
      <c r="H27" s="43"/>
      <c r="I27" s="128"/>
      <c r="J27" s="138">
        <f>ROUND(J93,2)</f>
        <v>0</v>
      </c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14.45" customHeight="1">
      <c r="B29" s="42"/>
      <c r="C29" s="43"/>
      <c r="D29" s="43"/>
      <c r="E29" s="43"/>
      <c r="F29" s="47" t="s">
        <v>37</v>
      </c>
      <c r="G29" s="43"/>
      <c r="H29" s="43"/>
      <c r="I29" s="139" t="s">
        <v>36</v>
      </c>
      <c r="J29" s="47" t="s">
        <v>38</v>
      </c>
      <c r="K29" s="46"/>
    </row>
    <row r="30" spans="2:11" s="1" customFormat="1" ht="14.45" customHeight="1">
      <c r="B30" s="42"/>
      <c r="C30" s="43"/>
      <c r="D30" s="50" t="s">
        <v>39</v>
      </c>
      <c r="E30" s="50" t="s">
        <v>40</v>
      </c>
      <c r="F30" s="140">
        <f>ROUND(SUM(BE93:BE259), 2)</f>
        <v>0</v>
      </c>
      <c r="G30" s="43"/>
      <c r="H30" s="43"/>
      <c r="I30" s="141">
        <v>0.21</v>
      </c>
      <c r="J30" s="140">
        <f>ROUND(ROUND((SUM(BE93:BE259)), 2)*I30, 2)</f>
        <v>0</v>
      </c>
      <c r="K30" s="46"/>
    </row>
    <row r="31" spans="2:11" s="1" customFormat="1" ht="14.45" customHeight="1">
      <c r="B31" s="42"/>
      <c r="C31" s="43"/>
      <c r="D31" s="43"/>
      <c r="E31" s="50" t="s">
        <v>41</v>
      </c>
      <c r="F31" s="140">
        <f>ROUND(SUM(BF93:BF259), 2)</f>
        <v>0</v>
      </c>
      <c r="G31" s="43"/>
      <c r="H31" s="43"/>
      <c r="I31" s="141">
        <v>0.15</v>
      </c>
      <c r="J31" s="140">
        <f>ROUND(ROUND((SUM(BF93:BF259)),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42</v>
      </c>
      <c r="F32" s="140">
        <f>ROUND(SUM(BG93:BG259), 2)</f>
        <v>0</v>
      </c>
      <c r="G32" s="43"/>
      <c r="H32" s="43"/>
      <c r="I32" s="141">
        <v>0.21</v>
      </c>
      <c r="J32" s="140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43</v>
      </c>
      <c r="F33" s="140">
        <f>ROUND(SUM(BH93:BH259), 2)</f>
        <v>0</v>
      </c>
      <c r="G33" s="43"/>
      <c r="H33" s="43"/>
      <c r="I33" s="141">
        <v>0.15</v>
      </c>
      <c r="J33" s="140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ROUND(SUM(BI93:BI259), 2)</f>
        <v>0</v>
      </c>
      <c r="G34" s="43"/>
      <c r="H34" s="43"/>
      <c r="I34" s="141">
        <v>0</v>
      </c>
      <c r="J34" s="140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28"/>
      <c r="J35" s="43"/>
      <c r="K35" s="46"/>
    </row>
    <row r="36" spans="2:11" s="1" customFormat="1" ht="25.35" customHeight="1">
      <c r="B36" s="42"/>
      <c r="C36" s="142"/>
      <c r="D36" s="143" t="s">
        <v>45</v>
      </c>
      <c r="E36" s="80"/>
      <c r="F36" s="80"/>
      <c r="G36" s="144" t="s">
        <v>46</v>
      </c>
      <c r="H36" s="145" t="s">
        <v>47</v>
      </c>
      <c r="I36" s="146"/>
      <c r="J36" s="147">
        <f>SUM(J27:J34)</f>
        <v>0</v>
      </c>
      <c r="K36" s="148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49"/>
      <c r="J37" s="58"/>
      <c r="K37" s="59"/>
    </row>
    <row r="41" spans="2:11" s="1" customFormat="1" ht="6.95" customHeight="1">
      <c r="B41" s="150"/>
      <c r="C41" s="151"/>
      <c r="D41" s="151"/>
      <c r="E41" s="151"/>
      <c r="F41" s="151"/>
      <c r="G41" s="151"/>
      <c r="H41" s="151"/>
      <c r="I41" s="152"/>
      <c r="J41" s="151"/>
      <c r="K41" s="153"/>
    </row>
    <row r="42" spans="2:11" s="1" customFormat="1" ht="36.950000000000003" customHeight="1">
      <c r="B42" s="42"/>
      <c r="C42" s="31" t="s">
        <v>120</v>
      </c>
      <c r="D42" s="43"/>
      <c r="E42" s="43"/>
      <c r="F42" s="43"/>
      <c r="G42" s="43"/>
      <c r="H42" s="43"/>
      <c r="I42" s="128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28"/>
      <c r="J43" s="43"/>
      <c r="K43" s="46"/>
    </row>
    <row r="44" spans="2:11" s="1" customFormat="1" ht="14.45" customHeight="1">
      <c r="B44" s="42"/>
      <c r="C44" s="38" t="s">
        <v>18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22.5" customHeight="1">
      <c r="B45" s="42"/>
      <c r="C45" s="43"/>
      <c r="D45" s="43"/>
      <c r="E45" s="416" t="str">
        <f>E7</f>
        <v>Podzemní kontejnery v Ostravě-Porubě III</v>
      </c>
      <c r="F45" s="417"/>
      <c r="G45" s="417"/>
      <c r="H45" s="417"/>
      <c r="I45" s="128"/>
      <c r="J45" s="43"/>
      <c r="K45" s="46"/>
    </row>
    <row r="46" spans="2:11" s="1" customFormat="1" ht="14.45" customHeight="1">
      <c r="B46" s="42"/>
      <c r="C46" s="38" t="s">
        <v>118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3.25" customHeight="1">
      <c r="B47" s="42"/>
      <c r="C47" s="43"/>
      <c r="D47" s="43"/>
      <c r="E47" s="418" t="str">
        <f>E9</f>
        <v>SO 02_K - Lokalita Bulharská 1 (komunál.)</v>
      </c>
      <c r="F47" s="419"/>
      <c r="G47" s="419"/>
      <c r="H47" s="419"/>
      <c r="I47" s="128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28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 xml:space="preserve"> </v>
      </c>
      <c r="G49" s="43"/>
      <c r="H49" s="43"/>
      <c r="I49" s="129" t="s">
        <v>25</v>
      </c>
      <c r="J49" s="130" t="str">
        <f>IF(J12="","",J12)</f>
        <v>5. 11. 2017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28"/>
      <c r="J50" s="43"/>
      <c r="K50" s="46"/>
    </row>
    <row r="51" spans="2:47" s="1" customFormat="1" ht="15">
      <c r="B51" s="42"/>
      <c r="C51" s="38" t="s">
        <v>27</v>
      </c>
      <c r="D51" s="43"/>
      <c r="E51" s="43"/>
      <c r="F51" s="36" t="str">
        <f>E15</f>
        <v xml:space="preserve"> </v>
      </c>
      <c r="G51" s="43"/>
      <c r="H51" s="43"/>
      <c r="I51" s="129" t="s">
        <v>32</v>
      </c>
      <c r="J51" s="36" t="str">
        <f>E21</f>
        <v xml:space="preserve"> </v>
      </c>
      <c r="K51" s="46"/>
    </row>
    <row r="52" spans="2:47" s="1" customFormat="1" ht="14.45" customHeight="1">
      <c r="B52" s="42"/>
      <c r="C52" s="38" t="s">
        <v>30</v>
      </c>
      <c r="D52" s="43"/>
      <c r="E52" s="43"/>
      <c r="F52" s="36" t="str">
        <f>IF(E18="","",E18)</f>
        <v/>
      </c>
      <c r="G52" s="43"/>
      <c r="H52" s="43"/>
      <c r="I52" s="128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28"/>
      <c r="J53" s="43"/>
      <c r="K53" s="46"/>
    </row>
    <row r="54" spans="2:47" s="1" customFormat="1" ht="29.25" customHeight="1">
      <c r="B54" s="42"/>
      <c r="C54" s="154" t="s">
        <v>121</v>
      </c>
      <c r="D54" s="142"/>
      <c r="E54" s="142"/>
      <c r="F54" s="142"/>
      <c r="G54" s="142"/>
      <c r="H54" s="142"/>
      <c r="I54" s="155"/>
      <c r="J54" s="156" t="s">
        <v>122</v>
      </c>
      <c r="K54" s="157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28"/>
      <c r="J55" s="43"/>
      <c r="K55" s="46"/>
    </row>
    <row r="56" spans="2:47" s="1" customFormat="1" ht="29.25" customHeight="1">
      <c r="B56" s="42"/>
      <c r="C56" s="158" t="s">
        <v>123</v>
      </c>
      <c r="D56" s="43"/>
      <c r="E56" s="43"/>
      <c r="F56" s="43"/>
      <c r="G56" s="43"/>
      <c r="H56" s="43"/>
      <c r="I56" s="128"/>
      <c r="J56" s="138">
        <f>J93</f>
        <v>0</v>
      </c>
      <c r="K56" s="46"/>
      <c r="AU56" s="25" t="s">
        <v>124</v>
      </c>
    </row>
    <row r="57" spans="2:47" s="8" customFormat="1" ht="24.95" customHeight="1">
      <c r="B57" s="159"/>
      <c r="C57" s="160"/>
      <c r="D57" s="161" t="s">
        <v>125</v>
      </c>
      <c r="E57" s="162"/>
      <c r="F57" s="162"/>
      <c r="G57" s="162"/>
      <c r="H57" s="162"/>
      <c r="I57" s="163"/>
      <c r="J57" s="164">
        <f>J94</f>
        <v>0</v>
      </c>
      <c r="K57" s="165"/>
    </row>
    <row r="58" spans="2:47" s="9" customFormat="1" ht="19.899999999999999" customHeight="1">
      <c r="B58" s="166"/>
      <c r="C58" s="167"/>
      <c r="D58" s="168" t="s">
        <v>126</v>
      </c>
      <c r="E58" s="169"/>
      <c r="F58" s="169"/>
      <c r="G58" s="169"/>
      <c r="H58" s="169"/>
      <c r="I58" s="170"/>
      <c r="J58" s="171">
        <f>J95</f>
        <v>0</v>
      </c>
      <c r="K58" s="172"/>
    </row>
    <row r="59" spans="2:47" s="9" customFormat="1" ht="14.85" customHeight="1">
      <c r="B59" s="166"/>
      <c r="C59" s="167"/>
      <c r="D59" s="168" t="s">
        <v>127</v>
      </c>
      <c r="E59" s="169"/>
      <c r="F59" s="169"/>
      <c r="G59" s="169"/>
      <c r="H59" s="169"/>
      <c r="I59" s="170"/>
      <c r="J59" s="171">
        <f>J96</f>
        <v>0</v>
      </c>
      <c r="K59" s="172"/>
    </row>
    <row r="60" spans="2:47" s="9" customFormat="1" ht="14.85" customHeight="1">
      <c r="B60" s="166"/>
      <c r="C60" s="167"/>
      <c r="D60" s="168" t="s">
        <v>128</v>
      </c>
      <c r="E60" s="169"/>
      <c r="F60" s="169"/>
      <c r="G60" s="169"/>
      <c r="H60" s="169"/>
      <c r="I60" s="170"/>
      <c r="J60" s="171">
        <f>J119</f>
        <v>0</v>
      </c>
      <c r="K60" s="172"/>
    </row>
    <row r="61" spans="2:47" s="9" customFormat="1" ht="14.85" customHeight="1">
      <c r="B61" s="166"/>
      <c r="C61" s="167"/>
      <c r="D61" s="168" t="s">
        <v>129</v>
      </c>
      <c r="E61" s="169"/>
      <c r="F61" s="169"/>
      <c r="G61" s="169"/>
      <c r="H61" s="169"/>
      <c r="I61" s="170"/>
      <c r="J61" s="171">
        <f>J122</f>
        <v>0</v>
      </c>
      <c r="K61" s="172"/>
    </row>
    <row r="62" spans="2:47" s="9" customFormat="1" ht="14.85" customHeight="1">
      <c r="B62" s="166"/>
      <c r="C62" s="167"/>
      <c r="D62" s="168" t="s">
        <v>130</v>
      </c>
      <c r="E62" s="169"/>
      <c r="F62" s="169"/>
      <c r="G62" s="169"/>
      <c r="H62" s="169"/>
      <c r="I62" s="170"/>
      <c r="J62" s="171">
        <f>J128</f>
        <v>0</v>
      </c>
      <c r="K62" s="172"/>
    </row>
    <row r="63" spans="2:47" s="9" customFormat="1" ht="14.85" customHeight="1">
      <c r="B63" s="166"/>
      <c r="C63" s="167"/>
      <c r="D63" s="168" t="s">
        <v>131</v>
      </c>
      <c r="E63" s="169"/>
      <c r="F63" s="169"/>
      <c r="G63" s="169"/>
      <c r="H63" s="169"/>
      <c r="I63" s="170"/>
      <c r="J63" s="171">
        <f>J141</f>
        <v>0</v>
      </c>
      <c r="K63" s="172"/>
    </row>
    <row r="64" spans="2:47" s="9" customFormat="1" ht="14.85" customHeight="1">
      <c r="B64" s="166"/>
      <c r="C64" s="167"/>
      <c r="D64" s="168" t="s">
        <v>132</v>
      </c>
      <c r="E64" s="169"/>
      <c r="F64" s="169"/>
      <c r="G64" s="169"/>
      <c r="H64" s="169"/>
      <c r="I64" s="170"/>
      <c r="J64" s="171">
        <f>J146</f>
        <v>0</v>
      </c>
      <c r="K64" s="172"/>
    </row>
    <row r="65" spans="2:12" s="9" customFormat="1" ht="14.85" customHeight="1">
      <c r="B65" s="166"/>
      <c r="C65" s="167"/>
      <c r="D65" s="168" t="s">
        <v>133</v>
      </c>
      <c r="E65" s="169"/>
      <c r="F65" s="169"/>
      <c r="G65" s="169"/>
      <c r="H65" s="169"/>
      <c r="I65" s="170"/>
      <c r="J65" s="171">
        <f>J163</f>
        <v>0</v>
      </c>
      <c r="K65" s="172"/>
    </row>
    <row r="66" spans="2:12" s="9" customFormat="1" ht="19.899999999999999" customHeight="1">
      <c r="B66" s="166"/>
      <c r="C66" s="167"/>
      <c r="D66" s="168" t="s">
        <v>134</v>
      </c>
      <c r="E66" s="169"/>
      <c r="F66" s="169"/>
      <c r="G66" s="169"/>
      <c r="H66" s="169"/>
      <c r="I66" s="170"/>
      <c r="J66" s="171">
        <f>J179</f>
        <v>0</v>
      </c>
      <c r="K66" s="172"/>
    </row>
    <row r="67" spans="2:12" s="9" customFormat="1" ht="14.85" customHeight="1">
      <c r="B67" s="166"/>
      <c r="C67" s="167"/>
      <c r="D67" s="168" t="s">
        <v>606</v>
      </c>
      <c r="E67" s="169"/>
      <c r="F67" s="169"/>
      <c r="G67" s="169"/>
      <c r="H67" s="169"/>
      <c r="I67" s="170"/>
      <c r="J67" s="171">
        <f>J184</f>
        <v>0</v>
      </c>
      <c r="K67" s="172"/>
    </row>
    <row r="68" spans="2:12" s="9" customFormat="1" ht="14.85" customHeight="1">
      <c r="B68" s="166"/>
      <c r="C68" s="167"/>
      <c r="D68" s="168" t="s">
        <v>135</v>
      </c>
      <c r="E68" s="169"/>
      <c r="F68" s="169"/>
      <c r="G68" s="169"/>
      <c r="H68" s="169"/>
      <c r="I68" s="170"/>
      <c r="J68" s="171">
        <f>J198</f>
        <v>0</v>
      </c>
      <c r="K68" s="172"/>
    </row>
    <row r="69" spans="2:12" s="9" customFormat="1" ht="19.899999999999999" customHeight="1">
      <c r="B69" s="166"/>
      <c r="C69" s="167"/>
      <c r="D69" s="168" t="s">
        <v>136</v>
      </c>
      <c r="E69" s="169"/>
      <c r="F69" s="169"/>
      <c r="G69" s="169"/>
      <c r="H69" s="169"/>
      <c r="I69" s="170"/>
      <c r="J69" s="171">
        <f>J203</f>
        <v>0</v>
      </c>
      <c r="K69" s="172"/>
    </row>
    <row r="70" spans="2:12" s="9" customFormat="1" ht="19.899999999999999" customHeight="1">
      <c r="B70" s="166"/>
      <c r="C70" s="167"/>
      <c r="D70" s="168" t="s">
        <v>137</v>
      </c>
      <c r="E70" s="169"/>
      <c r="F70" s="169"/>
      <c r="G70" s="169"/>
      <c r="H70" s="169"/>
      <c r="I70" s="170"/>
      <c r="J70" s="171">
        <f>J233</f>
        <v>0</v>
      </c>
      <c r="K70" s="172"/>
    </row>
    <row r="71" spans="2:12" s="9" customFormat="1" ht="19.899999999999999" customHeight="1">
      <c r="B71" s="166"/>
      <c r="C71" s="167"/>
      <c r="D71" s="168" t="s">
        <v>138</v>
      </c>
      <c r="E71" s="169"/>
      <c r="F71" s="169"/>
      <c r="G71" s="169"/>
      <c r="H71" s="169"/>
      <c r="I71" s="170"/>
      <c r="J71" s="171">
        <f>J244</f>
        <v>0</v>
      </c>
      <c r="K71" s="172"/>
    </row>
    <row r="72" spans="2:12" s="9" customFormat="1" ht="19.899999999999999" customHeight="1">
      <c r="B72" s="166"/>
      <c r="C72" s="167"/>
      <c r="D72" s="168" t="s">
        <v>139</v>
      </c>
      <c r="E72" s="169"/>
      <c r="F72" s="169"/>
      <c r="G72" s="169"/>
      <c r="H72" s="169"/>
      <c r="I72" s="170"/>
      <c r="J72" s="171">
        <f>J254</f>
        <v>0</v>
      </c>
      <c r="K72" s="172"/>
    </row>
    <row r="73" spans="2:12" s="8" customFormat="1" ht="24.95" customHeight="1">
      <c r="B73" s="159"/>
      <c r="C73" s="160"/>
      <c r="D73" s="161" t="s">
        <v>145</v>
      </c>
      <c r="E73" s="162"/>
      <c r="F73" s="162"/>
      <c r="G73" s="162"/>
      <c r="H73" s="162"/>
      <c r="I73" s="163"/>
      <c r="J73" s="164">
        <f>J256</f>
        <v>0</v>
      </c>
      <c r="K73" s="165"/>
    </row>
    <row r="74" spans="2:12" s="1" customFormat="1" ht="21.75" customHeight="1">
      <c r="B74" s="42"/>
      <c r="C74" s="43"/>
      <c r="D74" s="43"/>
      <c r="E74" s="43"/>
      <c r="F74" s="43"/>
      <c r="G74" s="43"/>
      <c r="H74" s="43"/>
      <c r="I74" s="128"/>
      <c r="J74" s="43"/>
      <c r="K74" s="46"/>
    </row>
    <row r="75" spans="2:12" s="1" customFormat="1" ht="6.95" customHeight="1">
      <c r="B75" s="57"/>
      <c r="C75" s="58"/>
      <c r="D75" s="58"/>
      <c r="E75" s="58"/>
      <c r="F75" s="58"/>
      <c r="G75" s="58"/>
      <c r="H75" s="58"/>
      <c r="I75" s="149"/>
      <c r="J75" s="58"/>
      <c r="K75" s="59"/>
    </row>
    <row r="79" spans="2:12" s="1" customFormat="1" ht="6.95" customHeight="1">
      <c r="B79" s="60"/>
      <c r="C79" s="61"/>
      <c r="D79" s="61"/>
      <c r="E79" s="61"/>
      <c r="F79" s="61"/>
      <c r="G79" s="61"/>
      <c r="H79" s="61"/>
      <c r="I79" s="152"/>
      <c r="J79" s="61"/>
      <c r="K79" s="61"/>
      <c r="L79" s="62"/>
    </row>
    <row r="80" spans="2:12" s="1" customFormat="1" ht="36.950000000000003" customHeight="1">
      <c r="B80" s="42"/>
      <c r="C80" s="63" t="s">
        <v>146</v>
      </c>
      <c r="D80" s="64"/>
      <c r="E80" s="64"/>
      <c r="F80" s="64"/>
      <c r="G80" s="64"/>
      <c r="H80" s="64"/>
      <c r="I80" s="173"/>
      <c r="J80" s="64"/>
      <c r="K80" s="64"/>
      <c r="L80" s="62"/>
    </row>
    <row r="81" spans="2:63" s="1" customFormat="1" ht="6.95" customHeight="1">
      <c r="B81" s="42"/>
      <c r="C81" s="64"/>
      <c r="D81" s="64"/>
      <c r="E81" s="64"/>
      <c r="F81" s="64"/>
      <c r="G81" s="64"/>
      <c r="H81" s="64"/>
      <c r="I81" s="173"/>
      <c r="J81" s="64"/>
      <c r="K81" s="64"/>
      <c r="L81" s="62"/>
    </row>
    <row r="82" spans="2:63" s="1" customFormat="1" ht="14.45" customHeight="1">
      <c r="B82" s="42"/>
      <c r="C82" s="66" t="s">
        <v>18</v>
      </c>
      <c r="D82" s="64"/>
      <c r="E82" s="64"/>
      <c r="F82" s="64"/>
      <c r="G82" s="64"/>
      <c r="H82" s="64"/>
      <c r="I82" s="173"/>
      <c r="J82" s="64"/>
      <c r="K82" s="64"/>
      <c r="L82" s="62"/>
    </row>
    <row r="83" spans="2:63" s="1" customFormat="1" ht="22.5" customHeight="1">
      <c r="B83" s="42"/>
      <c r="C83" s="64"/>
      <c r="D83" s="64"/>
      <c r="E83" s="412" t="str">
        <f>E7</f>
        <v>Podzemní kontejnery v Ostravě-Porubě III</v>
      </c>
      <c r="F83" s="413"/>
      <c r="G83" s="413"/>
      <c r="H83" s="413"/>
      <c r="I83" s="173"/>
      <c r="J83" s="64"/>
      <c r="K83" s="64"/>
      <c r="L83" s="62"/>
    </row>
    <row r="84" spans="2:63" s="1" customFormat="1" ht="14.45" customHeight="1">
      <c r="B84" s="42"/>
      <c r="C84" s="66" t="s">
        <v>118</v>
      </c>
      <c r="D84" s="64"/>
      <c r="E84" s="64"/>
      <c r="F84" s="64"/>
      <c r="G84" s="64"/>
      <c r="H84" s="64"/>
      <c r="I84" s="173"/>
      <c r="J84" s="64"/>
      <c r="K84" s="64"/>
      <c r="L84" s="62"/>
    </row>
    <row r="85" spans="2:63" s="1" customFormat="1" ht="23.25" customHeight="1">
      <c r="B85" s="42"/>
      <c r="C85" s="64"/>
      <c r="D85" s="64"/>
      <c r="E85" s="384" t="str">
        <f>E9</f>
        <v>SO 02_K - Lokalita Bulharská 1 (komunál.)</v>
      </c>
      <c r="F85" s="414"/>
      <c r="G85" s="414"/>
      <c r="H85" s="414"/>
      <c r="I85" s="173"/>
      <c r="J85" s="64"/>
      <c r="K85" s="64"/>
      <c r="L85" s="62"/>
    </row>
    <row r="86" spans="2:63" s="1" customFormat="1" ht="6.95" customHeight="1">
      <c r="B86" s="42"/>
      <c r="C86" s="64"/>
      <c r="D86" s="64"/>
      <c r="E86" s="64"/>
      <c r="F86" s="64"/>
      <c r="G86" s="64"/>
      <c r="H86" s="64"/>
      <c r="I86" s="173"/>
      <c r="J86" s="64"/>
      <c r="K86" s="64"/>
      <c r="L86" s="62"/>
    </row>
    <row r="87" spans="2:63" s="1" customFormat="1" ht="18" customHeight="1">
      <c r="B87" s="42"/>
      <c r="C87" s="66" t="s">
        <v>23</v>
      </c>
      <c r="D87" s="64"/>
      <c r="E87" s="64"/>
      <c r="F87" s="174" t="str">
        <f>F12</f>
        <v xml:space="preserve"> </v>
      </c>
      <c r="G87" s="64"/>
      <c r="H87" s="64"/>
      <c r="I87" s="175" t="s">
        <v>25</v>
      </c>
      <c r="J87" s="74" t="str">
        <f>IF(J12="","",J12)</f>
        <v>5. 11. 2017</v>
      </c>
      <c r="K87" s="64"/>
      <c r="L87" s="62"/>
    </row>
    <row r="88" spans="2:63" s="1" customFormat="1" ht="6.95" customHeight="1">
      <c r="B88" s="42"/>
      <c r="C88" s="64"/>
      <c r="D88" s="64"/>
      <c r="E88" s="64"/>
      <c r="F88" s="64"/>
      <c r="G88" s="64"/>
      <c r="H88" s="64"/>
      <c r="I88" s="173"/>
      <c r="J88" s="64"/>
      <c r="K88" s="64"/>
      <c r="L88" s="62"/>
    </row>
    <row r="89" spans="2:63" s="1" customFormat="1" ht="15">
      <c r="B89" s="42"/>
      <c r="C89" s="66" t="s">
        <v>27</v>
      </c>
      <c r="D89" s="64"/>
      <c r="E89" s="64"/>
      <c r="F89" s="174" t="str">
        <f>E15</f>
        <v xml:space="preserve"> </v>
      </c>
      <c r="G89" s="64"/>
      <c r="H89" s="64"/>
      <c r="I89" s="175" t="s">
        <v>32</v>
      </c>
      <c r="J89" s="174" t="str">
        <f>E21</f>
        <v xml:space="preserve"> </v>
      </c>
      <c r="K89" s="64"/>
      <c r="L89" s="62"/>
    </row>
    <row r="90" spans="2:63" s="1" customFormat="1" ht="14.45" customHeight="1">
      <c r="B90" s="42"/>
      <c r="C90" s="66" t="s">
        <v>30</v>
      </c>
      <c r="D90" s="64"/>
      <c r="E90" s="64"/>
      <c r="F90" s="174" t="str">
        <f>IF(E18="","",E18)</f>
        <v/>
      </c>
      <c r="G90" s="64"/>
      <c r="H90" s="64"/>
      <c r="I90" s="173"/>
      <c r="J90" s="64"/>
      <c r="K90" s="64"/>
      <c r="L90" s="62"/>
    </row>
    <row r="91" spans="2:63" s="1" customFormat="1" ht="10.35" customHeight="1">
      <c r="B91" s="42"/>
      <c r="C91" s="64"/>
      <c r="D91" s="64"/>
      <c r="E91" s="64"/>
      <c r="F91" s="64"/>
      <c r="G91" s="64"/>
      <c r="H91" s="64"/>
      <c r="I91" s="173"/>
      <c r="J91" s="64"/>
      <c r="K91" s="64"/>
      <c r="L91" s="62"/>
    </row>
    <row r="92" spans="2:63" s="10" customFormat="1" ht="29.25" customHeight="1">
      <c r="B92" s="176"/>
      <c r="C92" s="177" t="s">
        <v>147</v>
      </c>
      <c r="D92" s="178" t="s">
        <v>54</v>
      </c>
      <c r="E92" s="178" t="s">
        <v>50</v>
      </c>
      <c r="F92" s="178" t="s">
        <v>148</v>
      </c>
      <c r="G92" s="178" t="s">
        <v>149</v>
      </c>
      <c r="H92" s="178" t="s">
        <v>150</v>
      </c>
      <c r="I92" s="179" t="s">
        <v>151</v>
      </c>
      <c r="J92" s="178" t="s">
        <v>122</v>
      </c>
      <c r="K92" s="180" t="s">
        <v>152</v>
      </c>
      <c r="L92" s="181"/>
      <c r="M92" s="82" t="s">
        <v>153</v>
      </c>
      <c r="N92" s="83" t="s">
        <v>39</v>
      </c>
      <c r="O92" s="83" t="s">
        <v>154</v>
      </c>
      <c r="P92" s="83" t="s">
        <v>155</v>
      </c>
      <c r="Q92" s="83" t="s">
        <v>156</v>
      </c>
      <c r="R92" s="83" t="s">
        <v>157</v>
      </c>
      <c r="S92" s="83" t="s">
        <v>158</v>
      </c>
      <c r="T92" s="84" t="s">
        <v>159</v>
      </c>
    </row>
    <row r="93" spans="2:63" s="1" customFormat="1" ht="29.25" customHeight="1">
      <c r="B93" s="42"/>
      <c r="C93" s="88" t="s">
        <v>123</v>
      </c>
      <c r="D93" s="64"/>
      <c r="E93" s="64"/>
      <c r="F93" s="64"/>
      <c r="G93" s="64"/>
      <c r="H93" s="64"/>
      <c r="I93" s="173"/>
      <c r="J93" s="182">
        <f>BK93</f>
        <v>0</v>
      </c>
      <c r="K93" s="64"/>
      <c r="L93" s="62"/>
      <c r="M93" s="85"/>
      <c r="N93" s="86"/>
      <c r="O93" s="86"/>
      <c r="P93" s="183">
        <f>P94+P256</f>
        <v>0</v>
      </c>
      <c r="Q93" s="86"/>
      <c r="R93" s="183">
        <f>R94+R256</f>
        <v>117.16706375</v>
      </c>
      <c r="S93" s="86"/>
      <c r="T93" s="184">
        <f>T94+T256</f>
        <v>22.943999999999999</v>
      </c>
      <c r="AT93" s="25" t="s">
        <v>68</v>
      </c>
      <c r="AU93" s="25" t="s">
        <v>124</v>
      </c>
      <c r="BK93" s="185">
        <f>BK94+BK256</f>
        <v>0</v>
      </c>
    </row>
    <row r="94" spans="2:63" s="11" customFormat="1" ht="37.35" customHeight="1">
      <c r="B94" s="186"/>
      <c r="C94" s="187"/>
      <c r="D94" s="188" t="s">
        <v>68</v>
      </c>
      <c r="E94" s="189" t="s">
        <v>160</v>
      </c>
      <c r="F94" s="189" t="s">
        <v>161</v>
      </c>
      <c r="G94" s="187"/>
      <c r="H94" s="187"/>
      <c r="I94" s="190"/>
      <c r="J94" s="191">
        <f>BK94</f>
        <v>0</v>
      </c>
      <c r="K94" s="187"/>
      <c r="L94" s="192"/>
      <c r="M94" s="193"/>
      <c r="N94" s="194"/>
      <c r="O94" s="194"/>
      <c r="P94" s="195">
        <f>P95+P179+P203+P233+P244+P254</f>
        <v>0</v>
      </c>
      <c r="Q94" s="194"/>
      <c r="R94" s="195">
        <f>R95+R179+R203+R233+R244+R254</f>
        <v>117.16706375</v>
      </c>
      <c r="S94" s="194"/>
      <c r="T94" s="196">
        <f>T95+T179+T203+T233+T244+T254</f>
        <v>22.943999999999999</v>
      </c>
      <c r="AR94" s="197" t="s">
        <v>76</v>
      </c>
      <c r="AT94" s="198" t="s">
        <v>68</v>
      </c>
      <c r="AU94" s="198" t="s">
        <v>69</v>
      </c>
      <c r="AY94" s="197" t="s">
        <v>162</v>
      </c>
      <c r="BK94" s="199">
        <f>BK95+BK179+BK203+BK233+BK244+BK254</f>
        <v>0</v>
      </c>
    </row>
    <row r="95" spans="2:63" s="11" customFormat="1" ht="19.899999999999999" customHeight="1">
      <c r="B95" s="186"/>
      <c r="C95" s="187"/>
      <c r="D95" s="188" t="s">
        <v>68</v>
      </c>
      <c r="E95" s="200" t="s">
        <v>76</v>
      </c>
      <c r="F95" s="200" t="s">
        <v>163</v>
      </c>
      <c r="G95" s="187"/>
      <c r="H95" s="187"/>
      <c r="I95" s="190"/>
      <c r="J95" s="201">
        <f>BK95</f>
        <v>0</v>
      </c>
      <c r="K95" s="187"/>
      <c r="L95" s="192"/>
      <c r="M95" s="193"/>
      <c r="N95" s="194"/>
      <c r="O95" s="194"/>
      <c r="P95" s="195">
        <f>P96+P119+P122+P128+P141+P146+P163</f>
        <v>0</v>
      </c>
      <c r="Q95" s="194"/>
      <c r="R95" s="195">
        <f>R96+R119+R122+R128+R141+R146+R163</f>
        <v>74.605536499999985</v>
      </c>
      <c r="S95" s="194"/>
      <c r="T95" s="196">
        <f>T96+T119+T122+T128+T141+T146+T163</f>
        <v>22.943999999999999</v>
      </c>
      <c r="AR95" s="197" t="s">
        <v>76</v>
      </c>
      <c r="AT95" s="198" t="s">
        <v>68</v>
      </c>
      <c r="AU95" s="198" t="s">
        <v>76</v>
      </c>
      <c r="AY95" s="197" t="s">
        <v>162</v>
      </c>
      <c r="BK95" s="199">
        <f>BK96+BK119+BK122+BK128+BK141+BK146+BK163</f>
        <v>0</v>
      </c>
    </row>
    <row r="96" spans="2:63" s="11" customFormat="1" ht="14.85" customHeight="1">
      <c r="B96" s="186"/>
      <c r="C96" s="187"/>
      <c r="D96" s="202" t="s">
        <v>68</v>
      </c>
      <c r="E96" s="203" t="s">
        <v>164</v>
      </c>
      <c r="F96" s="203" t="s">
        <v>165</v>
      </c>
      <c r="G96" s="187"/>
      <c r="H96" s="187"/>
      <c r="I96" s="190"/>
      <c r="J96" s="204">
        <f>BK96</f>
        <v>0</v>
      </c>
      <c r="K96" s="187"/>
      <c r="L96" s="192"/>
      <c r="M96" s="193"/>
      <c r="N96" s="194"/>
      <c r="O96" s="194"/>
      <c r="P96" s="195">
        <f>SUM(P97:P118)</f>
        <v>0</v>
      </c>
      <c r="Q96" s="194"/>
      <c r="R96" s="195">
        <f>SUM(R97:R118)</f>
        <v>2.1600000000000001E-2</v>
      </c>
      <c r="S96" s="194"/>
      <c r="T96" s="196">
        <f>SUM(T97:T118)</f>
        <v>22.943999999999999</v>
      </c>
      <c r="AR96" s="197" t="s">
        <v>76</v>
      </c>
      <c r="AT96" s="198" t="s">
        <v>68</v>
      </c>
      <c r="AU96" s="198" t="s">
        <v>80</v>
      </c>
      <c r="AY96" s="197" t="s">
        <v>162</v>
      </c>
      <c r="BK96" s="199">
        <f>SUM(BK97:BK118)</f>
        <v>0</v>
      </c>
    </row>
    <row r="97" spans="2:65" s="1" customFormat="1" ht="22.5" customHeight="1">
      <c r="B97" s="42"/>
      <c r="C97" s="205" t="s">
        <v>76</v>
      </c>
      <c r="D97" s="205" t="s">
        <v>166</v>
      </c>
      <c r="E97" s="206" t="s">
        <v>607</v>
      </c>
      <c r="F97" s="207" t="s">
        <v>608</v>
      </c>
      <c r="G97" s="208" t="s">
        <v>169</v>
      </c>
      <c r="H97" s="209">
        <v>24</v>
      </c>
      <c r="I97" s="210"/>
      <c r="J97" s="211">
        <f>ROUND(I97*H97,2)</f>
        <v>0</v>
      </c>
      <c r="K97" s="207" t="s">
        <v>170</v>
      </c>
      <c r="L97" s="62"/>
      <c r="M97" s="212" t="s">
        <v>21</v>
      </c>
      <c r="N97" s="213" t="s">
        <v>40</v>
      </c>
      <c r="O97" s="43"/>
      <c r="P97" s="214">
        <f>O97*H97</f>
        <v>0</v>
      </c>
      <c r="Q97" s="214">
        <v>0</v>
      </c>
      <c r="R97" s="214">
        <f>Q97*H97</f>
        <v>0</v>
      </c>
      <c r="S97" s="214">
        <v>0.29499999999999998</v>
      </c>
      <c r="T97" s="215">
        <f>S97*H97</f>
        <v>7.08</v>
      </c>
      <c r="AR97" s="25" t="s">
        <v>171</v>
      </c>
      <c r="AT97" s="25" t="s">
        <v>166</v>
      </c>
      <c r="AU97" s="25" t="s">
        <v>172</v>
      </c>
      <c r="AY97" s="25" t="s">
        <v>162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25" t="s">
        <v>76</v>
      </c>
      <c r="BK97" s="216">
        <f>ROUND(I97*H97,2)</f>
        <v>0</v>
      </c>
      <c r="BL97" s="25" t="s">
        <v>171</v>
      </c>
      <c r="BM97" s="25" t="s">
        <v>609</v>
      </c>
    </row>
    <row r="98" spans="2:65" s="12" customFormat="1">
      <c r="B98" s="217"/>
      <c r="C98" s="218"/>
      <c r="D98" s="219" t="s">
        <v>174</v>
      </c>
      <c r="E98" s="220" t="s">
        <v>21</v>
      </c>
      <c r="F98" s="221" t="s">
        <v>610</v>
      </c>
      <c r="G98" s="218"/>
      <c r="H98" s="222">
        <v>24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174</v>
      </c>
      <c r="AU98" s="228" t="s">
        <v>172</v>
      </c>
      <c r="AV98" s="12" t="s">
        <v>80</v>
      </c>
      <c r="AW98" s="12" t="s">
        <v>33</v>
      </c>
      <c r="AX98" s="12" t="s">
        <v>76</v>
      </c>
      <c r="AY98" s="228" t="s">
        <v>162</v>
      </c>
    </row>
    <row r="99" spans="2:65" s="1" customFormat="1" ht="22.5" customHeight="1">
      <c r="B99" s="42"/>
      <c r="C99" s="205" t="s">
        <v>80</v>
      </c>
      <c r="D99" s="205" t="s">
        <v>166</v>
      </c>
      <c r="E99" s="206" t="s">
        <v>167</v>
      </c>
      <c r="F99" s="207" t="s">
        <v>168</v>
      </c>
      <c r="G99" s="208" t="s">
        <v>169</v>
      </c>
      <c r="H99" s="209">
        <v>12</v>
      </c>
      <c r="I99" s="210"/>
      <c r="J99" s="211">
        <f>ROUND(I99*H99,2)</f>
        <v>0</v>
      </c>
      <c r="K99" s="207" t="s">
        <v>21</v>
      </c>
      <c r="L99" s="62"/>
      <c r="M99" s="212" t="s">
        <v>21</v>
      </c>
      <c r="N99" s="213" t="s">
        <v>40</v>
      </c>
      <c r="O99" s="43"/>
      <c r="P99" s="214">
        <f>O99*H99</f>
        <v>0</v>
      </c>
      <c r="Q99" s="214">
        <v>0</v>
      </c>
      <c r="R99" s="214">
        <f>Q99*H99</f>
        <v>0</v>
      </c>
      <c r="S99" s="214">
        <v>0.57999999999999996</v>
      </c>
      <c r="T99" s="215">
        <f>S99*H99</f>
        <v>6.9599999999999991</v>
      </c>
      <c r="AR99" s="25" t="s">
        <v>171</v>
      </c>
      <c r="AT99" s="25" t="s">
        <v>166</v>
      </c>
      <c r="AU99" s="25" t="s">
        <v>172</v>
      </c>
      <c r="AY99" s="25" t="s">
        <v>162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25" t="s">
        <v>76</v>
      </c>
      <c r="BK99" s="216">
        <f>ROUND(I99*H99,2)</f>
        <v>0</v>
      </c>
      <c r="BL99" s="25" t="s">
        <v>171</v>
      </c>
      <c r="BM99" s="25" t="s">
        <v>611</v>
      </c>
    </row>
    <row r="100" spans="2:65" s="12" customFormat="1">
      <c r="B100" s="217"/>
      <c r="C100" s="218"/>
      <c r="D100" s="219" t="s">
        <v>174</v>
      </c>
      <c r="E100" s="220" t="s">
        <v>21</v>
      </c>
      <c r="F100" s="221" t="s">
        <v>581</v>
      </c>
      <c r="G100" s="218"/>
      <c r="H100" s="222">
        <v>12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174</v>
      </c>
      <c r="AU100" s="228" t="s">
        <v>172</v>
      </c>
      <c r="AV100" s="12" t="s">
        <v>80</v>
      </c>
      <c r="AW100" s="12" t="s">
        <v>33</v>
      </c>
      <c r="AX100" s="12" t="s">
        <v>76</v>
      </c>
      <c r="AY100" s="228" t="s">
        <v>162</v>
      </c>
    </row>
    <row r="101" spans="2:65" s="1" customFormat="1" ht="22.5" customHeight="1">
      <c r="B101" s="42"/>
      <c r="C101" s="205" t="s">
        <v>172</v>
      </c>
      <c r="D101" s="205" t="s">
        <v>166</v>
      </c>
      <c r="E101" s="206" t="s">
        <v>176</v>
      </c>
      <c r="F101" s="207" t="s">
        <v>177</v>
      </c>
      <c r="G101" s="208" t="s">
        <v>169</v>
      </c>
      <c r="H101" s="209">
        <v>12</v>
      </c>
      <c r="I101" s="210"/>
      <c r="J101" s="211">
        <f>ROUND(I101*H101,2)</f>
        <v>0</v>
      </c>
      <c r="K101" s="207" t="s">
        <v>21</v>
      </c>
      <c r="L101" s="62"/>
      <c r="M101" s="212" t="s">
        <v>21</v>
      </c>
      <c r="N101" s="213" t="s">
        <v>40</v>
      </c>
      <c r="O101" s="43"/>
      <c r="P101" s="214">
        <f>O101*H101</f>
        <v>0</v>
      </c>
      <c r="Q101" s="214">
        <v>0</v>
      </c>
      <c r="R101" s="214">
        <f>Q101*H101</f>
        <v>0</v>
      </c>
      <c r="S101" s="214">
        <v>0.22</v>
      </c>
      <c r="T101" s="215">
        <f>S101*H101</f>
        <v>2.64</v>
      </c>
      <c r="AR101" s="25" t="s">
        <v>171</v>
      </c>
      <c r="AT101" s="25" t="s">
        <v>166</v>
      </c>
      <c r="AU101" s="25" t="s">
        <v>172</v>
      </c>
      <c r="AY101" s="25" t="s">
        <v>162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25" t="s">
        <v>76</v>
      </c>
      <c r="BK101" s="216">
        <f>ROUND(I101*H101,2)</f>
        <v>0</v>
      </c>
      <c r="BL101" s="25" t="s">
        <v>171</v>
      </c>
      <c r="BM101" s="25" t="s">
        <v>612</v>
      </c>
    </row>
    <row r="102" spans="2:65" s="12" customFormat="1">
      <c r="B102" s="217"/>
      <c r="C102" s="218"/>
      <c r="D102" s="219" t="s">
        <v>174</v>
      </c>
      <c r="E102" s="220" t="s">
        <v>21</v>
      </c>
      <c r="F102" s="221" t="s">
        <v>581</v>
      </c>
      <c r="G102" s="218"/>
      <c r="H102" s="222">
        <v>12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174</v>
      </c>
      <c r="AU102" s="228" t="s">
        <v>172</v>
      </c>
      <c r="AV102" s="12" t="s">
        <v>80</v>
      </c>
      <c r="AW102" s="12" t="s">
        <v>33</v>
      </c>
      <c r="AX102" s="12" t="s">
        <v>76</v>
      </c>
      <c r="AY102" s="228" t="s">
        <v>162</v>
      </c>
    </row>
    <row r="103" spans="2:65" s="1" customFormat="1" ht="22.5" customHeight="1">
      <c r="B103" s="42"/>
      <c r="C103" s="205" t="s">
        <v>171</v>
      </c>
      <c r="D103" s="205" t="s">
        <v>166</v>
      </c>
      <c r="E103" s="206" t="s">
        <v>184</v>
      </c>
      <c r="F103" s="207" t="s">
        <v>185</v>
      </c>
      <c r="G103" s="208" t="s">
        <v>181</v>
      </c>
      <c r="H103" s="209">
        <v>21.6</v>
      </c>
      <c r="I103" s="210"/>
      <c r="J103" s="211">
        <f>ROUND(I103*H103,2)</f>
        <v>0</v>
      </c>
      <c r="K103" s="207" t="s">
        <v>170</v>
      </c>
      <c r="L103" s="62"/>
      <c r="M103" s="212" t="s">
        <v>21</v>
      </c>
      <c r="N103" s="213" t="s">
        <v>40</v>
      </c>
      <c r="O103" s="43"/>
      <c r="P103" s="214">
        <f>O103*H103</f>
        <v>0</v>
      </c>
      <c r="Q103" s="214">
        <v>0</v>
      </c>
      <c r="R103" s="214">
        <f>Q103*H103</f>
        <v>0</v>
      </c>
      <c r="S103" s="214">
        <v>0.28999999999999998</v>
      </c>
      <c r="T103" s="215">
        <f>S103*H103</f>
        <v>6.2640000000000002</v>
      </c>
      <c r="AR103" s="25" t="s">
        <v>171</v>
      </c>
      <c r="AT103" s="25" t="s">
        <v>166</v>
      </c>
      <c r="AU103" s="25" t="s">
        <v>172</v>
      </c>
      <c r="AY103" s="25" t="s">
        <v>162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5" t="s">
        <v>76</v>
      </c>
      <c r="BK103" s="216">
        <f>ROUND(I103*H103,2)</f>
        <v>0</v>
      </c>
      <c r="BL103" s="25" t="s">
        <v>171</v>
      </c>
      <c r="BM103" s="25" t="s">
        <v>613</v>
      </c>
    </row>
    <row r="104" spans="2:65" s="12" customFormat="1">
      <c r="B104" s="217"/>
      <c r="C104" s="218"/>
      <c r="D104" s="219" t="s">
        <v>174</v>
      </c>
      <c r="E104" s="220" t="s">
        <v>21</v>
      </c>
      <c r="F104" s="221" t="s">
        <v>614</v>
      </c>
      <c r="G104" s="218"/>
      <c r="H104" s="222">
        <v>21.6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174</v>
      </c>
      <c r="AU104" s="228" t="s">
        <v>172</v>
      </c>
      <c r="AV104" s="12" t="s">
        <v>80</v>
      </c>
      <c r="AW104" s="12" t="s">
        <v>33</v>
      </c>
      <c r="AX104" s="12" t="s">
        <v>76</v>
      </c>
      <c r="AY104" s="228" t="s">
        <v>162</v>
      </c>
    </row>
    <row r="105" spans="2:65" s="1" customFormat="1" ht="22.5" customHeight="1">
      <c r="B105" s="42"/>
      <c r="C105" s="205" t="s">
        <v>188</v>
      </c>
      <c r="D105" s="205" t="s">
        <v>166</v>
      </c>
      <c r="E105" s="206" t="s">
        <v>189</v>
      </c>
      <c r="F105" s="207" t="s">
        <v>190</v>
      </c>
      <c r="G105" s="208" t="s">
        <v>191</v>
      </c>
      <c r="H105" s="209">
        <v>14.4</v>
      </c>
      <c r="I105" s="210"/>
      <c r="J105" s="211">
        <f>ROUND(I105*H105,2)</f>
        <v>0</v>
      </c>
      <c r="K105" s="207" t="s">
        <v>21</v>
      </c>
      <c r="L105" s="62"/>
      <c r="M105" s="212" t="s">
        <v>21</v>
      </c>
      <c r="N105" s="213" t="s">
        <v>40</v>
      </c>
      <c r="O105" s="4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25" t="s">
        <v>171</v>
      </c>
      <c r="AT105" s="25" t="s">
        <v>166</v>
      </c>
      <c r="AU105" s="25" t="s">
        <v>172</v>
      </c>
      <c r="AY105" s="25" t="s">
        <v>162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25" t="s">
        <v>76</v>
      </c>
      <c r="BK105" s="216">
        <f>ROUND(I105*H105,2)</f>
        <v>0</v>
      </c>
      <c r="BL105" s="25" t="s">
        <v>171</v>
      </c>
      <c r="BM105" s="25" t="s">
        <v>615</v>
      </c>
    </row>
    <row r="106" spans="2:65" s="12" customFormat="1">
      <c r="B106" s="217"/>
      <c r="C106" s="218"/>
      <c r="D106" s="229" t="s">
        <v>174</v>
      </c>
      <c r="E106" s="230" t="s">
        <v>21</v>
      </c>
      <c r="F106" s="231" t="s">
        <v>548</v>
      </c>
      <c r="G106" s="218"/>
      <c r="H106" s="232">
        <v>14.4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174</v>
      </c>
      <c r="AU106" s="228" t="s">
        <v>172</v>
      </c>
      <c r="AV106" s="12" t="s">
        <v>80</v>
      </c>
      <c r="AW106" s="12" t="s">
        <v>33</v>
      </c>
      <c r="AX106" s="12" t="s">
        <v>69</v>
      </c>
      <c r="AY106" s="228" t="s">
        <v>162</v>
      </c>
    </row>
    <row r="107" spans="2:65" s="13" customFormat="1">
      <c r="B107" s="233"/>
      <c r="C107" s="234"/>
      <c r="D107" s="219" t="s">
        <v>174</v>
      </c>
      <c r="E107" s="235" t="s">
        <v>21</v>
      </c>
      <c r="F107" s="236" t="s">
        <v>194</v>
      </c>
      <c r="G107" s="234"/>
      <c r="H107" s="237">
        <v>14.4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174</v>
      </c>
      <c r="AU107" s="243" t="s">
        <v>172</v>
      </c>
      <c r="AV107" s="13" t="s">
        <v>171</v>
      </c>
      <c r="AW107" s="13" t="s">
        <v>33</v>
      </c>
      <c r="AX107" s="13" t="s">
        <v>76</v>
      </c>
      <c r="AY107" s="243" t="s">
        <v>162</v>
      </c>
    </row>
    <row r="108" spans="2:65" s="1" customFormat="1" ht="22.5" customHeight="1">
      <c r="B108" s="42"/>
      <c r="C108" s="205" t="s">
        <v>195</v>
      </c>
      <c r="D108" s="205" t="s">
        <v>166</v>
      </c>
      <c r="E108" s="206" t="s">
        <v>196</v>
      </c>
      <c r="F108" s="207" t="s">
        <v>197</v>
      </c>
      <c r="G108" s="208" t="s">
        <v>198</v>
      </c>
      <c r="H108" s="209">
        <v>0.6</v>
      </c>
      <c r="I108" s="210"/>
      <c r="J108" s="211">
        <f>ROUND(I108*H108,2)</f>
        <v>0</v>
      </c>
      <c r="K108" s="207" t="s">
        <v>21</v>
      </c>
      <c r="L108" s="62"/>
      <c r="M108" s="212" t="s">
        <v>21</v>
      </c>
      <c r="N108" s="213" t="s">
        <v>40</v>
      </c>
      <c r="O108" s="43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AR108" s="25" t="s">
        <v>171</v>
      </c>
      <c r="AT108" s="25" t="s">
        <v>166</v>
      </c>
      <c r="AU108" s="25" t="s">
        <v>172</v>
      </c>
      <c r="AY108" s="25" t="s">
        <v>162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25" t="s">
        <v>76</v>
      </c>
      <c r="BK108" s="216">
        <f>ROUND(I108*H108,2)</f>
        <v>0</v>
      </c>
      <c r="BL108" s="25" t="s">
        <v>171</v>
      </c>
      <c r="BM108" s="25" t="s">
        <v>616</v>
      </c>
    </row>
    <row r="109" spans="2:65" s="12" customFormat="1">
      <c r="B109" s="217"/>
      <c r="C109" s="218"/>
      <c r="D109" s="229" t="s">
        <v>174</v>
      </c>
      <c r="E109" s="230" t="s">
        <v>21</v>
      </c>
      <c r="F109" s="231" t="s">
        <v>549</v>
      </c>
      <c r="G109" s="218"/>
      <c r="H109" s="232">
        <v>0.6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174</v>
      </c>
      <c r="AU109" s="228" t="s">
        <v>172</v>
      </c>
      <c r="AV109" s="12" t="s">
        <v>80</v>
      </c>
      <c r="AW109" s="12" t="s">
        <v>33</v>
      </c>
      <c r="AX109" s="12" t="s">
        <v>69</v>
      </c>
      <c r="AY109" s="228" t="s">
        <v>162</v>
      </c>
    </row>
    <row r="110" spans="2:65" s="13" customFormat="1">
      <c r="B110" s="233"/>
      <c r="C110" s="234"/>
      <c r="D110" s="219" t="s">
        <v>174</v>
      </c>
      <c r="E110" s="235" t="s">
        <v>21</v>
      </c>
      <c r="F110" s="236" t="s">
        <v>194</v>
      </c>
      <c r="G110" s="234"/>
      <c r="H110" s="237">
        <v>0.6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174</v>
      </c>
      <c r="AU110" s="243" t="s">
        <v>172</v>
      </c>
      <c r="AV110" s="13" t="s">
        <v>171</v>
      </c>
      <c r="AW110" s="13" t="s">
        <v>33</v>
      </c>
      <c r="AX110" s="13" t="s">
        <v>76</v>
      </c>
      <c r="AY110" s="243" t="s">
        <v>162</v>
      </c>
    </row>
    <row r="111" spans="2:65" s="1" customFormat="1" ht="31.5" customHeight="1">
      <c r="B111" s="42"/>
      <c r="C111" s="205" t="s">
        <v>201</v>
      </c>
      <c r="D111" s="205" t="s">
        <v>166</v>
      </c>
      <c r="E111" s="206" t="s">
        <v>202</v>
      </c>
      <c r="F111" s="207" t="s">
        <v>203</v>
      </c>
      <c r="G111" s="208" t="s">
        <v>181</v>
      </c>
      <c r="H111" s="209">
        <v>30</v>
      </c>
      <c r="I111" s="210"/>
      <c r="J111" s="211">
        <f>ROUND(I111*H111,2)</f>
        <v>0</v>
      </c>
      <c r="K111" s="207" t="s">
        <v>21</v>
      </c>
      <c r="L111" s="62"/>
      <c r="M111" s="212" t="s">
        <v>21</v>
      </c>
      <c r="N111" s="213" t="s">
        <v>40</v>
      </c>
      <c r="O111" s="43"/>
      <c r="P111" s="214">
        <f>O111*H111</f>
        <v>0</v>
      </c>
      <c r="Q111" s="214">
        <v>5.5000000000000003E-4</v>
      </c>
      <c r="R111" s="214">
        <f>Q111*H111</f>
        <v>1.6500000000000001E-2</v>
      </c>
      <c r="S111" s="214">
        <v>0</v>
      </c>
      <c r="T111" s="215">
        <f>S111*H111</f>
        <v>0</v>
      </c>
      <c r="AR111" s="25" t="s">
        <v>171</v>
      </c>
      <c r="AT111" s="25" t="s">
        <v>166</v>
      </c>
      <c r="AU111" s="25" t="s">
        <v>172</v>
      </c>
      <c r="AY111" s="25" t="s">
        <v>162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25" t="s">
        <v>76</v>
      </c>
      <c r="BK111" s="216">
        <f>ROUND(I111*H111,2)</f>
        <v>0</v>
      </c>
      <c r="BL111" s="25" t="s">
        <v>171</v>
      </c>
      <c r="BM111" s="25" t="s">
        <v>617</v>
      </c>
    </row>
    <row r="112" spans="2:65" s="12" customFormat="1">
      <c r="B112" s="217"/>
      <c r="C112" s="218"/>
      <c r="D112" s="219" t="s">
        <v>174</v>
      </c>
      <c r="E112" s="220" t="s">
        <v>21</v>
      </c>
      <c r="F112" s="221" t="s">
        <v>618</v>
      </c>
      <c r="G112" s="218"/>
      <c r="H112" s="222">
        <v>30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174</v>
      </c>
      <c r="AU112" s="228" t="s">
        <v>172</v>
      </c>
      <c r="AV112" s="12" t="s">
        <v>80</v>
      </c>
      <c r="AW112" s="12" t="s">
        <v>33</v>
      </c>
      <c r="AX112" s="12" t="s">
        <v>76</v>
      </c>
      <c r="AY112" s="228" t="s">
        <v>162</v>
      </c>
    </row>
    <row r="113" spans="2:65" s="1" customFormat="1" ht="22.5" customHeight="1">
      <c r="B113" s="42"/>
      <c r="C113" s="205" t="s">
        <v>206</v>
      </c>
      <c r="D113" s="205" t="s">
        <v>166</v>
      </c>
      <c r="E113" s="206" t="s">
        <v>207</v>
      </c>
      <c r="F113" s="207" t="s">
        <v>208</v>
      </c>
      <c r="G113" s="208" t="s">
        <v>181</v>
      </c>
      <c r="H113" s="209">
        <v>30</v>
      </c>
      <c r="I113" s="210"/>
      <c r="J113" s="211">
        <f>ROUND(I113*H113,2)</f>
        <v>0</v>
      </c>
      <c r="K113" s="207" t="s">
        <v>21</v>
      </c>
      <c r="L113" s="62"/>
      <c r="M113" s="212" t="s">
        <v>21</v>
      </c>
      <c r="N113" s="213" t="s">
        <v>40</v>
      </c>
      <c r="O113" s="4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25" t="s">
        <v>171</v>
      </c>
      <c r="AT113" s="25" t="s">
        <v>166</v>
      </c>
      <c r="AU113" s="25" t="s">
        <v>172</v>
      </c>
      <c r="AY113" s="25" t="s">
        <v>162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25" t="s">
        <v>76</v>
      </c>
      <c r="BK113" s="216">
        <f>ROUND(I113*H113,2)</f>
        <v>0</v>
      </c>
      <c r="BL113" s="25" t="s">
        <v>171</v>
      </c>
      <c r="BM113" s="25" t="s">
        <v>619</v>
      </c>
    </row>
    <row r="114" spans="2:65" s="12" customFormat="1">
      <c r="B114" s="217"/>
      <c r="C114" s="218"/>
      <c r="D114" s="219" t="s">
        <v>174</v>
      </c>
      <c r="E114" s="220" t="s">
        <v>21</v>
      </c>
      <c r="F114" s="221" t="s">
        <v>551</v>
      </c>
      <c r="G114" s="218"/>
      <c r="H114" s="222">
        <v>30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174</v>
      </c>
      <c r="AU114" s="228" t="s">
        <v>172</v>
      </c>
      <c r="AV114" s="12" t="s">
        <v>80</v>
      </c>
      <c r="AW114" s="12" t="s">
        <v>33</v>
      </c>
      <c r="AX114" s="12" t="s">
        <v>76</v>
      </c>
      <c r="AY114" s="228" t="s">
        <v>162</v>
      </c>
    </row>
    <row r="115" spans="2:65" s="1" customFormat="1" ht="22.5" customHeight="1">
      <c r="B115" s="42"/>
      <c r="C115" s="205" t="s">
        <v>211</v>
      </c>
      <c r="D115" s="205" t="s">
        <v>166</v>
      </c>
      <c r="E115" s="206" t="s">
        <v>212</v>
      </c>
      <c r="F115" s="207" t="s">
        <v>213</v>
      </c>
      <c r="G115" s="208" t="s">
        <v>181</v>
      </c>
      <c r="H115" s="209">
        <v>20.399999999999999</v>
      </c>
      <c r="I115" s="210"/>
      <c r="J115" s="211">
        <f>ROUND(I115*H115,2)</f>
        <v>0</v>
      </c>
      <c r="K115" s="207" t="s">
        <v>170</v>
      </c>
      <c r="L115" s="62"/>
      <c r="M115" s="212" t="s">
        <v>21</v>
      </c>
      <c r="N115" s="213" t="s">
        <v>40</v>
      </c>
      <c r="O115" s="43"/>
      <c r="P115" s="214">
        <f>O115*H115</f>
        <v>0</v>
      </c>
      <c r="Q115" s="214">
        <v>2.5000000000000001E-4</v>
      </c>
      <c r="R115" s="214">
        <f>Q115*H115</f>
        <v>5.0999999999999995E-3</v>
      </c>
      <c r="S115" s="214">
        <v>0</v>
      </c>
      <c r="T115" s="215">
        <f>S115*H115</f>
        <v>0</v>
      </c>
      <c r="AR115" s="25" t="s">
        <v>171</v>
      </c>
      <c r="AT115" s="25" t="s">
        <v>166</v>
      </c>
      <c r="AU115" s="25" t="s">
        <v>172</v>
      </c>
      <c r="AY115" s="25" t="s">
        <v>162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25" t="s">
        <v>76</v>
      </c>
      <c r="BK115" s="216">
        <f>ROUND(I115*H115,2)</f>
        <v>0</v>
      </c>
      <c r="BL115" s="25" t="s">
        <v>171</v>
      </c>
      <c r="BM115" s="25" t="s">
        <v>620</v>
      </c>
    </row>
    <row r="116" spans="2:65" s="12" customFormat="1">
      <c r="B116" s="217"/>
      <c r="C116" s="218"/>
      <c r="D116" s="219" t="s">
        <v>174</v>
      </c>
      <c r="E116" s="220" t="s">
        <v>21</v>
      </c>
      <c r="F116" s="221" t="s">
        <v>621</v>
      </c>
      <c r="G116" s="218"/>
      <c r="H116" s="222">
        <v>20.399999999999999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174</v>
      </c>
      <c r="AU116" s="228" t="s">
        <v>172</v>
      </c>
      <c r="AV116" s="12" t="s">
        <v>80</v>
      </c>
      <c r="AW116" s="12" t="s">
        <v>33</v>
      </c>
      <c r="AX116" s="12" t="s">
        <v>76</v>
      </c>
      <c r="AY116" s="228" t="s">
        <v>162</v>
      </c>
    </row>
    <row r="117" spans="2:65" s="1" customFormat="1" ht="22.5" customHeight="1">
      <c r="B117" s="42"/>
      <c r="C117" s="205" t="s">
        <v>216</v>
      </c>
      <c r="D117" s="205" t="s">
        <v>166</v>
      </c>
      <c r="E117" s="206" t="s">
        <v>217</v>
      </c>
      <c r="F117" s="207" t="s">
        <v>218</v>
      </c>
      <c r="G117" s="208" t="s">
        <v>181</v>
      </c>
      <c r="H117" s="209">
        <v>20.399999999999999</v>
      </c>
      <c r="I117" s="210"/>
      <c r="J117" s="211">
        <f>ROUND(I117*H117,2)</f>
        <v>0</v>
      </c>
      <c r="K117" s="207" t="s">
        <v>170</v>
      </c>
      <c r="L117" s="62"/>
      <c r="M117" s="212" t="s">
        <v>21</v>
      </c>
      <c r="N117" s="213" t="s">
        <v>40</v>
      </c>
      <c r="O117" s="43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AR117" s="25" t="s">
        <v>171</v>
      </c>
      <c r="AT117" s="25" t="s">
        <v>166</v>
      </c>
      <c r="AU117" s="25" t="s">
        <v>172</v>
      </c>
      <c r="AY117" s="25" t="s">
        <v>162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25" t="s">
        <v>76</v>
      </c>
      <c r="BK117" s="216">
        <f>ROUND(I117*H117,2)</f>
        <v>0</v>
      </c>
      <c r="BL117" s="25" t="s">
        <v>171</v>
      </c>
      <c r="BM117" s="25" t="s">
        <v>622</v>
      </c>
    </row>
    <row r="118" spans="2:65" s="12" customFormat="1">
      <c r="B118" s="217"/>
      <c r="C118" s="218"/>
      <c r="D118" s="229" t="s">
        <v>174</v>
      </c>
      <c r="E118" s="230" t="s">
        <v>21</v>
      </c>
      <c r="F118" s="231" t="s">
        <v>579</v>
      </c>
      <c r="G118" s="218"/>
      <c r="H118" s="232">
        <v>20.399999999999999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174</v>
      </c>
      <c r="AU118" s="228" t="s">
        <v>172</v>
      </c>
      <c r="AV118" s="12" t="s">
        <v>80</v>
      </c>
      <c r="AW118" s="12" t="s">
        <v>33</v>
      </c>
      <c r="AX118" s="12" t="s">
        <v>76</v>
      </c>
      <c r="AY118" s="228" t="s">
        <v>162</v>
      </c>
    </row>
    <row r="119" spans="2:65" s="11" customFormat="1" ht="22.35" customHeight="1">
      <c r="B119" s="186"/>
      <c r="C119" s="187"/>
      <c r="D119" s="202" t="s">
        <v>68</v>
      </c>
      <c r="E119" s="203" t="s">
        <v>221</v>
      </c>
      <c r="F119" s="203" t="s">
        <v>222</v>
      </c>
      <c r="G119" s="187"/>
      <c r="H119" s="187"/>
      <c r="I119" s="190"/>
      <c r="J119" s="204">
        <f>BK119</f>
        <v>0</v>
      </c>
      <c r="K119" s="187"/>
      <c r="L119" s="192"/>
      <c r="M119" s="193"/>
      <c r="N119" s="194"/>
      <c r="O119" s="194"/>
      <c r="P119" s="195">
        <f>SUM(P120:P121)</f>
        <v>0</v>
      </c>
      <c r="Q119" s="194"/>
      <c r="R119" s="195">
        <f>SUM(R120:R121)</f>
        <v>0</v>
      </c>
      <c r="S119" s="194"/>
      <c r="T119" s="196">
        <f>SUM(T120:T121)</f>
        <v>0</v>
      </c>
      <c r="AR119" s="197" t="s">
        <v>76</v>
      </c>
      <c r="AT119" s="198" t="s">
        <v>68</v>
      </c>
      <c r="AU119" s="198" t="s">
        <v>80</v>
      </c>
      <c r="AY119" s="197" t="s">
        <v>162</v>
      </c>
      <c r="BK119" s="199">
        <f>SUM(BK120:BK121)</f>
        <v>0</v>
      </c>
    </row>
    <row r="120" spans="2:65" s="1" customFormat="1" ht="22.5" customHeight="1">
      <c r="B120" s="42"/>
      <c r="C120" s="205" t="s">
        <v>164</v>
      </c>
      <c r="D120" s="205" t="s">
        <v>166</v>
      </c>
      <c r="E120" s="206" t="s">
        <v>228</v>
      </c>
      <c r="F120" s="207" t="s">
        <v>229</v>
      </c>
      <c r="G120" s="208" t="s">
        <v>225</v>
      </c>
      <c r="H120" s="209">
        <v>6.3</v>
      </c>
      <c r="I120" s="210"/>
      <c r="J120" s="211">
        <f>ROUND(I120*H120,2)</f>
        <v>0</v>
      </c>
      <c r="K120" s="207" t="s">
        <v>21</v>
      </c>
      <c r="L120" s="62"/>
      <c r="M120" s="212" t="s">
        <v>21</v>
      </c>
      <c r="N120" s="213" t="s">
        <v>40</v>
      </c>
      <c r="O120" s="43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AR120" s="25" t="s">
        <v>171</v>
      </c>
      <c r="AT120" s="25" t="s">
        <v>166</v>
      </c>
      <c r="AU120" s="25" t="s">
        <v>172</v>
      </c>
      <c r="AY120" s="25" t="s">
        <v>162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25" t="s">
        <v>76</v>
      </c>
      <c r="BK120" s="216">
        <f>ROUND(I120*H120,2)</f>
        <v>0</v>
      </c>
      <c r="BL120" s="25" t="s">
        <v>171</v>
      </c>
      <c r="BM120" s="25" t="s">
        <v>623</v>
      </c>
    </row>
    <row r="121" spans="2:65" s="12" customFormat="1">
      <c r="B121" s="217"/>
      <c r="C121" s="218"/>
      <c r="D121" s="229" t="s">
        <v>174</v>
      </c>
      <c r="E121" s="230" t="s">
        <v>21</v>
      </c>
      <c r="F121" s="231" t="s">
        <v>624</v>
      </c>
      <c r="G121" s="218"/>
      <c r="H121" s="232">
        <v>6.3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174</v>
      </c>
      <c r="AU121" s="228" t="s">
        <v>172</v>
      </c>
      <c r="AV121" s="12" t="s">
        <v>80</v>
      </c>
      <c r="AW121" s="12" t="s">
        <v>33</v>
      </c>
      <c r="AX121" s="12" t="s">
        <v>76</v>
      </c>
      <c r="AY121" s="228" t="s">
        <v>162</v>
      </c>
    </row>
    <row r="122" spans="2:65" s="11" customFormat="1" ht="22.35" customHeight="1">
      <c r="B122" s="186"/>
      <c r="C122" s="187"/>
      <c r="D122" s="202" t="s">
        <v>68</v>
      </c>
      <c r="E122" s="203" t="s">
        <v>232</v>
      </c>
      <c r="F122" s="203" t="s">
        <v>233</v>
      </c>
      <c r="G122" s="187"/>
      <c r="H122" s="187"/>
      <c r="I122" s="190"/>
      <c r="J122" s="204">
        <f>BK122</f>
        <v>0</v>
      </c>
      <c r="K122" s="187"/>
      <c r="L122" s="192"/>
      <c r="M122" s="193"/>
      <c r="N122" s="194"/>
      <c r="O122" s="194"/>
      <c r="P122" s="195">
        <f>SUM(P123:P127)</f>
        <v>0</v>
      </c>
      <c r="Q122" s="194"/>
      <c r="R122" s="195">
        <f>SUM(R123:R127)</f>
        <v>0</v>
      </c>
      <c r="S122" s="194"/>
      <c r="T122" s="196">
        <f>SUM(T123:T127)</f>
        <v>0</v>
      </c>
      <c r="AR122" s="197" t="s">
        <v>76</v>
      </c>
      <c r="AT122" s="198" t="s">
        <v>68</v>
      </c>
      <c r="AU122" s="198" t="s">
        <v>80</v>
      </c>
      <c r="AY122" s="197" t="s">
        <v>162</v>
      </c>
      <c r="BK122" s="199">
        <f>SUM(BK123:BK127)</f>
        <v>0</v>
      </c>
    </row>
    <row r="123" spans="2:65" s="1" customFormat="1" ht="22.5" customHeight="1">
      <c r="B123" s="42"/>
      <c r="C123" s="205" t="s">
        <v>221</v>
      </c>
      <c r="D123" s="205" t="s">
        <v>166</v>
      </c>
      <c r="E123" s="206" t="s">
        <v>234</v>
      </c>
      <c r="F123" s="207" t="s">
        <v>235</v>
      </c>
      <c r="G123" s="208" t="s">
        <v>225</v>
      </c>
      <c r="H123" s="209">
        <v>48.825000000000003</v>
      </c>
      <c r="I123" s="210"/>
      <c r="J123" s="211">
        <f>ROUND(I123*H123,2)</f>
        <v>0</v>
      </c>
      <c r="K123" s="207" t="s">
        <v>21</v>
      </c>
      <c r="L123" s="62"/>
      <c r="M123" s="212" t="s">
        <v>21</v>
      </c>
      <c r="N123" s="213" t="s">
        <v>40</v>
      </c>
      <c r="O123" s="43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AR123" s="25" t="s">
        <v>171</v>
      </c>
      <c r="AT123" s="25" t="s">
        <v>166</v>
      </c>
      <c r="AU123" s="25" t="s">
        <v>172</v>
      </c>
      <c r="AY123" s="25" t="s">
        <v>162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25" t="s">
        <v>76</v>
      </c>
      <c r="BK123" s="216">
        <f>ROUND(I123*H123,2)</f>
        <v>0</v>
      </c>
      <c r="BL123" s="25" t="s">
        <v>171</v>
      </c>
      <c r="BM123" s="25" t="s">
        <v>625</v>
      </c>
    </row>
    <row r="124" spans="2:65" s="12" customFormat="1">
      <c r="B124" s="217"/>
      <c r="C124" s="218"/>
      <c r="D124" s="219" t="s">
        <v>174</v>
      </c>
      <c r="E124" s="220" t="s">
        <v>21</v>
      </c>
      <c r="F124" s="221" t="s">
        <v>626</v>
      </c>
      <c r="G124" s="218"/>
      <c r="H124" s="222">
        <v>48.825000000000003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174</v>
      </c>
      <c r="AU124" s="228" t="s">
        <v>172</v>
      </c>
      <c r="AV124" s="12" t="s">
        <v>80</v>
      </c>
      <c r="AW124" s="12" t="s">
        <v>33</v>
      </c>
      <c r="AX124" s="12" t="s">
        <v>76</v>
      </c>
      <c r="AY124" s="228" t="s">
        <v>162</v>
      </c>
    </row>
    <row r="125" spans="2:65" s="1" customFormat="1" ht="22.5" customHeight="1">
      <c r="B125" s="42"/>
      <c r="C125" s="205" t="s">
        <v>232</v>
      </c>
      <c r="D125" s="205" t="s">
        <v>166</v>
      </c>
      <c r="E125" s="206" t="s">
        <v>239</v>
      </c>
      <c r="F125" s="207" t="s">
        <v>240</v>
      </c>
      <c r="G125" s="208" t="s">
        <v>225</v>
      </c>
      <c r="H125" s="209">
        <v>14.648</v>
      </c>
      <c r="I125" s="210"/>
      <c r="J125" s="211">
        <f>ROUND(I125*H125,2)</f>
        <v>0</v>
      </c>
      <c r="K125" s="207" t="s">
        <v>21</v>
      </c>
      <c r="L125" s="62"/>
      <c r="M125" s="212" t="s">
        <v>21</v>
      </c>
      <c r="N125" s="213" t="s">
        <v>40</v>
      </c>
      <c r="O125" s="4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AR125" s="25" t="s">
        <v>171</v>
      </c>
      <c r="AT125" s="25" t="s">
        <v>166</v>
      </c>
      <c r="AU125" s="25" t="s">
        <v>172</v>
      </c>
      <c r="AY125" s="25" t="s">
        <v>162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25" t="s">
        <v>76</v>
      </c>
      <c r="BK125" s="216">
        <f>ROUND(I125*H125,2)</f>
        <v>0</v>
      </c>
      <c r="BL125" s="25" t="s">
        <v>171</v>
      </c>
      <c r="BM125" s="25" t="s">
        <v>627</v>
      </c>
    </row>
    <row r="126" spans="2:65" s="12" customFormat="1">
      <c r="B126" s="217"/>
      <c r="C126" s="218"/>
      <c r="D126" s="229" t="s">
        <v>174</v>
      </c>
      <c r="E126" s="230" t="s">
        <v>21</v>
      </c>
      <c r="F126" s="231" t="s">
        <v>628</v>
      </c>
      <c r="G126" s="218"/>
      <c r="H126" s="232">
        <v>14.648</v>
      </c>
      <c r="I126" s="223"/>
      <c r="J126" s="218"/>
      <c r="K126" s="218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174</v>
      </c>
      <c r="AU126" s="228" t="s">
        <v>172</v>
      </c>
      <c r="AV126" s="12" t="s">
        <v>80</v>
      </c>
      <c r="AW126" s="12" t="s">
        <v>33</v>
      </c>
      <c r="AX126" s="12" t="s">
        <v>69</v>
      </c>
      <c r="AY126" s="228" t="s">
        <v>162</v>
      </c>
    </row>
    <row r="127" spans="2:65" s="13" customFormat="1">
      <c r="B127" s="233"/>
      <c r="C127" s="234"/>
      <c r="D127" s="229" t="s">
        <v>174</v>
      </c>
      <c r="E127" s="244" t="s">
        <v>21</v>
      </c>
      <c r="F127" s="245" t="s">
        <v>194</v>
      </c>
      <c r="G127" s="234"/>
      <c r="H127" s="246">
        <v>14.648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174</v>
      </c>
      <c r="AU127" s="243" t="s">
        <v>172</v>
      </c>
      <c r="AV127" s="13" t="s">
        <v>171</v>
      </c>
      <c r="AW127" s="13" t="s">
        <v>33</v>
      </c>
      <c r="AX127" s="13" t="s">
        <v>76</v>
      </c>
      <c r="AY127" s="243" t="s">
        <v>162</v>
      </c>
    </row>
    <row r="128" spans="2:65" s="11" customFormat="1" ht="22.35" customHeight="1">
      <c r="B128" s="186"/>
      <c r="C128" s="187"/>
      <c r="D128" s="202" t="s">
        <v>68</v>
      </c>
      <c r="E128" s="203" t="s">
        <v>10</v>
      </c>
      <c r="F128" s="203" t="s">
        <v>252</v>
      </c>
      <c r="G128" s="187"/>
      <c r="H128" s="187"/>
      <c r="I128" s="190"/>
      <c r="J128" s="204">
        <f>BK128</f>
        <v>0</v>
      </c>
      <c r="K128" s="187"/>
      <c r="L128" s="192"/>
      <c r="M128" s="193"/>
      <c r="N128" s="194"/>
      <c r="O128" s="194"/>
      <c r="P128" s="195">
        <f>SUM(P129:P140)</f>
        <v>0</v>
      </c>
      <c r="Q128" s="194"/>
      <c r="R128" s="195">
        <f>SUM(R129:R140)</f>
        <v>4.9801499999999999E-2</v>
      </c>
      <c r="S128" s="194"/>
      <c r="T128" s="196">
        <f>SUM(T129:T140)</f>
        <v>0</v>
      </c>
      <c r="AR128" s="197" t="s">
        <v>76</v>
      </c>
      <c r="AT128" s="198" t="s">
        <v>68</v>
      </c>
      <c r="AU128" s="198" t="s">
        <v>80</v>
      </c>
      <c r="AY128" s="197" t="s">
        <v>162</v>
      </c>
      <c r="BK128" s="199">
        <f>SUM(BK129:BK140)</f>
        <v>0</v>
      </c>
    </row>
    <row r="129" spans="2:65" s="1" customFormat="1" ht="22.5" customHeight="1">
      <c r="B129" s="42"/>
      <c r="C129" s="205" t="s">
        <v>238</v>
      </c>
      <c r="D129" s="205" t="s">
        <v>166</v>
      </c>
      <c r="E129" s="206" t="s">
        <v>254</v>
      </c>
      <c r="F129" s="207" t="s">
        <v>255</v>
      </c>
      <c r="G129" s="208" t="s">
        <v>169</v>
      </c>
      <c r="H129" s="209">
        <v>39.06</v>
      </c>
      <c r="I129" s="210"/>
      <c r="J129" s="211">
        <f>ROUND(I129*H129,2)</f>
        <v>0</v>
      </c>
      <c r="K129" s="207" t="s">
        <v>21</v>
      </c>
      <c r="L129" s="62"/>
      <c r="M129" s="212" t="s">
        <v>21</v>
      </c>
      <c r="N129" s="213" t="s">
        <v>40</v>
      </c>
      <c r="O129" s="43"/>
      <c r="P129" s="214">
        <f>O129*H129</f>
        <v>0</v>
      </c>
      <c r="Q129" s="214">
        <v>6.9999999999999999E-4</v>
      </c>
      <c r="R129" s="214">
        <f>Q129*H129</f>
        <v>2.7342000000000002E-2</v>
      </c>
      <c r="S129" s="214">
        <v>0</v>
      </c>
      <c r="T129" s="215">
        <f>S129*H129</f>
        <v>0</v>
      </c>
      <c r="AR129" s="25" t="s">
        <v>171</v>
      </c>
      <c r="AT129" s="25" t="s">
        <v>166</v>
      </c>
      <c r="AU129" s="25" t="s">
        <v>172</v>
      </c>
      <c r="AY129" s="25" t="s">
        <v>162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25" t="s">
        <v>76</v>
      </c>
      <c r="BK129" s="216">
        <f>ROUND(I129*H129,2)</f>
        <v>0</v>
      </c>
      <c r="BL129" s="25" t="s">
        <v>171</v>
      </c>
      <c r="BM129" s="25" t="s">
        <v>629</v>
      </c>
    </row>
    <row r="130" spans="2:65" s="12" customFormat="1">
      <c r="B130" s="217"/>
      <c r="C130" s="218"/>
      <c r="D130" s="229" t="s">
        <v>174</v>
      </c>
      <c r="E130" s="230" t="s">
        <v>21</v>
      </c>
      <c r="F130" s="231" t="s">
        <v>630</v>
      </c>
      <c r="G130" s="218"/>
      <c r="H130" s="232">
        <v>39.06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174</v>
      </c>
      <c r="AU130" s="228" t="s">
        <v>172</v>
      </c>
      <c r="AV130" s="12" t="s">
        <v>80</v>
      </c>
      <c r="AW130" s="12" t="s">
        <v>33</v>
      </c>
      <c r="AX130" s="12" t="s">
        <v>69</v>
      </c>
      <c r="AY130" s="228" t="s">
        <v>162</v>
      </c>
    </row>
    <row r="131" spans="2:65" s="13" customFormat="1">
      <c r="B131" s="233"/>
      <c r="C131" s="234"/>
      <c r="D131" s="219" t="s">
        <v>174</v>
      </c>
      <c r="E131" s="235" t="s">
        <v>21</v>
      </c>
      <c r="F131" s="236" t="s">
        <v>194</v>
      </c>
      <c r="G131" s="234"/>
      <c r="H131" s="237">
        <v>39.06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174</v>
      </c>
      <c r="AU131" s="243" t="s">
        <v>172</v>
      </c>
      <c r="AV131" s="13" t="s">
        <v>171</v>
      </c>
      <c r="AW131" s="13" t="s">
        <v>33</v>
      </c>
      <c r="AX131" s="13" t="s">
        <v>76</v>
      </c>
      <c r="AY131" s="243" t="s">
        <v>162</v>
      </c>
    </row>
    <row r="132" spans="2:65" s="1" customFormat="1" ht="22.5" customHeight="1">
      <c r="B132" s="42"/>
      <c r="C132" s="205" t="s">
        <v>10</v>
      </c>
      <c r="D132" s="205" t="s">
        <v>166</v>
      </c>
      <c r="E132" s="206" t="s">
        <v>259</v>
      </c>
      <c r="F132" s="207" t="s">
        <v>260</v>
      </c>
      <c r="G132" s="208" t="s">
        <v>169</v>
      </c>
      <c r="H132" s="209">
        <v>39.06</v>
      </c>
      <c r="I132" s="210"/>
      <c r="J132" s="211">
        <f>ROUND(I132*H132,2)</f>
        <v>0</v>
      </c>
      <c r="K132" s="207" t="s">
        <v>21</v>
      </c>
      <c r="L132" s="62"/>
      <c r="M132" s="212" t="s">
        <v>21</v>
      </c>
      <c r="N132" s="213" t="s">
        <v>40</v>
      </c>
      <c r="O132" s="43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AR132" s="25" t="s">
        <v>171</v>
      </c>
      <c r="AT132" s="25" t="s">
        <v>166</v>
      </c>
      <c r="AU132" s="25" t="s">
        <v>172</v>
      </c>
      <c r="AY132" s="25" t="s">
        <v>162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25" t="s">
        <v>76</v>
      </c>
      <c r="BK132" s="216">
        <f>ROUND(I132*H132,2)</f>
        <v>0</v>
      </c>
      <c r="BL132" s="25" t="s">
        <v>171</v>
      </c>
      <c r="BM132" s="25" t="s">
        <v>631</v>
      </c>
    </row>
    <row r="133" spans="2:65" s="12" customFormat="1">
      <c r="B133" s="217"/>
      <c r="C133" s="218"/>
      <c r="D133" s="229" t="s">
        <v>174</v>
      </c>
      <c r="E133" s="230" t="s">
        <v>21</v>
      </c>
      <c r="F133" s="231" t="s">
        <v>632</v>
      </c>
      <c r="G133" s="218"/>
      <c r="H133" s="232">
        <v>39.06</v>
      </c>
      <c r="I133" s="223"/>
      <c r="J133" s="218"/>
      <c r="K133" s="218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174</v>
      </c>
      <c r="AU133" s="228" t="s">
        <v>172</v>
      </c>
      <c r="AV133" s="12" t="s">
        <v>80</v>
      </c>
      <c r="AW133" s="12" t="s">
        <v>33</v>
      </c>
      <c r="AX133" s="12" t="s">
        <v>69</v>
      </c>
      <c r="AY133" s="228" t="s">
        <v>162</v>
      </c>
    </row>
    <row r="134" spans="2:65" s="13" customFormat="1">
      <c r="B134" s="233"/>
      <c r="C134" s="234"/>
      <c r="D134" s="219" t="s">
        <v>174</v>
      </c>
      <c r="E134" s="235" t="s">
        <v>21</v>
      </c>
      <c r="F134" s="236" t="s">
        <v>194</v>
      </c>
      <c r="G134" s="234"/>
      <c r="H134" s="237">
        <v>39.06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174</v>
      </c>
      <c r="AU134" s="243" t="s">
        <v>172</v>
      </c>
      <c r="AV134" s="13" t="s">
        <v>171</v>
      </c>
      <c r="AW134" s="13" t="s">
        <v>33</v>
      </c>
      <c r="AX134" s="13" t="s">
        <v>76</v>
      </c>
      <c r="AY134" s="243" t="s">
        <v>162</v>
      </c>
    </row>
    <row r="135" spans="2:65" s="1" customFormat="1" ht="22.5" customHeight="1">
      <c r="B135" s="42"/>
      <c r="C135" s="205" t="s">
        <v>247</v>
      </c>
      <c r="D135" s="205" t="s">
        <v>166</v>
      </c>
      <c r="E135" s="206" t="s">
        <v>264</v>
      </c>
      <c r="F135" s="207" t="s">
        <v>265</v>
      </c>
      <c r="G135" s="208" t="s">
        <v>225</v>
      </c>
      <c r="H135" s="209">
        <v>48.825000000000003</v>
      </c>
      <c r="I135" s="210"/>
      <c r="J135" s="211">
        <f>ROUND(I135*H135,2)</f>
        <v>0</v>
      </c>
      <c r="K135" s="207" t="s">
        <v>21</v>
      </c>
      <c r="L135" s="62"/>
      <c r="M135" s="212" t="s">
        <v>21</v>
      </c>
      <c r="N135" s="213" t="s">
        <v>40</v>
      </c>
      <c r="O135" s="43"/>
      <c r="P135" s="214">
        <f>O135*H135</f>
        <v>0</v>
      </c>
      <c r="Q135" s="214">
        <v>4.6000000000000001E-4</v>
      </c>
      <c r="R135" s="214">
        <f>Q135*H135</f>
        <v>2.24595E-2</v>
      </c>
      <c r="S135" s="214">
        <v>0</v>
      </c>
      <c r="T135" s="215">
        <f>S135*H135</f>
        <v>0</v>
      </c>
      <c r="AR135" s="25" t="s">
        <v>171</v>
      </c>
      <c r="AT135" s="25" t="s">
        <v>166</v>
      </c>
      <c r="AU135" s="25" t="s">
        <v>172</v>
      </c>
      <c r="AY135" s="25" t="s">
        <v>162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25" t="s">
        <v>76</v>
      </c>
      <c r="BK135" s="216">
        <f>ROUND(I135*H135,2)</f>
        <v>0</v>
      </c>
      <c r="BL135" s="25" t="s">
        <v>171</v>
      </c>
      <c r="BM135" s="25" t="s">
        <v>633</v>
      </c>
    </row>
    <row r="136" spans="2:65" s="12" customFormat="1">
      <c r="B136" s="217"/>
      <c r="C136" s="218"/>
      <c r="D136" s="229" t="s">
        <v>174</v>
      </c>
      <c r="E136" s="230" t="s">
        <v>21</v>
      </c>
      <c r="F136" s="231" t="s">
        <v>634</v>
      </c>
      <c r="G136" s="218"/>
      <c r="H136" s="232">
        <v>48.825000000000003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174</v>
      </c>
      <c r="AU136" s="228" t="s">
        <v>172</v>
      </c>
      <c r="AV136" s="12" t="s">
        <v>80</v>
      </c>
      <c r="AW136" s="12" t="s">
        <v>33</v>
      </c>
      <c r="AX136" s="12" t="s">
        <v>69</v>
      </c>
      <c r="AY136" s="228" t="s">
        <v>162</v>
      </c>
    </row>
    <row r="137" spans="2:65" s="13" customFormat="1">
      <c r="B137" s="233"/>
      <c r="C137" s="234"/>
      <c r="D137" s="219" t="s">
        <v>174</v>
      </c>
      <c r="E137" s="235" t="s">
        <v>21</v>
      </c>
      <c r="F137" s="236" t="s">
        <v>194</v>
      </c>
      <c r="G137" s="234"/>
      <c r="H137" s="237">
        <v>48.825000000000003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174</v>
      </c>
      <c r="AU137" s="243" t="s">
        <v>172</v>
      </c>
      <c r="AV137" s="13" t="s">
        <v>171</v>
      </c>
      <c r="AW137" s="13" t="s">
        <v>33</v>
      </c>
      <c r="AX137" s="13" t="s">
        <v>76</v>
      </c>
      <c r="AY137" s="243" t="s">
        <v>162</v>
      </c>
    </row>
    <row r="138" spans="2:65" s="1" customFormat="1" ht="22.5" customHeight="1">
      <c r="B138" s="42"/>
      <c r="C138" s="205" t="s">
        <v>253</v>
      </c>
      <c r="D138" s="205" t="s">
        <v>166</v>
      </c>
      <c r="E138" s="206" t="s">
        <v>269</v>
      </c>
      <c r="F138" s="207" t="s">
        <v>270</v>
      </c>
      <c r="G138" s="208" t="s">
        <v>225</v>
      </c>
      <c r="H138" s="209">
        <v>48.825000000000003</v>
      </c>
      <c r="I138" s="210"/>
      <c r="J138" s="211">
        <f>ROUND(I138*H138,2)</f>
        <v>0</v>
      </c>
      <c r="K138" s="207" t="s">
        <v>21</v>
      </c>
      <c r="L138" s="62"/>
      <c r="M138" s="212" t="s">
        <v>21</v>
      </c>
      <c r="N138" s="213" t="s">
        <v>40</v>
      </c>
      <c r="O138" s="43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25" t="s">
        <v>171</v>
      </c>
      <c r="AT138" s="25" t="s">
        <v>166</v>
      </c>
      <c r="AU138" s="25" t="s">
        <v>172</v>
      </c>
      <c r="AY138" s="25" t="s">
        <v>162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25" t="s">
        <v>76</v>
      </c>
      <c r="BK138" s="216">
        <f>ROUND(I138*H138,2)</f>
        <v>0</v>
      </c>
      <c r="BL138" s="25" t="s">
        <v>171</v>
      </c>
      <c r="BM138" s="25" t="s">
        <v>635</v>
      </c>
    </row>
    <row r="139" spans="2:65" s="12" customFormat="1">
      <c r="B139" s="217"/>
      <c r="C139" s="218"/>
      <c r="D139" s="229" t="s">
        <v>174</v>
      </c>
      <c r="E139" s="230" t="s">
        <v>21</v>
      </c>
      <c r="F139" s="231" t="s">
        <v>634</v>
      </c>
      <c r="G139" s="218"/>
      <c r="H139" s="232">
        <v>48.825000000000003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174</v>
      </c>
      <c r="AU139" s="228" t="s">
        <v>172</v>
      </c>
      <c r="AV139" s="12" t="s">
        <v>80</v>
      </c>
      <c r="AW139" s="12" t="s">
        <v>33</v>
      </c>
      <c r="AX139" s="12" t="s">
        <v>69</v>
      </c>
      <c r="AY139" s="228" t="s">
        <v>162</v>
      </c>
    </row>
    <row r="140" spans="2:65" s="13" customFormat="1">
      <c r="B140" s="233"/>
      <c r="C140" s="234"/>
      <c r="D140" s="229" t="s">
        <v>174</v>
      </c>
      <c r="E140" s="244" t="s">
        <v>21</v>
      </c>
      <c r="F140" s="245" t="s">
        <v>194</v>
      </c>
      <c r="G140" s="234"/>
      <c r="H140" s="246">
        <v>48.825000000000003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174</v>
      </c>
      <c r="AU140" s="243" t="s">
        <v>172</v>
      </c>
      <c r="AV140" s="13" t="s">
        <v>171</v>
      </c>
      <c r="AW140" s="13" t="s">
        <v>33</v>
      </c>
      <c r="AX140" s="13" t="s">
        <v>76</v>
      </c>
      <c r="AY140" s="243" t="s">
        <v>162</v>
      </c>
    </row>
    <row r="141" spans="2:65" s="11" customFormat="1" ht="22.35" customHeight="1">
      <c r="B141" s="186"/>
      <c r="C141" s="187"/>
      <c r="D141" s="202" t="s">
        <v>68</v>
      </c>
      <c r="E141" s="203" t="s">
        <v>247</v>
      </c>
      <c r="F141" s="203" t="s">
        <v>272</v>
      </c>
      <c r="G141" s="187"/>
      <c r="H141" s="187"/>
      <c r="I141" s="190"/>
      <c r="J141" s="204">
        <f>BK141</f>
        <v>0</v>
      </c>
      <c r="K141" s="187"/>
      <c r="L141" s="192"/>
      <c r="M141" s="193"/>
      <c r="N141" s="194"/>
      <c r="O141" s="194"/>
      <c r="P141" s="195">
        <f>SUM(P142:P145)</f>
        <v>0</v>
      </c>
      <c r="Q141" s="194"/>
      <c r="R141" s="195">
        <f>SUM(R142:R145)</f>
        <v>0</v>
      </c>
      <c r="S141" s="194"/>
      <c r="T141" s="196">
        <f>SUM(T142:T145)</f>
        <v>0</v>
      </c>
      <c r="AR141" s="197" t="s">
        <v>76</v>
      </c>
      <c r="AT141" s="198" t="s">
        <v>68</v>
      </c>
      <c r="AU141" s="198" t="s">
        <v>80</v>
      </c>
      <c r="AY141" s="197" t="s">
        <v>162</v>
      </c>
      <c r="BK141" s="199">
        <f>SUM(BK142:BK145)</f>
        <v>0</v>
      </c>
    </row>
    <row r="142" spans="2:65" s="1" customFormat="1" ht="22.5" customHeight="1">
      <c r="B142" s="42"/>
      <c r="C142" s="205" t="s">
        <v>258</v>
      </c>
      <c r="D142" s="205" t="s">
        <v>166</v>
      </c>
      <c r="E142" s="206" t="s">
        <v>273</v>
      </c>
      <c r="F142" s="207" t="s">
        <v>274</v>
      </c>
      <c r="G142" s="208" t="s">
        <v>225</v>
      </c>
      <c r="H142" s="209">
        <v>55.125</v>
      </c>
      <c r="I142" s="210"/>
      <c r="J142" s="211">
        <f>ROUND(I142*H142,2)</f>
        <v>0</v>
      </c>
      <c r="K142" s="207" t="s">
        <v>21</v>
      </c>
      <c r="L142" s="62"/>
      <c r="M142" s="212" t="s">
        <v>21</v>
      </c>
      <c r="N142" s="213" t="s">
        <v>40</v>
      </c>
      <c r="O142" s="43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25" t="s">
        <v>171</v>
      </c>
      <c r="AT142" s="25" t="s">
        <v>166</v>
      </c>
      <c r="AU142" s="25" t="s">
        <v>172</v>
      </c>
      <c r="AY142" s="25" t="s">
        <v>162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25" t="s">
        <v>76</v>
      </c>
      <c r="BK142" s="216">
        <f>ROUND(I142*H142,2)</f>
        <v>0</v>
      </c>
      <c r="BL142" s="25" t="s">
        <v>171</v>
      </c>
      <c r="BM142" s="25" t="s">
        <v>636</v>
      </c>
    </row>
    <row r="143" spans="2:65" s="12" customFormat="1">
      <c r="B143" s="217"/>
      <c r="C143" s="218"/>
      <c r="D143" s="229" t="s">
        <v>174</v>
      </c>
      <c r="E143" s="230" t="s">
        <v>21</v>
      </c>
      <c r="F143" s="231" t="s">
        <v>637</v>
      </c>
      <c r="G143" s="218"/>
      <c r="H143" s="232">
        <v>6.3</v>
      </c>
      <c r="I143" s="223"/>
      <c r="J143" s="218"/>
      <c r="K143" s="218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174</v>
      </c>
      <c r="AU143" s="228" t="s">
        <v>172</v>
      </c>
      <c r="AV143" s="12" t="s">
        <v>80</v>
      </c>
      <c r="AW143" s="12" t="s">
        <v>33</v>
      </c>
      <c r="AX143" s="12" t="s">
        <v>69</v>
      </c>
      <c r="AY143" s="228" t="s">
        <v>162</v>
      </c>
    </row>
    <row r="144" spans="2:65" s="12" customFormat="1">
      <c r="B144" s="217"/>
      <c r="C144" s="218"/>
      <c r="D144" s="229" t="s">
        <v>174</v>
      </c>
      <c r="E144" s="230" t="s">
        <v>21</v>
      </c>
      <c r="F144" s="231" t="s">
        <v>638</v>
      </c>
      <c r="G144" s="218"/>
      <c r="H144" s="232">
        <v>48.825000000000003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174</v>
      </c>
      <c r="AU144" s="228" t="s">
        <v>172</v>
      </c>
      <c r="AV144" s="12" t="s">
        <v>80</v>
      </c>
      <c r="AW144" s="12" t="s">
        <v>33</v>
      </c>
      <c r="AX144" s="12" t="s">
        <v>69</v>
      </c>
      <c r="AY144" s="228" t="s">
        <v>162</v>
      </c>
    </row>
    <row r="145" spans="2:65" s="14" customFormat="1">
      <c r="B145" s="247"/>
      <c r="C145" s="248"/>
      <c r="D145" s="229" t="s">
        <v>174</v>
      </c>
      <c r="E145" s="249" t="s">
        <v>21</v>
      </c>
      <c r="F145" s="250" t="s">
        <v>279</v>
      </c>
      <c r="G145" s="248"/>
      <c r="H145" s="251">
        <v>55.125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AT145" s="257" t="s">
        <v>174</v>
      </c>
      <c r="AU145" s="257" t="s">
        <v>172</v>
      </c>
      <c r="AV145" s="14" t="s">
        <v>172</v>
      </c>
      <c r="AW145" s="14" t="s">
        <v>33</v>
      </c>
      <c r="AX145" s="14" t="s">
        <v>76</v>
      </c>
      <c r="AY145" s="257" t="s">
        <v>162</v>
      </c>
    </row>
    <row r="146" spans="2:65" s="11" customFormat="1" ht="22.35" customHeight="1">
      <c r="B146" s="186"/>
      <c r="C146" s="187"/>
      <c r="D146" s="202" t="s">
        <v>68</v>
      </c>
      <c r="E146" s="203" t="s">
        <v>253</v>
      </c>
      <c r="F146" s="203" t="s">
        <v>280</v>
      </c>
      <c r="G146" s="187"/>
      <c r="H146" s="187"/>
      <c r="I146" s="190"/>
      <c r="J146" s="204">
        <f>BK146</f>
        <v>0</v>
      </c>
      <c r="K146" s="187"/>
      <c r="L146" s="192"/>
      <c r="M146" s="193"/>
      <c r="N146" s="194"/>
      <c r="O146" s="194"/>
      <c r="P146" s="195">
        <f>SUM(P147:P162)</f>
        <v>0</v>
      </c>
      <c r="Q146" s="194"/>
      <c r="R146" s="195">
        <f>SUM(R147:R162)</f>
        <v>71.563999999999993</v>
      </c>
      <c r="S146" s="194"/>
      <c r="T146" s="196">
        <f>SUM(T147:T162)</f>
        <v>0</v>
      </c>
      <c r="AR146" s="197" t="s">
        <v>76</v>
      </c>
      <c r="AT146" s="198" t="s">
        <v>68</v>
      </c>
      <c r="AU146" s="198" t="s">
        <v>80</v>
      </c>
      <c r="AY146" s="197" t="s">
        <v>162</v>
      </c>
      <c r="BK146" s="199">
        <f>SUM(BK147:BK162)</f>
        <v>0</v>
      </c>
    </row>
    <row r="147" spans="2:65" s="1" customFormat="1" ht="22.5" customHeight="1">
      <c r="B147" s="42"/>
      <c r="C147" s="205" t="s">
        <v>263</v>
      </c>
      <c r="D147" s="205" t="s">
        <v>166</v>
      </c>
      <c r="E147" s="206" t="s">
        <v>282</v>
      </c>
      <c r="F147" s="207" t="s">
        <v>283</v>
      </c>
      <c r="G147" s="208" t="s">
        <v>225</v>
      </c>
      <c r="H147" s="209">
        <v>55.125</v>
      </c>
      <c r="I147" s="210"/>
      <c r="J147" s="211">
        <f>ROUND(I147*H147,2)</f>
        <v>0</v>
      </c>
      <c r="K147" s="207" t="s">
        <v>21</v>
      </c>
      <c r="L147" s="62"/>
      <c r="M147" s="212" t="s">
        <v>21</v>
      </c>
      <c r="N147" s="213" t="s">
        <v>40</v>
      </c>
      <c r="O147" s="43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AR147" s="25" t="s">
        <v>171</v>
      </c>
      <c r="AT147" s="25" t="s">
        <v>166</v>
      </c>
      <c r="AU147" s="25" t="s">
        <v>172</v>
      </c>
      <c r="AY147" s="25" t="s">
        <v>162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25" t="s">
        <v>76</v>
      </c>
      <c r="BK147" s="216">
        <f>ROUND(I147*H147,2)</f>
        <v>0</v>
      </c>
      <c r="BL147" s="25" t="s">
        <v>171</v>
      </c>
      <c r="BM147" s="25" t="s">
        <v>639</v>
      </c>
    </row>
    <row r="148" spans="2:65" s="12" customFormat="1">
      <c r="B148" s="217"/>
      <c r="C148" s="218"/>
      <c r="D148" s="229" t="s">
        <v>174</v>
      </c>
      <c r="E148" s="230" t="s">
        <v>21</v>
      </c>
      <c r="F148" s="231" t="s">
        <v>640</v>
      </c>
      <c r="G148" s="218"/>
      <c r="H148" s="232">
        <v>55.125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174</v>
      </c>
      <c r="AU148" s="228" t="s">
        <v>172</v>
      </c>
      <c r="AV148" s="12" t="s">
        <v>80</v>
      </c>
      <c r="AW148" s="12" t="s">
        <v>33</v>
      </c>
      <c r="AX148" s="12" t="s">
        <v>69</v>
      </c>
      <c r="AY148" s="228" t="s">
        <v>162</v>
      </c>
    </row>
    <row r="149" spans="2:65" s="13" customFormat="1">
      <c r="B149" s="233"/>
      <c r="C149" s="234"/>
      <c r="D149" s="219" t="s">
        <v>174</v>
      </c>
      <c r="E149" s="235" t="s">
        <v>21</v>
      </c>
      <c r="F149" s="236" t="s">
        <v>194</v>
      </c>
      <c r="G149" s="234"/>
      <c r="H149" s="237">
        <v>55.125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174</v>
      </c>
      <c r="AU149" s="243" t="s">
        <v>172</v>
      </c>
      <c r="AV149" s="13" t="s">
        <v>171</v>
      </c>
      <c r="AW149" s="13" t="s">
        <v>33</v>
      </c>
      <c r="AX149" s="13" t="s">
        <v>76</v>
      </c>
      <c r="AY149" s="243" t="s">
        <v>162</v>
      </c>
    </row>
    <row r="150" spans="2:65" s="1" customFormat="1" ht="22.5" customHeight="1">
      <c r="B150" s="42"/>
      <c r="C150" s="205" t="s">
        <v>268</v>
      </c>
      <c r="D150" s="205" t="s">
        <v>166</v>
      </c>
      <c r="E150" s="206" t="s">
        <v>287</v>
      </c>
      <c r="F150" s="207" t="s">
        <v>288</v>
      </c>
      <c r="G150" s="208" t="s">
        <v>289</v>
      </c>
      <c r="H150" s="209">
        <v>90.956000000000003</v>
      </c>
      <c r="I150" s="210"/>
      <c r="J150" s="211">
        <f>ROUND(I150*H150,2)</f>
        <v>0</v>
      </c>
      <c r="K150" s="207" t="s">
        <v>21</v>
      </c>
      <c r="L150" s="62"/>
      <c r="M150" s="212" t="s">
        <v>21</v>
      </c>
      <c r="N150" s="213" t="s">
        <v>40</v>
      </c>
      <c r="O150" s="43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AR150" s="25" t="s">
        <v>171</v>
      </c>
      <c r="AT150" s="25" t="s">
        <v>166</v>
      </c>
      <c r="AU150" s="25" t="s">
        <v>172</v>
      </c>
      <c r="AY150" s="25" t="s">
        <v>162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25" t="s">
        <v>76</v>
      </c>
      <c r="BK150" s="216">
        <f>ROUND(I150*H150,2)</f>
        <v>0</v>
      </c>
      <c r="BL150" s="25" t="s">
        <v>171</v>
      </c>
      <c r="BM150" s="25" t="s">
        <v>641</v>
      </c>
    </row>
    <row r="151" spans="2:65" s="12" customFormat="1">
      <c r="B151" s="217"/>
      <c r="C151" s="218"/>
      <c r="D151" s="229" t="s">
        <v>174</v>
      </c>
      <c r="E151" s="230" t="s">
        <v>21</v>
      </c>
      <c r="F151" s="231" t="s">
        <v>642</v>
      </c>
      <c r="G151" s="218"/>
      <c r="H151" s="232">
        <v>90.956000000000003</v>
      </c>
      <c r="I151" s="223"/>
      <c r="J151" s="218"/>
      <c r="K151" s="218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174</v>
      </c>
      <c r="AU151" s="228" t="s">
        <v>172</v>
      </c>
      <c r="AV151" s="12" t="s">
        <v>80</v>
      </c>
      <c r="AW151" s="12" t="s">
        <v>33</v>
      </c>
      <c r="AX151" s="12" t="s">
        <v>69</v>
      </c>
      <c r="AY151" s="228" t="s">
        <v>162</v>
      </c>
    </row>
    <row r="152" spans="2:65" s="13" customFormat="1">
      <c r="B152" s="233"/>
      <c r="C152" s="234"/>
      <c r="D152" s="219" t="s">
        <v>174</v>
      </c>
      <c r="E152" s="235" t="s">
        <v>21</v>
      </c>
      <c r="F152" s="236" t="s">
        <v>194</v>
      </c>
      <c r="G152" s="234"/>
      <c r="H152" s="237">
        <v>90.956000000000003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174</v>
      </c>
      <c r="AU152" s="243" t="s">
        <v>172</v>
      </c>
      <c r="AV152" s="13" t="s">
        <v>171</v>
      </c>
      <c r="AW152" s="13" t="s">
        <v>33</v>
      </c>
      <c r="AX152" s="13" t="s">
        <v>76</v>
      </c>
      <c r="AY152" s="243" t="s">
        <v>162</v>
      </c>
    </row>
    <row r="153" spans="2:65" s="1" customFormat="1" ht="22.5" customHeight="1">
      <c r="B153" s="42"/>
      <c r="C153" s="205" t="s">
        <v>9</v>
      </c>
      <c r="D153" s="205" t="s">
        <v>166</v>
      </c>
      <c r="E153" s="206" t="s">
        <v>293</v>
      </c>
      <c r="F153" s="207" t="s">
        <v>294</v>
      </c>
      <c r="G153" s="208" t="s">
        <v>225</v>
      </c>
      <c r="H153" s="209">
        <v>37.664999999999999</v>
      </c>
      <c r="I153" s="210"/>
      <c r="J153" s="211">
        <f>ROUND(I153*H153,2)</f>
        <v>0</v>
      </c>
      <c r="K153" s="207" t="s">
        <v>21</v>
      </c>
      <c r="L153" s="62"/>
      <c r="M153" s="212" t="s">
        <v>21</v>
      </c>
      <c r="N153" s="213" t="s">
        <v>40</v>
      </c>
      <c r="O153" s="43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AR153" s="25" t="s">
        <v>171</v>
      </c>
      <c r="AT153" s="25" t="s">
        <v>166</v>
      </c>
      <c r="AU153" s="25" t="s">
        <v>172</v>
      </c>
      <c r="AY153" s="25" t="s">
        <v>162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25" t="s">
        <v>76</v>
      </c>
      <c r="BK153" s="216">
        <f>ROUND(I153*H153,2)</f>
        <v>0</v>
      </c>
      <c r="BL153" s="25" t="s">
        <v>171</v>
      </c>
      <c r="BM153" s="25" t="s">
        <v>643</v>
      </c>
    </row>
    <row r="154" spans="2:65" s="15" customFormat="1">
      <c r="B154" s="258"/>
      <c r="C154" s="259"/>
      <c r="D154" s="229" t="s">
        <v>174</v>
      </c>
      <c r="E154" s="260" t="s">
        <v>21</v>
      </c>
      <c r="F154" s="261" t="s">
        <v>296</v>
      </c>
      <c r="G154" s="259"/>
      <c r="H154" s="262" t="s">
        <v>21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AT154" s="268" t="s">
        <v>174</v>
      </c>
      <c r="AU154" s="268" t="s">
        <v>172</v>
      </c>
      <c r="AV154" s="15" t="s">
        <v>76</v>
      </c>
      <c r="AW154" s="15" t="s">
        <v>33</v>
      </c>
      <c r="AX154" s="15" t="s">
        <v>69</v>
      </c>
      <c r="AY154" s="268" t="s">
        <v>162</v>
      </c>
    </row>
    <row r="155" spans="2:65" s="12" customFormat="1">
      <c r="B155" s="217"/>
      <c r="C155" s="218"/>
      <c r="D155" s="229" t="s">
        <v>174</v>
      </c>
      <c r="E155" s="230" t="s">
        <v>21</v>
      </c>
      <c r="F155" s="231" t="s">
        <v>634</v>
      </c>
      <c r="G155" s="218"/>
      <c r="H155" s="232">
        <v>48.825000000000003</v>
      </c>
      <c r="I155" s="223"/>
      <c r="J155" s="218"/>
      <c r="K155" s="218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174</v>
      </c>
      <c r="AU155" s="228" t="s">
        <v>172</v>
      </c>
      <c r="AV155" s="12" t="s">
        <v>80</v>
      </c>
      <c r="AW155" s="12" t="s">
        <v>33</v>
      </c>
      <c r="AX155" s="12" t="s">
        <v>69</v>
      </c>
      <c r="AY155" s="228" t="s">
        <v>162</v>
      </c>
    </row>
    <row r="156" spans="2:65" s="12" customFormat="1">
      <c r="B156" s="217"/>
      <c r="C156" s="218"/>
      <c r="D156" s="229" t="s">
        <v>174</v>
      </c>
      <c r="E156" s="230" t="s">
        <v>21</v>
      </c>
      <c r="F156" s="231" t="s">
        <v>568</v>
      </c>
      <c r="G156" s="218"/>
      <c r="H156" s="232">
        <v>-1.44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174</v>
      </c>
      <c r="AU156" s="228" t="s">
        <v>172</v>
      </c>
      <c r="AV156" s="12" t="s">
        <v>80</v>
      </c>
      <c r="AW156" s="12" t="s">
        <v>33</v>
      </c>
      <c r="AX156" s="12" t="s">
        <v>69</v>
      </c>
      <c r="AY156" s="228" t="s">
        <v>162</v>
      </c>
    </row>
    <row r="157" spans="2:65" s="12" customFormat="1">
      <c r="B157" s="217"/>
      <c r="C157" s="218"/>
      <c r="D157" s="229" t="s">
        <v>174</v>
      </c>
      <c r="E157" s="230" t="s">
        <v>21</v>
      </c>
      <c r="F157" s="231" t="s">
        <v>644</v>
      </c>
      <c r="G157" s="218"/>
      <c r="H157" s="232">
        <v>-0.72</v>
      </c>
      <c r="I157" s="223"/>
      <c r="J157" s="218"/>
      <c r="K157" s="218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174</v>
      </c>
      <c r="AU157" s="228" t="s">
        <v>172</v>
      </c>
      <c r="AV157" s="12" t="s">
        <v>80</v>
      </c>
      <c r="AW157" s="12" t="s">
        <v>33</v>
      </c>
      <c r="AX157" s="12" t="s">
        <v>69</v>
      </c>
      <c r="AY157" s="228" t="s">
        <v>162</v>
      </c>
    </row>
    <row r="158" spans="2:65" s="12" customFormat="1">
      <c r="B158" s="217"/>
      <c r="C158" s="218"/>
      <c r="D158" s="229" t="s">
        <v>174</v>
      </c>
      <c r="E158" s="230" t="s">
        <v>21</v>
      </c>
      <c r="F158" s="231" t="s">
        <v>570</v>
      </c>
      <c r="G158" s="218"/>
      <c r="H158" s="232">
        <v>-9</v>
      </c>
      <c r="I158" s="223"/>
      <c r="J158" s="218"/>
      <c r="K158" s="218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174</v>
      </c>
      <c r="AU158" s="228" t="s">
        <v>172</v>
      </c>
      <c r="AV158" s="12" t="s">
        <v>80</v>
      </c>
      <c r="AW158" s="12" t="s">
        <v>33</v>
      </c>
      <c r="AX158" s="12" t="s">
        <v>69</v>
      </c>
      <c r="AY158" s="228" t="s">
        <v>162</v>
      </c>
    </row>
    <row r="159" spans="2:65" s="13" customFormat="1">
      <c r="B159" s="233"/>
      <c r="C159" s="234"/>
      <c r="D159" s="219" t="s">
        <v>174</v>
      </c>
      <c r="E159" s="235" t="s">
        <v>21</v>
      </c>
      <c r="F159" s="236" t="s">
        <v>194</v>
      </c>
      <c r="G159" s="234"/>
      <c r="H159" s="237">
        <v>37.664999999999999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174</v>
      </c>
      <c r="AU159" s="243" t="s">
        <v>172</v>
      </c>
      <c r="AV159" s="13" t="s">
        <v>171</v>
      </c>
      <c r="AW159" s="13" t="s">
        <v>6</v>
      </c>
      <c r="AX159" s="13" t="s">
        <v>76</v>
      </c>
      <c r="AY159" s="243" t="s">
        <v>162</v>
      </c>
    </row>
    <row r="160" spans="2:65" s="1" customFormat="1" ht="22.5" customHeight="1">
      <c r="B160" s="42"/>
      <c r="C160" s="269" t="s">
        <v>281</v>
      </c>
      <c r="D160" s="269" t="s">
        <v>302</v>
      </c>
      <c r="E160" s="270" t="s">
        <v>303</v>
      </c>
      <c r="F160" s="271" t="s">
        <v>304</v>
      </c>
      <c r="G160" s="272" t="s">
        <v>289</v>
      </c>
      <c r="H160" s="273">
        <v>71.563999999999993</v>
      </c>
      <c r="I160" s="274"/>
      <c r="J160" s="275">
        <f>ROUND(I160*H160,2)</f>
        <v>0</v>
      </c>
      <c r="K160" s="271" t="s">
        <v>21</v>
      </c>
      <c r="L160" s="276"/>
      <c r="M160" s="277" t="s">
        <v>21</v>
      </c>
      <c r="N160" s="278" t="s">
        <v>40</v>
      </c>
      <c r="O160" s="43"/>
      <c r="P160" s="214">
        <f>O160*H160</f>
        <v>0</v>
      </c>
      <c r="Q160" s="214">
        <v>1</v>
      </c>
      <c r="R160" s="214">
        <f>Q160*H160</f>
        <v>71.563999999999993</v>
      </c>
      <c r="S160" s="214">
        <v>0</v>
      </c>
      <c r="T160" s="215">
        <f>S160*H160</f>
        <v>0</v>
      </c>
      <c r="AR160" s="25" t="s">
        <v>206</v>
      </c>
      <c r="AT160" s="25" t="s">
        <v>302</v>
      </c>
      <c r="AU160" s="25" t="s">
        <v>172</v>
      </c>
      <c r="AY160" s="25" t="s">
        <v>162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25" t="s">
        <v>76</v>
      </c>
      <c r="BK160" s="216">
        <f>ROUND(I160*H160,2)</f>
        <v>0</v>
      </c>
      <c r="BL160" s="25" t="s">
        <v>171</v>
      </c>
      <c r="BM160" s="25" t="s">
        <v>645</v>
      </c>
    </row>
    <row r="161" spans="2:65" s="12" customFormat="1">
      <c r="B161" s="217"/>
      <c r="C161" s="218"/>
      <c r="D161" s="229" t="s">
        <v>174</v>
      </c>
      <c r="E161" s="230" t="s">
        <v>21</v>
      </c>
      <c r="F161" s="231" t="s">
        <v>646</v>
      </c>
      <c r="G161" s="218"/>
      <c r="H161" s="232">
        <v>71.563999999999993</v>
      </c>
      <c r="I161" s="223"/>
      <c r="J161" s="218"/>
      <c r="K161" s="218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174</v>
      </c>
      <c r="AU161" s="228" t="s">
        <v>172</v>
      </c>
      <c r="AV161" s="12" t="s">
        <v>80</v>
      </c>
      <c r="AW161" s="12" t="s">
        <v>33</v>
      </c>
      <c r="AX161" s="12" t="s">
        <v>69</v>
      </c>
      <c r="AY161" s="228" t="s">
        <v>162</v>
      </c>
    </row>
    <row r="162" spans="2:65" s="13" customFormat="1">
      <c r="B162" s="233"/>
      <c r="C162" s="234"/>
      <c r="D162" s="229" t="s">
        <v>174</v>
      </c>
      <c r="E162" s="244" t="s">
        <v>21</v>
      </c>
      <c r="F162" s="245" t="s">
        <v>194</v>
      </c>
      <c r="G162" s="234"/>
      <c r="H162" s="246">
        <v>71.563999999999993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174</v>
      </c>
      <c r="AU162" s="243" t="s">
        <v>172</v>
      </c>
      <c r="AV162" s="13" t="s">
        <v>171</v>
      </c>
      <c r="AW162" s="13" t="s">
        <v>33</v>
      </c>
      <c r="AX162" s="13" t="s">
        <v>76</v>
      </c>
      <c r="AY162" s="243" t="s">
        <v>162</v>
      </c>
    </row>
    <row r="163" spans="2:65" s="11" customFormat="1" ht="22.35" customHeight="1">
      <c r="B163" s="186"/>
      <c r="C163" s="187"/>
      <c r="D163" s="202" t="s">
        <v>68</v>
      </c>
      <c r="E163" s="203" t="s">
        <v>258</v>
      </c>
      <c r="F163" s="203" t="s">
        <v>307</v>
      </c>
      <c r="G163" s="187"/>
      <c r="H163" s="187"/>
      <c r="I163" s="190"/>
      <c r="J163" s="204">
        <f>BK163</f>
        <v>0</v>
      </c>
      <c r="K163" s="187"/>
      <c r="L163" s="192"/>
      <c r="M163" s="193"/>
      <c r="N163" s="194"/>
      <c r="O163" s="194"/>
      <c r="P163" s="195">
        <f>SUM(P164:P178)</f>
        <v>0</v>
      </c>
      <c r="Q163" s="194"/>
      <c r="R163" s="195">
        <f>SUM(R164:R178)</f>
        <v>2.9701350000000004</v>
      </c>
      <c r="S163" s="194"/>
      <c r="T163" s="196">
        <f>SUM(T164:T178)</f>
        <v>0</v>
      </c>
      <c r="AR163" s="197" t="s">
        <v>76</v>
      </c>
      <c r="AT163" s="198" t="s">
        <v>68</v>
      </c>
      <c r="AU163" s="198" t="s">
        <v>80</v>
      </c>
      <c r="AY163" s="197" t="s">
        <v>162</v>
      </c>
      <c r="BK163" s="199">
        <f>SUM(BK164:BK178)</f>
        <v>0</v>
      </c>
    </row>
    <row r="164" spans="2:65" s="1" customFormat="1" ht="22.5" customHeight="1">
      <c r="B164" s="42"/>
      <c r="C164" s="205" t="s">
        <v>286</v>
      </c>
      <c r="D164" s="205" t="s">
        <v>166</v>
      </c>
      <c r="E164" s="206" t="s">
        <v>647</v>
      </c>
      <c r="F164" s="207" t="s">
        <v>648</v>
      </c>
      <c r="G164" s="208" t="s">
        <v>169</v>
      </c>
      <c r="H164" s="209">
        <v>1.8</v>
      </c>
      <c r="I164" s="210"/>
      <c r="J164" s="211">
        <f>ROUND(I164*H164,2)</f>
        <v>0</v>
      </c>
      <c r="K164" s="207" t="s">
        <v>21</v>
      </c>
      <c r="L164" s="62"/>
      <c r="M164" s="212" t="s">
        <v>21</v>
      </c>
      <c r="N164" s="213" t="s">
        <v>40</v>
      </c>
      <c r="O164" s="43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AR164" s="25" t="s">
        <v>171</v>
      </c>
      <c r="AT164" s="25" t="s">
        <v>166</v>
      </c>
      <c r="AU164" s="25" t="s">
        <v>172</v>
      </c>
      <c r="AY164" s="25" t="s">
        <v>162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25" t="s">
        <v>76</v>
      </c>
      <c r="BK164" s="216">
        <f>ROUND(I164*H164,2)</f>
        <v>0</v>
      </c>
      <c r="BL164" s="25" t="s">
        <v>171</v>
      </c>
      <c r="BM164" s="25" t="s">
        <v>649</v>
      </c>
    </row>
    <row r="165" spans="2:65" s="12" customFormat="1">
      <c r="B165" s="217"/>
      <c r="C165" s="218"/>
      <c r="D165" s="219" t="s">
        <v>174</v>
      </c>
      <c r="E165" s="220" t="s">
        <v>21</v>
      </c>
      <c r="F165" s="221" t="s">
        <v>650</v>
      </c>
      <c r="G165" s="218"/>
      <c r="H165" s="222">
        <v>1.8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174</v>
      </c>
      <c r="AU165" s="228" t="s">
        <v>172</v>
      </c>
      <c r="AV165" s="12" t="s">
        <v>80</v>
      </c>
      <c r="AW165" s="12" t="s">
        <v>33</v>
      </c>
      <c r="AX165" s="12" t="s">
        <v>76</v>
      </c>
      <c r="AY165" s="228" t="s">
        <v>162</v>
      </c>
    </row>
    <row r="166" spans="2:65" s="1" customFormat="1" ht="22.5" customHeight="1">
      <c r="B166" s="42"/>
      <c r="C166" s="269" t="s">
        <v>292</v>
      </c>
      <c r="D166" s="269" t="s">
        <v>302</v>
      </c>
      <c r="E166" s="270" t="s">
        <v>651</v>
      </c>
      <c r="F166" s="271" t="s">
        <v>652</v>
      </c>
      <c r="G166" s="272" t="s">
        <v>289</v>
      </c>
      <c r="H166" s="273">
        <v>2.97</v>
      </c>
      <c r="I166" s="274"/>
      <c r="J166" s="275">
        <f>ROUND(I166*H166,2)</f>
        <v>0</v>
      </c>
      <c r="K166" s="271" t="s">
        <v>170</v>
      </c>
      <c r="L166" s="276"/>
      <c r="M166" s="277" t="s">
        <v>21</v>
      </c>
      <c r="N166" s="278" t="s">
        <v>40</v>
      </c>
      <c r="O166" s="43"/>
      <c r="P166" s="214">
        <f>O166*H166</f>
        <v>0</v>
      </c>
      <c r="Q166" s="214">
        <v>1</v>
      </c>
      <c r="R166" s="214">
        <f>Q166*H166</f>
        <v>2.97</v>
      </c>
      <c r="S166" s="214">
        <v>0</v>
      </c>
      <c r="T166" s="215">
        <f>S166*H166</f>
        <v>0</v>
      </c>
      <c r="AR166" s="25" t="s">
        <v>206</v>
      </c>
      <c r="AT166" s="25" t="s">
        <v>302</v>
      </c>
      <c r="AU166" s="25" t="s">
        <v>172</v>
      </c>
      <c r="AY166" s="25" t="s">
        <v>162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25" t="s">
        <v>76</v>
      </c>
      <c r="BK166" s="216">
        <f>ROUND(I166*H166,2)</f>
        <v>0</v>
      </c>
      <c r="BL166" s="25" t="s">
        <v>171</v>
      </c>
      <c r="BM166" s="25" t="s">
        <v>653</v>
      </c>
    </row>
    <row r="167" spans="2:65" s="12" customFormat="1">
      <c r="B167" s="217"/>
      <c r="C167" s="218"/>
      <c r="D167" s="219" t="s">
        <v>174</v>
      </c>
      <c r="E167" s="220" t="s">
        <v>21</v>
      </c>
      <c r="F167" s="221" t="s">
        <v>654</v>
      </c>
      <c r="G167" s="218"/>
      <c r="H167" s="222">
        <v>2.97</v>
      </c>
      <c r="I167" s="223"/>
      <c r="J167" s="218"/>
      <c r="K167" s="218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174</v>
      </c>
      <c r="AU167" s="228" t="s">
        <v>172</v>
      </c>
      <c r="AV167" s="12" t="s">
        <v>80</v>
      </c>
      <c r="AW167" s="12" t="s">
        <v>33</v>
      </c>
      <c r="AX167" s="12" t="s">
        <v>76</v>
      </c>
      <c r="AY167" s="228" t="s">
        <v>162</v>
      </c>
    </row>
    <row r="168" spans="2:65" s="1" customFormat="1" ht="22.5" customHeight="1">
      <c r="B168" s="42"/>
      <c r="C168" s="205" t="s">
        <v>301</v>
      </c>
      <c r="D168" s="205" t="s">
        <v>166</v>
      </c>
      <c r="E168" s="206" t="s">
        <v>655</v>
      </c>
      <c r="F168" s="207" t="s">
        <v>656</v>
      </c>
      <c r="G168" s="208" t="s">
        <v>169</v>
      </c>
      <c r="H168" s="209">
        <v>9</v>
      </c>
      <c r="I168" s="210"/>
      <c r="J168" s="211">
        <f>ROUND(I168*H168,2)</f>
        <v>0</v>
      </c>
      <c r="K168" s="207" t="s">
        <v>21</v>
      </c>
      <c r="L168" s="62"/>
      <c r="M168" s="212" t="s">
        <v>21</v>
      </c>
      <c r="N168" s="213" t="s">
        <v>40</v>
      </c>
      <c r="O168" s="43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AR168" s="25" t="s">
        <v>171</v>
      </c>
      <c r="AT168" s="25" t="s">
        <v>166</v>
      </c>
      <c r="AU168" s="25" t="s">
        <v>172</v>
      </c>
      <c r="AY168" s="25" t="s">
        <v>162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25" t="s">
        <v>76</v>
      </c>
      <c r="BK168" s="216">
        <f>ROUND(I168*H168,2)</f>
        <v>0</v>
      </c>
      <c r="BL168" s="25" t="s">
        <v>171</v>
      </c>
      <c r="BM168" s="25" t="s">
        <v>657</v>
      </c>
    </row>
    <row r="169" spans="2:65" s="12" customFormat="1">
      <c r="B169" s="217"/>
      <c r="C169" s="218"/>
      <c r="D169" s="219" t="s">
        <v>174</v>
      </c>
      <c r="E169" s="220" t="s">
        <v>21</v>
      </c>
      <c r="F169" s="221" t="s">
        <v>658</v>
      </c>
      <c r="G169" s="218"/>
      <c r="H169" s="222">
        <v>9</v>
      </c>
      <c r="I169" s="223"/>
      <c r="J169" s="218"/>
      <c r="K169" s="218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174</v>
      </c>
      <c r="AU169" s="228" t="s">
        <v>172</v>
      </c>
      <c r="AV169" s="12" t="s">
        <v>80</v>
      </c>
      <c r="AW169" s="12" t="s">
        <v>33</v>
      </c>
      <c r="AX169" s="12" t="s">
        <v>76</v>
      </c>
      <c r="AY169" s="228" t="s">
        <v>162</v>
      </c>
    </row>
    <row r="170" spans="2:65" s="1" customFormat="1" ht="22.5" customHeight="1">
      <c r="B170" s="42"/>
      <c r="C170" s="269" t="s">
        <v>308</v>
      </c>
      <c r="D170" s="269" t="s">
        <v>302</v>
      </c>
      <c r="E170" s="270" t="s">
        <v>659</v>
      </c>
      <c r="F170" s="271" t="s">
        <v>660</v>
      </c>
      <c r="G170" s="272" t="s">
        <v>661</v>
      </c>
      <c r="H170" s="273">
        <v>0.13500000000000001</v>
      </c>
      <c r="I170" s="274"/>
      <c r="J170" s="275">
        <f>ROUND(I170*H170,2)</f>
        <v>0</v>
      </c>
      <c r="K170" s="271" t="s">
        <v>21</v>
      </c>
      <c r="L170" s="276"/>
      <c r="M170" s="277" t="s">
        <v>21</v>
      </c>
      <c r="N170" s="278" t="s">
        <v>40</v>
      </c>
      <c r="O170" s="43"/>
      <c r="P170" s="214">
        <f>O170*H170</f>
        <v>0</v>
      </c>
      <c r="Q170" s="214">
        <v>1E-3</v>
      </c>
      <c r="R170" s="214">
        <f>Q170*H170</f>
        <v>1.35E-4</v>
      </c>
      <c r="S170" s="214">
        <v>0</v>
      </c>
      <c r="T170" s="215">
        <f>S170*H170</f>
        <v>0</v>
      </c>
      <c r="AR170" s="25" t="s">
        <v>206</v>
      </c>
      <c r="AT170" s="25" t="s">
        <v>302</v>
      </c>
      <c r="AU170" s="25" t="s">
        <v>172</v>
      </c>
      <c r="AY170" s="25" t="s">
        <v>162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25" t="s">
        <v>76</v>
      </c>
      <c r="BK170" s="216">
        <f>ROUND(I170*H170,2)</f>
        <v>0</v>
      </c>
      <c r="BL170" s="25" t="s">
        <v>171</v>
      </c>
      <c r="BM170" s="25" t="s">
        <v>662</v>
      </c>
    </row>
    <row r="171" spans="2:65" s="12" customFormat="1">
      <c r="B171" s="217"/>
      <c r="C171" s="218"/>
      <c r="D171" s="229" t="s">
        <v>174</v>
      </c>
      <c r="E171" s="230" t="s">
        <v>21</v>
      </c>
      <c r="F171" s="231" t="s">
        <v>658</v>
      </c>
      <c r="G171" s="218"/>
      <c r="H171" s="232">
        <v>9</v>
      </c>
      <c r="I171" s="223"/>
      <c r="J171" s="218"/>
      <c r="K171" s="218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174</v>
      </c>
      <c r="AU171" s="228" t="s">
        <v>172</v>
      </c>
      <c r="AV171" s="12" t="s">
        <v>80</v>
      </c>
      <c r="AW171" s="12" t="s">
        <v>33</v>
      </c>
      <c r="AX171" s="12" t="s">
        <v>76</v>
      </c>
      <c r="AY171" s="228" t="s">
        <v>162</v>
      </c>
    </row>
    <row r="172" spans="2:65" s="12" customFormat="1">
      <c r="B172" s="217"/>
      <c r="C172" s="218"/>
      <c r="D172" s="219" t="s">
        <v>174</v>
      </c>
      <c r="E172" s="218"/>
      <c r="F172" s="221" t="s">
        <v>663</v>
      </c>
      <c r="G172" s="218"/>
      <c r="H172" s="222">
        <v>0.13500000000000001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174</v>
      </c>
      <c r="AU172" s="228" t="s">
        <v>172</v>
      </c>
      <c r="AV172" s="12" t="s">
        <v>80</v>
      </c>
      <c r="AW172" s="12" t="s">
        <v>6</v>
      </c>
      <c r="AX172" s="12" t="s">
        <v>76</v>
      </c>
      <c r="AY172" s="228" t="s">
        <v>162</v>
      </c>
    </row>
    <row r="173" spans="2:65" s="1" customFormat="1" ht="22.5" customHeight="1">
      <c r="B173" s="42"/>
      <c r="C173" s="205" t="s">
        <v>314</v>
      </c>
      <c r="D173" s="205" t="s">
        <v>166</v>
      </c>
      <c r="E173" s="206" t="s">
        <v>309</v>
      </c>
      <c r="F173" s="207" t="s">
        <v>310</v>
      </c>
      <c r="G173" s="208" t="s">
        <v>169</v>
      </c>
      <c r="H173" s="209">
        <v>34.799999999999997</v>
      </c>
      <c r="I173" s="210"/>
      <c r="J173" s="211">
        <f>ROUND(I173*H173,2)</f>
        <v>0</v>
      </c>
      <c r="K173" s="207" t="s">
        <v>21</v>
      </c>
      <c r="L173" s="62"/>
      <c r="M173" s="212" t="s">
        <v>21</v>
      </c>
      <c r="N173" s="213" t="s">
        <v>40</v>
      </c>
      <c r="O173" s="43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AR173" s="25" t="s">
        <v>171</v>
      </c>
      <c r="AT173" s="25" t="s">
        <v>166</v>
      </c>
      <c r="AU173" s="25" t="s">
        <v>172</v>
      </c>
      <c r="AY173" s="25" t="s">
        <v>162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25" t="s">
        <v>76</v>
      </c>
      <c r="BK173" s="216">
        <f>ROUND(I173*H173,2)</f>
        <v>0</v>
      </c>
      <c r="BL173" s="25" t="s">
        <v>171</v>
      </c>
      <c r="BM173" s="25" t="s">
        <v>664</v>
      </c>
    </row>
    <row r="174" spans="2:65" s="12" customFormat="1">
      <c r="B174" s="217"/>
      <c r="C174" s="218"/>
      <c r="D174" s="229" t="s">
        <v>174</v>
      </c>
      <c r="E174" s="230" t="s">
        <v>21</v>
      </c>
      <c r="F174" s="231" t="s">
        <v>665</v>
      </c>
      <c r="G174" s="218"/>
      <c r="H174" s="232">
        <v>9</v>
      </c>
      <c r="I174" s="223"/>
      <c r="J174" s="218"/>
      <c r="K174" s="218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174</v>
      </c>
      <c r="AU174" s="228" t="s">
        <v>172</v>
      </c>
      <c r="AV174" s="12" t="s">
        <v>80</v>
      </c>
      <c r="AW174" s="12" t="s">
        <v>33</v>
      </c>
      <c r="AX174" s="12" t="s">
        <v>69</v>
      </c>
      <c r="AY174" s="228" t="s">
        <v>162</v>
      </c>
    </row>
    <row r="175" spans="2:65" s="12" customFormat="1">
      <c r="B175" s="217"/>
      <c r="C175" s="218"/>
      <c r="D175" s="229" t="s">
        <v>174</v>
      </c>
      <c r="E175" s="230" t="s">
        <v>21</v>
      </c>
      <c r="F175" s="231" t="s">
        <v>666</v>
      </c>
      <c r="G175" s="218"/>
      <c r="H175" s="232">
        <v>18</v>
      </c>
      <c r="I175" s="223"/>
      <c r="J175" s="218"/>
      <c r="K175" s="218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174</v>
      </c>
      <c r="AU175" s="228" t="s">
        <v>172</v>
      </c>
      <c r="AV175" s="12" t="s">
        <v>80</v>
      </c>
      <c r="AW175" s="12" t="s">
        <v>33</v>
      </c>
      <c r="AX175" s="12" t="s">
        <v>69</v>
      </c>
      <c r="AY175" s="228" t="s">
        <v>162</v>
      </c>
    </row>
    <row r="176" spans="2:65" s="12" customFormat="1">
      <c r="B176" s="217"/>
      <c r="C176" s="218"/>
      <c r="D176" s="229" t="s">
        <v>174</v>
      </c>
      <c r="E176" s="230" t="s">
        <v>21</v>
      </c>
      <c r="F176" s="231" t="s">
        <v>667</v>
      </c>
      <c r="G176" s="218"/>
      <c r="H176" s="232">
        <v>4.8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174</v>
      </c>
      <c r="AU176" s="228" t="s">
        <v>172</v>
      </c>
      <c r="AV176" s="12" t="s">
        <v>80</v>
      </c>
      <c r="AW176" s="12" t="s">
        <v>33</v>
      </c>
      <c r="AX176" s="12" t="s">
        <v>69</v>
      </c>
      <c r="AY176" s="228" t="s">
        <v>162</v>
      </c>
    </row>
    <row r="177" spans="2:65" s="12" customFormat="1">
      <c r="B177" s="217"/>
      <c r="C177" s="218"/>
      <c r="D177" s="229" t="s">
        <v>174</v>
      </c>
      <c r="E177" s="230" t="s">
        <v>21</v>
      </c>
      <c r="F177" s="231" t="s">
        <v>668</v>
      </c>
      <c r="G177" s="218"/>
      <c r="H177" s="232">
        <v>3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174</v>
      </c>
      <c r="AU177" s="228" t="s">
        <v>172</v>
      </c>
      <c r="AV177" s="12" t="s">
        <v>80</v>
      </c>
      <c r="AW177" s="12" t="s">
        <v>33</v>
      </c>
      <c r="AX177" s="12" t="s">
        <v>69</v>
      </c>
      <c r="AY177" s="228" t="s">
        <v>162</v>
      </c>
    </row>
    <row r="178" spans="2:65" s="13" customFormat="1">
      <c r="B178" s="233"/>
      <c r="C178" s="234"/>
      <c r="D178" s="229" t="s">
        <v>174</v>
      </c>
      <c r="E178" s="244" t="s">
        <v>21</v>
      </c>
      <c r="F178" s="245" t="s">
        <v>194</v>
      </c>
      <c r="G178" s="234"/>
      <c r="H178" s="246">
        <v>34.799999999999997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174</v>
      </c>
      <c r="AU178" s="243" t="s">
        <v>172</v>
      </c>
      <c r="AV178" s="13" t="s">
        <v>171</v>
      </c>
      <c r="AW178" s="13" t="s">
        <v>33</v>
      </c>
      <c r="AX178" s="13" t="s">
        <v>76</v>
      </c>
      <c r="AY178" s="243" t="s">
        <v>162</v>
      </c>
    </row>
    <row r="179" spans="2:65" s="11" customFormat="1" ht="29.85" customHeight="1">
      <c r="B179" s="186"/>
      <c r="C179" s="187"/>
      <c r="D179" s="202" t="s">
        <v>68</v>
      </c>
      <c r="E179" s="203" t="s">
        <v>80</v>
      </c>
      <c r="F179" s="203" t="s">
        <v>313</v>
      </c>
      <c r="G179" s="187"/>
      <c r="H179" s="187"/>
      <c r="I179" s="190"/>
      <c r="J179" s="204">
        <f>BK179</f>
        <v>0</v>
      </c>
      <c r="K179" s="187"/>
      <c r="L179" s="192"/>
      <c r="M179" s="193"/>
      <c r="N179" s="194"/>
      <c r="O179" s="194"/>
      <c r="P179" s="195">
        <f>P180+SUM(P181:P184)+P198</f>
        <v>0</v>
      </c>
      <c r="Q179" s="194"/>
      <c r="R179" s="195">
        <f>R180+SUM(R181:R184)+R198</f>
        <v>7.1871352499999999</v>
      </c>
      <c r="S179" s="194"/>
      <c r="T179" s="196">
        <f>T180+SUM(T181:T184)+T198</f>
        <v>0</v>
      </c>
      <c r="AR179" s="197" t="s">
        <v>76</v>
      </c>
      <c r="AT179" s="198" t="s">
        <v>68</v>
      </c>
      <c r="AU179" s="198" t="s">
        <v>76</v>
      </c>
      <c r="AY179" s="197" t="s">
        <v>162</v>
      </c>
      <c r="BK179" s="199">
        <f>BK180+SUM(BK181:BK184)+BK198</f>
        <v>0</v>
      </c>
    </row>
    <row r="180" spans="2:65" s="1" customFormat="1" ht="22.5" customHeight="1">
      <c r="B180" s="42"/>
      <c r="C180" s="205" t="s">
        <v>319</v>
      </c>
      <c r="D180" s="205" t="s">
        <v>166</v>
      </c>
      <c r="E180" s="206" t="s">
        <v>669</v>
      </c>
      <c r="F180" s="207" t="s">
        <v>670</v>
      </c>
      <c r="G180" s="208" t="s">
        <v>169</v>
      </c>
      <c r="H180" s="209">
        <v>4.8</v>
      </c>
      <c r="I180" s="210"/>
      <c r="J180" s="211">
        <f>ROUND(I180*H180,2)</f>
        <v>0</v>
      </c>
      <c r="K180" s="207" t="s">
        <v>170</v>
      </c>
      <c r="L180" s="62"/>
      <c r="M180" s="212" t="s">
        <v>21</v>
      </c>
      <c r="N180" s="213" t="s">
        <v>40</v>
      </c>
      <c r="O180" s="43"/>
      <c r="P180" s="214">
        <f>O180*H180</f>
        <v>0</v>
      </c>
      <c r="Q180" s="214">
        <v>1E-4</v>
      </c>
      <c r="R180" s="214">
        <f>Q180*H180</f>
        <v>4.8000000000000001E-4</v>
      </c>
      <c r="S180" s="214">
        <v>0</v>
      </c>
      <c r="T180" s="215">
        <f>S180*H180</f>
        <v>0</v>
      </c>
      <c r="AR180" s="25" t="s">
        <v>171</v>
      </c>
      <c r="AT180" s="25" t="s">
        <v>166</v>
      </c>
      <c r="AU180" s="25" t="s">
        <v>80</v>
      </c>
      <c r="AY180" s="25" t="s">
        <v>162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25" t="s">
        <v>76</v>
      </c>
      <c r="BK180" s="216">
        <f>ROUND(I180*H180,2)</f>
        <v>0</v>
      </c>
      <c r="BL180" s="25" t="s">
        <v>171</v>
      </c>
      <c r="BM180" s="25" t="s">
        <v>671</v>
      </c>
    </row>
    <row r="181" spans="2:65" s="12" customFormat="1">
      <c r="B181" s="217"/>
      <c r="C181" s="218"/>
      <c r="D181" s="219" t="s">
        <v>174</v>
      </c>
      <c r="E181" s="220" t="s">
        <v>21</v>
      </c>
      <c r="F181" s="221" t="s">
        <v>672</v>
      </c>
      <c r="G181" s="218"/>
      <c r="H181" s="222">
        <v>4.8</v>
      </c>
      <c r="I181" s="223"/>
      <c r="J181" s="218"/>
      <c r="K181" s="218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174</v>
      </c>
      <c r="AU181" s="228" t="s">
        <v>80</v>
      </c>
      <c r="AV181" s="12" t="s">
        <v>80</v>
      </c>
      <c r="AW181" s="12" t="s">
        <v>33</v>
      </c>
      <c r="AX181" s="12" t="s">
        <v>76</v>
      </c>
      <c r="AY181" s="228" t="s">
        <v>162</v>
      </c>
    </row>
    <row r="182" spans="2:65" s="1" customFormat="1" ht="22.5" customHeight="1">
      <c r="B182" s="42"/>
      <c r="C182" s="269" t="s">
        <v>324</v>
      </c>
      <c r="D182" s="269" t="s">
        <v>302</v>
      </c>
      <c r="E182" s="270" t="s">
        <v>673</v>
      </c>
      <c r="F182" s="271" t="s">
        <v>674</v>
      </c>
      <c r="G182" s="272" t="s">
        <v>169</v>
      </c>
      <c r="H182" s="273">
        <v>5.52</v>
      </c>
      <c r="I182" s="274"/>
      <c r="J182" s="275">
        <f>ROUND(I182*H182,2)</f>
        <v>0</v>
      </c>
      <c r="K182" s="271" t="s">
        <v>170</v>
      </c>
      <c r="L182" s="276"/>
      <c r="M182" s="277" t="s">
        <v>21</v>
      </c>
      <c r="N182" s="278" t="s">
        <v>40</v>
      </c>
      <c r="O182" s="43"/>
      <c r="P182" s="214">
        <f>O182*H182</f>
        <v>0</v>
      </c>
      <c r="Q182" s="214">
        <v>3.1E-4</v>
      </c>
      <c r="R182" s="214">
        <f>Q182*H182</f>
        <v>1.7112E-3</v>
      </c>
      <c r="S182" s="214">
        <v>0</v>
      </c>
      <c r="T182" s="215">
        <f>S182*H182</f>
        <v>0</v>
      </c>
      <c r="AR182" s="25" t="s">
        <v>206</v>
      </c>
      <c r="AT182" s="25" t="s">
        <v>302</v>
      </c>
      <c r="AU182" s="25" t="s">
        <v>80</v>
      </c>
      <c r="AY182" s="25" t="s">
        <v>162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25" t="s">
        <v>76</v>
      </c>
      <c r="BK182" s="216">
        <f>ROUND(I182*H182,2)</f>
        <v>0</v>
      </c>
      <c r="BL182" s="25" t="s">
        <v>171</v>
      </c>
      <c r="BM182" s="25" t="s">
        <v>675</v>
      </c>
    </row>
    <row r="183" spans="2:65" s="12" customFormat="1">
      <c r="B183" s="217"/>
      <c r="C183" s="218"/>
      <c r="D183" s="229" t="s">
        <v>174</v>
      </c>
      <c r="E183" s="218"/>
      <c r="F183" s="231" t="s">
        <v>676</v>
      </c>
      <c r="G183" s="218"/>
      <c r="H183" s="232">
        <v>5.52</v>
      </c>
      <c r="I183" s="223"/>
      <c r="J183" s="218"/>
      <c r="K183" s="218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174</v>
      </c>
      <c r="AU183" s="228" t="s">
        <v>80</v>
      </c>
      <c r="AV183" s="12" t="s">
        <v>80</v>
      </c>
      <c r="AW183" s="12" t="s">
        <v>6</v>
      </c>
      <c r="AX183" s="12" t="s">
        <v>76</v>
      </c>
      <c r="AY183" s="228" t="s">
        <v>162</v>
      </c>
    </row>
    <row r="184" spans="2:65" s="11" customFormat="1" ht="22.35" customHeight="1">
      <c r="B184" s="186"/>
      <c r="C184" s="187"/>
      <c r="D184" s="202" t="s">
        <v>68</v>
      </c>
      <c r="E184" s="203" t="s">
        <v>314</v>
      </c>
      <c r="F184" s="203" t="s">
        <v>677</v>
      </c>
      <c r="G184" s="187"/>
      <c r="H184" s="187"/>
      <c r="I184" s="190"/>
      <c r="J184" s="204">
        <f>BK184</f>
        <v>0</v>
      </c>
      <c r="K184" s="187"/>
      <c r="L184" s="192"/>
      <c r="M184" s="193"/>
      <c r="N184" s="194"/>
      <c r="O184" s="194"/>
      <c r="P184" s="195">
        <f>SUM(P185:P197)</f>
        <v>0</v>
      </c>
      <c r="Q184" s="194"/>
      <c r="R184" s="195">
        <f>SUM(R185:R197)</f>
        <v>3.6156160499999999</v>
      </c>
      <c r="S184" s="194"/>
      <c r="T184" s="196">
        <f>SUM(T185:T197)</f>
        <v>0</v>
      </c>
      <c r="AR184" s="197" t="s">
        <v>76</v>
      </c>
      <c r="AT184" s="198" t="s">
        <v>68</v>
      </c>
      <c r="AU184" s="198" t="s">
        <v>80</v>
      </c>
      <c r="AY184" s="197" t="s">
        <v>162</v>
      </c>
      <c r="BK184" s="199">
        <f>SUM(BK185:BK197)</f>
        <v>0</v>
      </c>
    </row>
    <row r="185" spans="2:65" s="1" customFormat="1" ht="22.5" customHeight="1">
      <c r="B185" s="42"/>
      <c r="C185" s="205" t="s">
        <v>329</v>
      </c>
      <c r="D185" s="205" t="s">
        <v>166</v>
      </c>
      <c r="E185" s="206" t="s">
        <v>315</v>
      </c>
      <c r="F185" s="207" t="s">
        <v>316</v>
      </c>
      <c r="G185" s="208" t="s">
        <v>225</v>
      </c>
      <c r="H185" s="209">
        <v>1.44</v>
      </c>
      <c r="I185" s="210"/>
      <c r="J185" s="211">
        <f>ROUND(I185*H185,2)</f>
        <v>0</v>
      </c>
      <c r="K185" s="207" t="s">
        <v>21</v>
      </c>
      <c r="L185" s="62"/>
      <c r="M185" s="212" t="s">
        <v>21</v>
      </c>
      <c r="N185" s="213" t="s">
        <v>40</v>
      </c>
      <c r="O185" s="43"/>
      <c r="P185" s="214">
        <f>O185*H185</f>
        <v>0</v>
      </c>
      <c r="Q185" s="214">
        <v>2.45329</v>
      </c>
      <c r="R185" s="214">
        <f>Q185*H185</f>
        <v>3.5327375999999999</v>
      </c>
      <c r="S185" s="214">
        <v>0</v>
      </c>
      <c r="T185" s="215">
        <f>S185*H185</f>
        <v>0</v>
      </c>
      <c r="AR185" s="25" t="s">
        <v>171</v>
      </c>
      <c r="AT185" s="25" t="s">
        <v>166</v>
      </c>
      <c r="AU185" s="25" t="s">
        <v>172</v>
      </c>
      <c r="AY185" s="25" t="s">
        <v>162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25" t="s">
        <v>76</v>
      </c>
      <c r="BK185" s="216">
        <f>ROUND(I185*H185,2)</f>
        <v>0</v>
      </c>
      <c r="BL185" s="25" t="s">
        <v>171</v>
      </c>
      <c r="BM185" s="25" t="s">
        <v>678</v>
      </c>
    </row>
    <row r="186" spans="2:65" s="12" customFormat="1">
      <c r="B186" s="217"/>
      <c r="C186" s="218"/>
      <c r="D186" s="229" t="s">
        <v>174</v>
      </c>
      <c r="E186" s="230" t="s">
        <v>21</v>
      </c>
      <c r="F186" s="231" t="s">
        <v>574</v>
      </c>
      <c r="G186" s="218"/>
      <c r="H186" s="232">
        <v>1.44</v>
      </c>
      <c r="I186" s="223"/>
      <c r="J186" s="218"/>
      <c r="K186" s="218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174</v>
      </c>
      <c r="AU186" s="228" t="s">
        <v>172</v>
      </c>
      <c r="AV186" s="12" t="s">
        <v>80</v>
      </c>
      <c r="AW186" s="12" t="s">
        <v>33</v>
      </c>
      <c r="AX186" s="12" t="s">
        <v>69</v>
      </c>
      <c r="AY186" s="228" t="s">
        <v>162</v>
      </c>
    </row>
    <row r="187" spans="2:65" s="13" customFormat="1">
      <c r="B187" s="233"/>
      <c r="C187" s="234"/>
      <c r="D187" s="219" t="s">
        <v>174</v>
      </c>
      <c r="E187" s="235" t="s">
        <v>21</v>
      </c>
      <c r="F187" s="236" t="s">
        <v>194</v>
      </c>
      <c r="G187" s="234"/>
      <c r="H187" s="237">
        <v>1.44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174</v>
      </c>
      <c r="AU187" s="243" t="s">
        <v>172</v>
      </c>
      <c r="AV187" s="13" t="s">
        <v>171</v>
      </c>
      <c r="AW187" s="13" t="s">
        <v>33</v>
      </c>
      <c r="AX187" s="13" t="s">
        <v>76</v>
      </c>
      <c r="AY187" s="243" t="s">
        <v>162</v>
      </c>
    </row>
    <row r="188" spans="2:65" s="1" customFormat="1" ht="22.5" customHeight="1">
      <c r="B188" s="42"/>
      <c r="C188" s="205" t="s">
        <v>335</v>
      </c>
      <c r="D188" s="205" t="s">
        <v>166</v>
      </c>
      <c r="E188" s="206" t="s">
        <v>320</v>
      </c>
      <c r="F188" s="207" t="s">
        <v>321</v>
      </c>
      <c r="G188" s="208" t="s">
        <v>169</v>
      </c>
      <c r="H188" s="209">
        <v>2.7629999999999999</v>
      </c>
      <c r="I188" s="210"/>
      <c r="J188" s="211">
        <f>ROUND(I188*H188,2)</f>
        <v>0</v>
      </c>
      <c r="K188" s="207" t="s">
        <v>21</v>
      </c>
      <c r="L188" s="62"/>
      <c r="M188" s="212" t="s">
        <v>21</v>
      </c>
      <c r="N188" s="213" t="s">
        <v>40</v>
      </c>
      <c r="O188" s="43"/>
      <c r="P188" s="214">
        <f>O188*H188</f>
        <v>0</v>
      </c>
      <c r="Q188" s="214">
        <v>1.0300000000000001E-3</v>
      </c>
      <c r="R188" s="214">
        <f>Q188*H188</f>
        <v>2.8458900000000002E-3</v>
      </c>
      <c r="S188" s="214">
        <v>0</v>
      </c>
      <c r="T188" s="215">
        <f>S188*H188</f>
        <v>0</v>
      </c>
      <c r="AR188" s="25" t="s">
        <v>171</v>
      </c>
      <c r="AT188" s="25" t="s">
        <v>166</v>
      </c>
      <c r="AU188" s="25" t="s">
        <v>172</v>
      </c>
      <c r="AY188" s="25" t="s">
        <v>162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25" t="s">
        <v>76</v>
      </c>
      <c r="BK188" s="216">
        <f>ROUND(I188*H188,2)</f>
        <v>0</v>
      </c>
      <c r="BL188" s="25" t="s">
        <v>171</v>
      </c>
      <c r="BM188" s="25" t="s">
        <v>679</v>
      </c>
    </row>
    <row r="189" spans="2:65" s="12" customFormat="1">
      <c r="B189" s="217"/>
      <c r="C189" s="218"/>
      <c r="D189" s="229" t="s">
        <v>174</v>
      </c>
      <c r="E189" s="230" t="s">
        <v>21</v>
      </c>
      <c r="F189" s="231" t="s">
        <v>680</v>
      </c>
      <c r="G189" s="218"/>
      <c r="H189" s="232">
        <v>2.7629999999999999</v>
      </c>
      <c r="I189" s="223"/>
      <c r="J189" s="218"/>
      <c r="K189" s="218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174</v>
      </c>
      <c r="AU189" s="228" t="s">
        <v>172</v>
      </c>
      <c r="AV189" s="12" t="s">
        <v>80</v>
      </c>
      <c r="AW189" s="12" t="s">
        <v>33</v>
      </c>
      <c r="AX189" s="12" t="s">
        <v>69</v>
      </c>
      <c r="AY189" s="228" t="s">
        <v>162</v>
      </c>
    </row>
    <row r="190" spans="2:65" s="13" customFormat="1">
      <c r="B190" s="233"/>
      <c r="C190" s="234"/>
      <c r="D190" s="219" t="s">
        <v>174</v>
      </c>
      <c r="E190" s="235" t="s">
        <v>21</v>
      </c>
      <c r="F190" s="236" t="s">
        <v>194</v>
      </c>
      <c r="G190" s="234"/>
      <c r="H190" s="237">
        <v>2.7629999999999999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174</v>
      </c>
      <c r="AU190" s="243" t="s">
        <v>172</v>
      </c>
      <c r="AV190" s="13" t="s">
        <v>171</v>
      </c>
      <c r="AW190" s="13" t="s">
        <v>33</v>
      </c>
      <c r="AX190" s="13" t="s">
        <v>76</v>
      </c>
      <c r="AY190" s="243" t="s">
        <v>162</v>
      </c>
    </row>
    <row r="191" spans="2:65" s="1" customFormat="1" ht="22.5" customHeight="1">
      <c r="B191" s="42"/>
      <c r="C191" s="205" t="s">
        <v>340</v>
      </c>
      <c r="D191" s="205" t="s">
        <v>166</v>
      </c>
      <c r="E191" s="206" t="s">
        <v>325</v>
      </c>
      <c r="F191" s="207" t="s">
        <v>326</v>
      </c>
      <c r="G191" s="208" t="s">
        <v>169</v>
      </c>
      <c r="H191" s="209">
        <v>2.7629999999999999</v>
      </c>
      <c r="I191" s="210"/>
      <c r="J191" s="211">
        <f>ROUND(I191*H191,2)</f>
        <v>0</v>
      </c>
      <c r="K191" s="207" t="s">
        <v>21</v>
      </c>
      <c r="L191" s="62"/>
      <c r="M191" s="212" t="s">
        <v>21</v>
      </c>
      <c r="N191" s="213" t="s">
        <v>40</v>
      </c>
      <c r="O191" s="43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AR191" s="25" t="s">
        <v>171</v>
      </c>
      <c r="AT191" s="25" t="s">
        <v>166</v>
      </c>
      <c r="AU191" s="25" t="s">
        <v>172</v>
      </c>
      <c r="AY191" s="25" t="s">
        <v>162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25" t="s">
        <v>76</v>
      </c>
      <c r="BK191" s="216">
        <f>ROUND(I191*H191,2)</f>
        <v>0</v>
      </c>
      <c r="BL191" s="25" t="s">
        <v>171</v>
      </c>
      <c r="BM191" s="25" t="s">
        <v>681</v>
      </c>
    </row>
    <row r="192" spans="2:65" s="12" customFormat="1">
      <c r="B192" s="217"/>
      <c r="C192" s="218"/>
      <c r="D192" s="229" t="s">
        <v>174</v>
      </c>
      <c r="E192" s="230" t="s">
        <v>21</v>
      </c>
      <c r="F192" s="231" t="s">
        <v>682</v>
      </c>
      <c r="G192" s="218"/>
      <c r="H192" s="232">
        <v>2.7629999999999999</v>
      </c>
      <c r="I192" s="223"/>
      <c r="J192" s="218"/>
      <c r="K192" s="218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174</v>
      </c>
      <c r="AU192" s="228" t="s">
        <v>172</v>
      </c>
      <c r="AV192" s="12" t="s">
        <v>80</v>
      </c>
      <c r="AW192" s="12" t="s">
        <v>33</v>
      </c>
      <c r="AX192" s="12" t="s">
        <v>69</v>
      </c>
      <c r="AY192" s="228" t="s">
        <v>162</v>
      </c>
    </row>
    <row r="193" spans="2:65" s="13" customFormat="1">
      <c r="B193" s="233"/>
      <c r="C193" s="234"/>
      <c r="D193" s="219" t="s">
        <v>174</v>
      </c>
      <c r="E193" s="235" t="s">
        <v>21</v>
      </c>
      <c r="F193" s="236" t="s">
        <v>194</v>
      </c>
      <c r="G193" s="234"/>
      <c r="H193" s="237">
        <v>2.7629999999999999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AT193" s="243" t="s">
        <v>174</v>
      </c>
      <c r="AU193" s="243" t="s">
        <v>172</v>
      </c>
      <c r="AV193" s="13" t="s">
        <v>171</v>
      </c>
      <c r="AW193" s="13" t="s">
        <v>33</v>
      </c>
      <c r="AX193" s="13" t="s">
        <v>76</v>
      </c>
      <c r="AY193" s="243" t="s">
        <v>162</v>
      </c>
    </row>
    <row r="194" spans="2:65" s="1" customFormat="1" ht="22.5" customHeight="1">
      <c r="B194" s="42"/>
      <c r="C194" s="205" t="s">
        <v>345</v>
      </c>
      <c r="D194" s="205" t="s">
        <v>166</v>
      </c>
      <c r="E194" s="206" t="s">
        <v>330</v>
      </c>
      <c r="F194" s="207" t="s">
        <v>331</v>
      </c>
      <c r="G194" s="208" t="s">
        <v>289</v>
      </c>
      <c r="H194" s="209">
        <v>7.5999999999999998E-2</v>
      </c>
      <c r="I194" s="210"/>
      <c r="J194" s="211">
        <f>ROUND(I194*H194,2)</f>
        <v>0</v>
      </c>
      <c r="K194" s="207" t="s">
        <v>21</v>
      </c>
      <c r="L194" s="62"/>
      <c r="M194" s="212" t="s">
        <v>21</v>
      </c>
      <c r="N194" s="213" t="s">
        <v>40</v>
      </c>
      <c r="O194" s="43"/>
      <c r="P194" s="214">
        <f>O194*H194</f>
        <v>0</v>
      </c>
      <c r="Q194" s="214">
        <v>1.0530600000000001</v>
      </c>
      <c r="R194" s="214">
        <f>Q194*H194</f>
        <v>8.0032560000000003E-2</v>
      </c>
      <c r="S194" s="214">
        <v>0</v>
      </c>
      <c r="T194" s="215">
        <f>S194*H194</f>
        <v>0</v>
      </c>
      <c r="AR194" s="25" t="s">
        <v>171</v>
      </c>
      <c r="AT194" s="25" t="s">
        <v>166</v>
      </c>
      <c r="AU194" s="25" t="s">
        <v>172</v>
      </c>
      <c r="AY194" s="25" t="s">
        <v>162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25" t="s">
        <v>76</v>
      </c>
      <c r="BK194" s="216">
        <f>ROUND(I194*H194,2)</f>
        <v>0</v>
      </c>
      <c r="BL194" s="25" t="s">
        <v>171</v>
      </c>
      <c r="BM194" s="25" t="s">
        <v>683</v>
      </c>
    </row>
    <row r="195" spans="2:65" s="12" customFormat="1">
      <c r="B195" s="217"/>
      <c r="C195" s="218"/>
      <c r="D195" s="229" t="s">
        <v>174</v>
      </c>
      <c r="E195" s="230" t="s">
        <v>21</v>
      </c>
      <c r="F195" s="231" t="s">
        <v>684</v>
      </c>
      <c r="G195" s="218"/>
      <c r="H195" s="232">
        <v>7.5999999999999998E-2</v>
      </c>
      <c r="I195" s="223"/>
      <c r="J195" s="218"/>
      <c r="K195" s="218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174</v>
      </c>
      <c r="AU195" s="228" t="s">
        <v>172</v>
      </c>
      <c r="AV195" s="12" t="s">
        <v>80</v>
      </c>
      <c r="AW195" s="12" t="s">
        <v>33</v>
      </c>
      <c r="AX195" s="12" t="s">
        <v>69</v>
      </c>
      <c r="AY195" s="228" t="s">
        <v>162</v>
      </c>
    </row>
    <row r="196" spans="2:65" s="14" customFormat="1">
      <c r="B196" s="247"/>
      <c r="C196" s="248"/>
      <c r="D196" s="229" t="s">
        <v>174</v>
      </c>
      <c r="E196" s="249" t="s">
        <v>21</v>
      </c>
      <c r="F196" s="250" t="s">
        <v>279</v>
      </c>
      <c r="G196" s="248"/>
      <c r="H196" s="251">
        <v>7.5999999999999998E-2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AT196" s="257" t="s">
        <v>174</v>
      </c>
      <c r="AU196" s="257" t="s">
        <v>172</v>
      </c>
      <c r="AV196" s="14" t="s">
        <v>172</v>
      </c>
      <c r="AW196" s="14" t="s">
        <v>33</v>
      </c>
      <c r="AX196" s="14" t="s">
        <v>69</v>
      </c>
      <c r="AY196" s="257" t="s">
        <v>162</v>
      </c>
    </row>
    <row r="197" spans="2:65" s="13" customFormat="1">
      <c r="B197" s="233"/>
      <c r="C197" s="234"/>
      <c r="D197" s="229" t="s">
        <v>174</v>
      </c>
      <c r="E197" s="244" t="s">
        <v>21</v>
      </c>
      <c r="F197" s="245" t="s">
        <v>194</v>
      </c>
      <c r="G197" s="234"/>
      <c r="H197" s="246">
        <v>7.5999999999999998E-2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AT197" s="243" t="s">
        <v>174</v>
      </c>
      <c r="AU197" s="243" t="s">
        <v>172</v>
      </c>
      <c r="AV197" s="13" t="s">
        <v>171</v>
      </c>
      <c r="AW197" s="13" t="s">
        <v>33</v>
      </c>
      <c r="AX197" s="13" t="s">
        <v>76</v>
      </c>
      <c r="AY197" s="243" t="s">
        <v>162</v>
      </c>
    </row>
    <row r="198" spans="2:65" s="11" customFormat="1" ht="22.35" customHeight="1">
      <c r="B198" s="186"/>
      <c r="C198" s="187"/>
      <c r="D198" s="202" t="s">
        <v>68</v>
      </c>
      <c r="E198" s="203" t="s">
        <v>171</v>
      </c>
      <c r="F198" s="203" t="s">
        <v>334</v>
      </c>
      <c r="G198" s="187"/>
      <c r="H198" s="187"/>
      <c r="I198" s="190"/>
      <c r="J198" s="204">
        <f>BK198</f>
        <v>0</v>
      </c>
      <c r="K198" s="187"/>
      <c r="L198" s="192"/>
      <c r="M198" s="193"/>
      <c r="N198" s="194"/>
      <c r="O198" s="194"/>
      <c r="P198" s="195">
        <f>SUM(P199:P202)</f>
        <v>0</v>
      </c>
      <c r="Q198" s="194"/>
      <c r="R198" s="195">
        <f>SUM(R199:R202)</f>
        <v>3.5693280000000001</v>
      </c>
      <c r="S198" s="194"/>
      <c r="T198" s="196">
        <f>SUM(T199:T202)</f>
        <v>0</v>
      </c>
      <c r="AR198" s="197" t="s">
        <v>76</v>
      </c>
      <c r="AT198" s="198" t="s">
        <v>68</v>
      </c>
      <c r="AU198" s="198" t="s">
        <v>80</v>
      </c>
      <c r="AY198" s="197" t="s">
        <v>162</v>
      </c>
      <c r="BK198" s="199">
        <f>SUM(BK199:BK202)</f>
        <v>0</v>
      </c>
    </row>
    <row r="199" spans="2:65" s="1" customFormat="1" ht="22.5" customHeight="1">
      <c r="B199" s="42"/>
      <c r="C199" s="205" t="s">
        <v>349</v>
      </c>
      <c r="D199" s="205" t="s">
        <v>166</v>
      </c>
      <c r="E199" s="206" t="s">
        <v>336</v>
      </c>
      <c r="F199" s="207" t="s">
        <v>337</v>
      </c>
      <c r="G199" s="208" t="s">
        <v>169</v>
      </c>
      <c r="H199" s="209">
        <v>14.4</v>
      </c>
      <c r="I199" s="210"/>
      <c r="J199" s="211">
        <f>ROUND(I199*H199,2)</f>
        <v>0</v>
      </c>
      <c r="K199" s="207" t="s">
        <v>21</v>
      </c>
      <c r="L199" s="62"/>
      <c r="M199" s="212" t="s">
        <v>21</v>
      </c>
      <c r="N199" s="213" t="s">
        <v>40</v>
      </c>
      <c r="O199" s="43"/>
      <c r="P199" s="214">
        <f>O199*H199</f>
        <v>0</v>
      </c>
      <c r="Q199" s="214">
        <v>0.24787000000000001</v>
      </c>
      <c r="R199" s="214">
        <f>Q199*H199</f>
        <v>3.5693280000000001</v>
      </c>
      <c r="S199" s="214">
        <v>0</v>
      </c>
      <c r="T199" s="215">
        <f>S199*H199</f>
        <v>0</v>
      </c>
      <c r="AR199" s="25" t="s">
        <v>171</v>
      </c>
      <c r="AT199" s="25" t="s">
        <v>166</v>
      </c>
      <c r="AU199" s="25" t="s">
        <v>172</v>
      </c>
      <c r="AY199" s="25" t="s">
        <v>162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25" t="s">
        <v>76</v>
      </c>
      <c r="BK199" s="216">
        <f>ROUND(I199*H199,2)</f>
        <v>0</v>
      </c>
      <c r="BL199" s="25" t="s">
        <v>171</v>
      </c>
      <c r="BM199" s="25" t="s">
        <v>685</v>
      </c>
    </row>
    <row r="200" spans="2:65" s="12" customFormat="1">
      <c r="B200" s="217"/>
      <c r="C200" s="218"/>
      <c r="D200" s="229" t="s">
        <v>174</v>
      </c>
      <c r="E200" s="230" t="s">
        <v>21</v>
      </c>
      <c r="F200" s="231" t="s">
        <v>548</v>
      </c>
      <c r="G200" s="218"/>
      <c r="H200" s="232">
        <v>14.4</v>
      </c>
      <c r="I200" s="223"/>
      <c r="J200" s="218"/>
      <c r="K200" s="218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174</v>
      </c>
      <c r="AU200" s="228" t="s">
        <v>172</v>
      </c>
      <c r="AV200" s="12" t="s">
        <v>80</v>
      </c>
      <c r="AW200" s="12" t="s">
        <v>33</v>
      </c>
      <c r="AX200" s="12" t="s">
        <v>69</v>
      </c>
      <c r="AY200" s="228" t="s">
        <v>162</v>
      </c>
    </row>
    <row r="201" spans="2:65" s="14" customFormat="1">
      <c r="B201" s="247"/>
      <c r="C201" s="248"/>
      <c r="D201" s="229" t="s">
        <v>174</v>
      </c>
      <c r="E201" s="249" t="s">
        <v>21</v>
      </c>
      <c r="F201" s="250" t="s">
        <v>279</v>
      </c>
      <c r="G201" s="248"/>
      <c r="H201" s="251">
        <v>14.4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AT201" s="257" t="s">
        <v>174</v>
      </c>
      <c r="AU201" s="257" t="s">
        <v>172</v>
      </c>
      <c r="AV201" s="14" t="s">
        <v>172</v>
      </c>
      <c r="AW201" s="14" t="s">
        <v>33</v>
      </c>
      <c r="AX201" s="14" t="s">
        <v>69</v>
      </c>
      <c r="AY201" s="257" t="s">
        <v>162</v>
      </c>
    </row>
    <row r="202" spans="2:65" s="13" customFormat="1">
      <c r="B202" s="233"/>
      <c r="C202" s="234"/>
      <c r="D202" s="229" t="s">
        <v>174</v>
      </c>
      <c r="E202" s="244" t="s">
        <v>21</v>
      </c>
      <c r="F202" s="245" t="s">
        <v>194</v>
      </c>
      <c r="G202" s="234"/>
      <c r="H202" s="246">
        <v>14.4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174</v>
      </c>
      <c r="AU202" s="243" t="s">
        <v>172</v>
      </c>
      <c r="AV202" s="13" t="s">
        <v>171</v>
      </c>
      <c r="AW202" s="13" t="s">
        <v>33</v>
      </c>
      <c r="AX202" s="13" t="s">
        <v>76</v>
      </c>
      <c r="AY202" s="243" t="s">
        <v>162</v>
      </c>
    </row>
    <row r="203" spans="2:65" s="11" customFormat="1" ht="29.85" customHeight="1">
      <c r="B203" s="186"/>
      <c r="C203" s="187"/>
      <c r="D203" s="202" t="s">
        <v>68</v>
      </c>
      <c r="E203" s="203" t="s">
        <v>188</v>
      </c>
      <c r="F203" s="203" t="s">
        <v>339</v>
      </c>
      <c r="G203" s="187"/>
      <c r="H203" s="187"/>
      <c r="I203" s="190"/>
      <c r="J203" s="204">
        <f>BK203</f>
        <v>0</v>
      </c>
      <c r="K203" s="187"/>
      <c r="L203" s="192"/>
      <c r="M203" s="193"/>
      <c r="N203" s="194"/>
      <c r="O203" s="194"/>
      <c r="P203" s="195">
        <f>SUM(P204:P232)</f>
        <v>0</v>
      </c>
      <c r="Q203" s="194"/>
      <c r="R203" s="195">
        <f>SUM(R204:R232)</f>
        <v>30.434232000000005</v>
      </c>
      <c r="S203" s="194"/>
      <c r="T203" s="196">
        <f>SUM(T204:T232)</f>
        <v>0</v>
      </c>
      <c r="AR203" s="197" t="s">
        <v>76</v>
      </c>
      <c r="AT203" s="198" t="s">
        <v>68</v>
      </c>
      <c r="AU203" s="198" t="s">
        <v>76</v>
      </c>
      <c r="AY203" s="197" t="s">
        <v>162</v>
      </c>
      <c r="BK203" s="199">
        <f>SUM(BK204:BK232)</f>
        <v>0</v>
      </c>
    </row>
    <row r="204" spans="2:65" s="1" customFormat="1" ht="22.5" customHeight="1">
      <c r="B204" s="42"/>
      <c r="C204" s="205" t="s">
        <v>355</v>
      </c>
      <c r="D204" s="205" t="s">
        <v>166</v>
      </c>
      <c r="E204" s="206" t="s">
        <v>341</v>
      </c>
      <c r="F204" s="207" t="s">
        <v>342</v>
      </c>
      <c r="G204" s="208" t="s">
        <v>169</v>
      </c>
      <c r="H204" s="209">
        <v>6.6</v>
      </c>
      <c r="I204" s="210"/>
      <c r="J204" s="211">
        <f>ROUND(I204*H204,2)</f>
        <v>0</v>
      </c>
      <c r="K204" s="207" t="s">
        <v>21</v>
      </c>
      <c r="L204" s="62"/>
      <c r="M204" s="212" t="s">
        <v>21</v>
      </c>
      <c r="N204" s="213" t="s">
        <v>40</v>
      </c>
      <c r="O204" s="43"/>
      <c r="P204" s="214">
        <f>O204*H204</f>
        <v>0</v>
      </c>
      <c r="Q204" s="214">
        <v>0.20724000000000001</v>
      </c>
      <c r="R204" s="214">
        <f>Q204*H204</f>
        <v>1.3677839999999999</v>
      </c>
      <c r="S204" s="214">
        <v>0</v>
      </c>
      <c r="T204" s="215">
        <f>S204*H204</f>
        <v>0</v>
      </c>
      <c r="AR204" s="25" t="s">
        <v>171</v>
      </c>
      <c r="AT204" s="25" t="s">
        <v>166</v>
      </c>
      <c r="AU204" s="25" t="s">
        <v>80</v>
      </c>
      <c r="AY204" s="25" t="s">
        <v>162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25" t="s">
        <v>76</v>
      </c>
      <c r="BK204" s="216">
        <f>ROUND(I204*H204,2)</f>
        <v>0</v>
      </c>
      <c r="BL204" s="25" t="s">
        <v>171</v>
      </c>
      <c r="BM204" s="25" t="s">
        <v>686</v>
      </c>
    </row>
    <row r="205" spans="2:65" s="12" customFormat="1">
      <c r="B205" s="217"/>
      <c r="C205" s="218"/>
      <c r="D205" s="219" t="s">
        <v>174</v>
      </c>
      <c r="E205" s="220" t="s">
        <v>21</v>
      </c>
      <c r="F205" s="221" t="s">
        <v>687</v>
      </c>
      <c r="G205" s="218"/>
      <c r="H205" s="222">
        <v>6.6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174</v>
      </c>
      <c r="AU205" s="228" t="s">
        <v>80</v>
      </c>
      <c r="AV205" s="12" t="s">
        <v>80</v>
      </c>
      <c r="AW205" s="12" t="s">
        <v>33</v>
      </c>
      <c r="AX205" s="12" t="s">
        <v>76</v>
      </c>
      <c r="AY205" s="228" t="s">
        <v>162</v>
      </c>
    </row>
    <row r="206" spans="2:65" s="1" customFormat="1" ht="22.5" customHeight="1">
      <c r="B206" s="42"/>
      <c r="C206" s="205" t="s">
        <v>359</v>
      </c>
      <c r="D206" s="205" t="s">
        <v>166</v>
      </c>
      <c r="E206" s="206" t="s">
        <v>346</v>
      </c>
      <c r="F206" s="207" t="s">
        <v>347</v>
      </c>
      <c r="G206" s="208" t="s">
        <v>169</v>
      </c>
      <c r="H206" s="209">
        <v>11.4</v>
      </c>
      <c r="I206" s="210"/>
      <c r="J206" s="211">
        <f>ROUND(I206*H206,2)</f>
        <v>0</v>
      </c>
      <c r="K206" s="207" t="s">
        <v>21</v>
      </c>
      <c r="L206" s="62"/>
      <c r="M206" s="212" t="s">
        <v>21</v>
      </c>
      <c r="N206" s="213" t="s">
        <v>40</v>
      </c>
      <c r="O206" s="43"/>
      <c r="P206" s="214">
        <f>O206*H206</f>
        <v>0</v>
      </c>
      <c r="Q206" s="214">
        <v>0.27994000000000002</v>
      </c>
      <c r="R206" s="214">
        <f>Q206*H206</f>
        <v>3.1913160000000005</v>
      </c>
      <c r="S206" s="214">
        <v>0</v>
      </c>
      <c r="T206" s="215">
        <f>S206*H206</f>
        <v>0</v>
      </c>
      <c r="AR206" s="25" t="s">
        <v>171</v>
      </c>
      <c r="AT206" s="25" t="s">
        <v>166</v>
      </c>
      <c r="AU206" s="25" t="s">
        <v>80</v>
      </c>
      <c r="AY206" s="25" t="s">
        <v>162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25" t="s">
        <v>76</v>
      </c>
      <c r="BK206" s="216">
        <f>ROUND(I206*H206,2)</f>
        <v>0</v>
      </c>
      <c r="BL206" s="25" t="s">
        <v>171</v>
      </c>
      <c r="BM206" s="25" t="s">
        <v>688</v>
      </c>
    </row>
    <row r="207" spans="2:65" s="12" customFormat="1">
      <c r="B207" s="217"/>
      <c r="C207" s="218"/>
      <c r="D207" s="229" t="s">
        <v>174</v>
      </c>
      <c r="E207" s="230" t="s">
        <v>21</v>
      </c>
      <c r="F207" s="231" t="s">
        <v>687</v>
      </c>
      <c r="G207" s="218"/>
      <c r="H207" s="232">
        <v>6.6</v>
      </c>
      <c r="I207" s="223"/>
      <c r="J207" s="218"/>
      <c r="K207" s="218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174</v>
      </c>
      <c r="AU207" s="228" t="s">
        <v>80</v>
      </c>
      <c r="AV207" s="12" t="s">
        <v>80</v>
      </c>
      <c r="AW207" s="12" t="s">
        <v>33</v>
      </c>
      <c r="AX207" s="12" t="s">
        <v>69</v>
      </c>
      <c r="AY207" s="228" t="s">
        <v>162</v>
      </c>
    </row>
    <row r="208" spans="2:65" s="12" customFormat="1">
      <c r="B208" s="217"/>
      <c r="C208" s="218"/>
      <c r="D208" s="229" t="s">
        <v>174</v>
      </c>
      <c r="E208" s="230" t="s">
        <v>21</v>
      </c>
      <c r="F208" s="231" t="s">
        <v>672</v>
      </c>
      <c r="G208" s="218"/>
      <c r="H208" s="232">
        <v>4.8</v>
      </c>
      <c r="I208" s="223"/>
      <c r="J208" s="218"/>
      <c r="K208" s="218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174</v>
      </c>
      <c r="AU208" s="228" t="s">
        <v>80</v>
      </c>
      <c r="AV208" s="12" t="s">
        <v>80</v>
      </c>
      <c r="AW208" s="12" t="s">
        <v>33</v>
      </c>
      <c r="AX208" s="12" t="s">
        <v>69</v>
      </c>
      <c r="AY208" s="228" t="s">
        <v>162</v>
      </c>
    </row>
    <row r="209" spans="2:65" s="13" customFormat="1">
      <c r="B209" s="233"/>
      <c r="C209" s="234"/>
      <c r="D209" s="219" t="s">
        <v>174</v>
      </c>
      <c r="E209" s="235" t="s">
        <v>21</v>
      </c>
      <c r="F209" s="236" t="s">
        <v>194</v>
      </c>
      <c r="G209" s="234"/>
      <c r="H209" s="237">
        <v>11.4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174</v>
      </c>
      <c r="AU209" s="243" t="s">
        <v>80</v>
      </c>
      <c r="AV209" s="13" t="s">
        <v>171</v>
      </c>
      <c r="AW209" s="13" t="s">
        <v>33</v>
      </c>
      <c r="AX209" s="13" t="s">
        <v>76</v>
      </c>
      <c r="AY209" s="243" t="s">
        <v>162</v>
      </c>
    </row>
    <row r="210" spans="2:65" s="1" customFormat="1" ht="22.5" customHeight="1">
      <c r="B210" s="42"/>
      <c r="C210" s="205" t="s">
        <v>363</v>
      </c>
      <c r="D210" s="205" t="s">
        <v>166</v>
      </c>
      <c r="E210" s="206" t="s">
        <v>689</v>
      </c>
      <c r="F210" s="207" t="s">
        <v>690</v>
      </c>
      <c r="G210" s="208" t="s">
        <v>169</v>
      </c>
      <c r="H210" s="209">
        <v>4.8</v>
      </c>
      <c r="I210" s="210"/>
      <c r="J210" s="211">
        <f>ROUND(I210*H210,2)</f>
        <v>0</v>
      </c>
      <c r="K210" s="207" t="s">
        <v>170</v>
      </c>
      <c r="L210" s="62"/>
      <c r="M210" s="212" t="s">
        <v>21</v>
      </c>
      <c r="N210" s="213" t="s">
        <v>40</v>
      </c>
      <c r="O210" s="43"/>
      <c r="P210" s="214">
        <f>O210*H210</f>
        <v>0</v>
      </c>
      <c r="Q210" s="214">
        <v>0.33445999999999998</v>
      </c>
      <c r="R210" s="214">
        <f>Q210*H210</f>
        <v>1.6054079999999999</v>
      </c>
      <c r="S210" s="214">
        <v>0</v>
      </c>
      <c r="T210" s="215">
        <f>S210*H210</f>
        <v>0</v>
      </c>
      <c r="AR210" s="25" t="s">
        <v>171</v>
      </c>
      <c r="AT210" s="25" t="s">
        <v>166</v>
      </c>
      <c r="AU210" s="25" t="s">
        <v>80</v>
      </c>
      <c r="AY210" s="25" t="s">
        <v>162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25" t="s">
        <v>76</v>
      </c>
      <c r="BK210" s="216">
        <f>ROUND(I210*H210,2)</f>
        <v>0</v>
      </c>
      <c r="BL210" s="25" t="s">
        <v>171</v>
      </c>
      <c r="BM210" s="25" t="s">
        <v>691</v>
      </c>
    </row>
    <row r="211" spans="2:65" s="12" customFormat="1">
      <c r="B211" s="217"/>
      <c r="C211" s="218"/>
      <c r="D211" s="219" t="s">
        <v>174</v>
      </c>
      <c r="E211" s="220" t="s">
        <v>21</v>
      </c>
      <c r="F211" s="221" t="s">
        <v>672</v>
      </c>
      <c r="G211" s="218"/>
      <c r="H211" s="222">
        <v>4.8</v>
      </c>
      <c r="I211" s="223"/>
      <c r="J211" s="218"/>
      <c r="K211" s="218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174</v>
      </c>
      <c r="AU211" s="228" t="s">
        <v>80</v>
      </c>
      <c r="AV211" s="12" t="s">
        <v>80</v>
      </c>
      <c r="AW211" s="12" t="s">
        <v>33</v>
      </c>
      <c r="AX211" s="12" t="s">
        <v>76</v>
      </c>
      <c r="AY211" s="228" t="s">
        <v>162</v>
      </c>
    </row>
    <row r="212" spans="2:65" s="1" customFormat="1" ht="22.5" customHeight="1">
      <c r="B212" s="42"/>
      <c r="C212" s="205" t="s">
        <v>369</v>
      </c>
      <c r="D212" s="205" t="s">
        <v>166</v>
      </c>
      <c r="E212" s="206" t="s">
        <v>350</v>
      </c>
      <c r="F212" s="207" t="s">
        <v>351</v>
      </c>
      <c r="G212" s="208" t="s">
        <v>169</v>
      </c>
      <c r="H212" s="209">
        <v>14.4</v>
      </c>
      <c r="I212" s="210"/>
      <c r="J212" s="211">
        <f>ROUND(I212*H212,2)</f>
        <v>0</v>
      </c>
      <c r="K212" s="207" t="s">
        <v>21</v>
      </c>
      <c r="L212" s="62"/>
      <c r="M212" s="212" t="s">
        <v>21</v>
      </c>
      <c r="N212" s="213" t="s">
        <v>40</v>
      </c>
      <c r="O212" s="43"/>
      <c r="P212" s="214">
        <f>O212*H212</f>
        <v>0</v>
      </c>
      <c r="Q212" s="214">
        <v>0.49586999999999998</v>
      </c>
      <c r="R212" s="214">
        <f>Q212*H212</f>
        <v>7.1405279999999998</v>
      </c>
      <c r="S212" s="214">
        <v>0</v>
      </c>
      <c r="T212" s="215">
        <f>S212*H212</f>
        <v>0</v>
      </c>
      <c r="AR212" s="25" t="s">
        <v>352</v>
      </c>
      <c r="AT212" s="25" t="s">
        <v>166</v>
      </c>
      <c r="AU212" s="25" t="s">
        <v>80</v>
      </c>
      <c r="AY212" s="25" t="s">
        <v>162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25" t="s">
        <v>76</v>
      </c>
      <c r="BK212" s="216">
        <f>ROUND(I212*H212,2)</f>
        <v>0</v>
      </c>
      <c r="BL212" s="25" t="s">
        <v>352</v>
      </c>
      <c r="BM212" s="25" t="s">
        <v>692</v>
      </c>
    </row>
    <row r="213" spans="2:65" s="12" customFormat="1">
      <c r="B213" s="217"/>
      <c r="C213" s="218"/>
      <c r="D213" s="219" t="s">
        <v>174</v>
      </c>
      <c r="E213" s="220" t="s">
        <v>21</v>
      </c>
      <c r="F213" s="221" t="s">
        <v>548</v>
      </c>
      <c r="G213" s="218"/>
      <c r="H213" s="222">
        <v>14.4</v>
      </c>
      <c r="I213" s="223"/>
      <c r="J213" s="218"/>
      <c r="K213" s="218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174</v>
      </c>
      <c r="AU213" s="228" t="s">
        <v>80</v>
      </c>
      <c r="AV213" s="12" t="s">
        <v>80</v>
      </c>
      <c r="AW213" s="12" t="s">
        <v>33</v>
      </c>
      <c r="AX213" s="12" t="s">
        <v>76</v>
      </c>
      <c r="AY213" s="228" t="s">
        <v>162</v>
      </c>
    </row>
    <row r="214" spans="2:65" s="1" customFormat="1" ht="31.5" customHeight="1">
      <c r="B214" s="42"/>
      <c r="C214" s="205" t="s">
        <v>373</v>
      </c>
      <c r="D214" s="205" t="s">
        <v>166</v>
      </c>
      <c r="E214" s="206" t="s">
        <v>693</v>
      </c>
      <c r="F214" s="207" t="s">
        <v>694</v>
      </c>
      <c r="G214" s="208" t="s">
        <v>169</v>
      </c>
      <c r="H214" s="209">
        <v>4.8</v>
      </c>
      <c r="I214" s="210"/>
      <c r="J214" s="211">
        <f>ROUND(I214*H214,2)</f>
        <v>0</v>
      </c>
      <c r="K214" s="207" t="s">
        <v>170</v>
      </c>
      <c r="L214" s="62"/>
      <c r="M214" s="212" t="s">
        <v>21</v>
      </c>
      <c r="N214" s="213" t="s">
        <v>40</v>
      </c>
      <c r="O214" s="43"/>
      <c r="P214" s="214">
        <f>O214*H214</f>
        <v>0</v>
      </c>
      <c r="Q214" s="214">
        <v>0.37536000000000003</v>
      </c>
      <c r="R214" s="214">
        <f>Q214*H214</f>
        <v>1.801728</v>
      </c>
      <c r="S214" s="214">
        <v>0</v>
      </c>
      <c r="T214" s="215">
        <f>S214*H214</f>
        <v>0</v>
      </c>
      <c r="AR214" s="25" t="s">
        <v>171</v>
      </c>
      <c r="AT214" s="25" t="s">
        <v>166</v>
      </c>
      <c r="AU214" s="25" t="s">
        <v>80</v>
      </c>
      <c r="AY214" s="25" t="s">
        <v>162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25" t="s">
        <v>76</v>
      </c>
      <c r="BK214" s="216">
        <f>ROUND(I214*H214,2)</f>
        <v>0</v>
      </c>
      <c r="BL214" s="25" t="s">
        <v>171</v>
      </c>
      <c r="BM214" s="25" t="s">
        <v>695</v>
      </c>
    </row>
    <row r="215" spans="2:65" s="12" customFormat="1">
      <c r="B215" s="217"/>
      <c r="C215" s="218"/>
      <c r="D215" s="219" t="s">
        <v>174</v>
      </c>
      <c r="E215" s="220" t="s">
        <v>21</v>
      </c>
      <c r="F215" s="221" t="s">
        <v>672</v>
      </c>
      <c r="G215" s="218"/>
      <c r="H215" s="222">
        <v>4.8</v>
      </c>
      <c r="I215" s="223"/>
      <c r="J215" s="218"/>
      <c r="K215" s="218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174</v>
      </c>
      <c r="AU215" s="228" t="s">
        <v>80</v>
      </c>
      <c r="AV215" s="12" t="s">
        <v>80</v>
      </c>
      <c r="AW215" s="12" t="s">
        <v>33</v>
      </c>
      <c r="AX215" s="12" t="s">
        <v>76</v>
      </c>
      <c r="AY215" s="228" t="s">
        <v>162</v>
      </c>
    </row>
    <row r="216" spans="2:65" s="1" customFormat="1" ht="22.5" customHeight="1">
      <c r="B216" s="42"/>
      <c r="C216" s="205" t="s">
        <v>378</v>
      </c>
      <c r="D216" s="205" t="s">
        <v>166</v>
      </c>
      <c r="E216" s="206" t="s">
        <v>356</v>
      </c>
      <c r="F216" s="207" t="s">
        <v>357</v>
      </c>
      <c r="G216" s="208" t="s">
        <v>169</v>
      </c>
      <c r="H216" s="209">
        <v>14.4</v>
      </c>
      <c r="I216" s="210"/>
      <c r="J216" s="211">
        <f>ROUND(I216*H216,2)</f>
        <v>0</v>
      </c>
      <c r="K216" s="207" t="s">
        <v>21</v>
      </c>
      <c r="L216" s="62"/>
      <c r="M216" s="212" t="s">
        <v>21</v>
      </c>
      <c r="N216" s="213" t="s">
        <v>40</v>
      </c>
      <c r="O216" s="43"/>
      <c r="P216" s="214">
        <f>O216*H216</f>
        <v>0</v>
      </c>
      <c r="Q216" s="214">
        <v>0.53639999999999999</v>
      </c>
      <c r="R216" s="214">
        <f>Q216*H216</f>
        <v>7.7241600000000004</v>
      </c>
      <c r="S216" s="214">
        <v>0</v>
      </c>
      <c r="T216" s="215">
        <f>S216*H216</f>
        <v>0</v>
      </c>
      <c r="AR216" s="25" t="s">
        <v>171</v>
      </c>
      <c r="AT216" s="25" t="s">
        <v>166</v>
      </c>
      <c r="AU216" s="25" t="s">
        <v>80</v>
      </c>
      <c r="AY216" s="25" t="s">
        <v>162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25" t="s">
        <v>76</v>
      </c>
      <c r="BK216" s="216">
        <f>ROUND(I216*H216,2)</f>
        <v>0</v>
      </c>
      <c r="BL216" s="25" t="s">
        <v>171</v>
      </c>
      <c r="BM216" s="25" t="s">
        <v>696</v>
      </c>
    </row>
    <row r="217" spans="2:65" s="12" customFormat="1">
      <c r="B217" s="217"/>
      <c r="C217" s="218"/>
      <c r="D217" s="219" t="s">
        <v>174</v>
      </c>
      <c r="E217" s="220" t="s">
        <v>21</v>
      </c>
      <c r="F217" s="221" t="s">
        <v>548</v>
      </c>
      <c r="G217" s="218"/>
      <c r="H217" s="222">
        <v>14.4</v>
      </c>
      <c r="I217" s="223"/>
      <c r="J217" s="218"/>
      <c r="K217" s="218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174</v>
      </c>
      <c r="AU217" s="228" t="s">
        <v>80</v>
      </c>
      <c r="AV217" s="12" t="s">
        <v>80</v>
      </c>
      <c r="AW217" s="12" t="s">
        <v>33</v>
      </c>
      <c r="AX217" s="12" t="s">
        <v>76</v>
      </c>
      <c r="AY217" s="228" t="s">
        <v>162</v>
      </c>
    </row>
    <row r="218" spans="2:65" s="1" customFormat="1" ht="31.5" customHeight="1">
      <c r="B218" s="42"/>
      <c r="C218" s="205" t="s">
        <v>383</v>
      </c>
      <c r="D218" s="205" t="s">
        <v>166</v>
      </c>
      <c r="E218" s="206" t="s">
        <v>697</v>
      </c>
      <c r="F218" s="207" t="s">
        <v>698</v>
      </c>
      <c r="G218" s="208" t="s">
        <v>169</v>
      </c>
      <c r="H218" s="209">
        <v>4.8</v>
      </c>
      <c r="I218" s="210"/>
      <c r="J218" s="211">
        <f>ROUND(I218*H218,2)</f>
        <v>0</v>
      </c>
      <c r="K218" s="207" t="s">
        <v>21</v>
      </c>
      <c r="L218" s="62"/>
      <c r="M218" s="212" t="s">
        <v>21</v>
      </c>
      <c r="N218" s="213" t="s">
        <v>40</v>
      </c>
      <c r="O218" s="43"/>
      <c r="P218" s="214">
        <f>O218*H218</f>
        <v>0</v>
      </c>
      <c r="Q218" s="214">
        <v>0.20745</v>
      </c>
      <c r="R218" s="214">
        <f>Q218*H218</f>
        <v>0.99575999999999998</v>
      </c>
      <c r="S218" s="214">
        <v>0</v>
      </c>
      <c r="T218" s="215">
        <f>S218*H218</f>
        <v>0</v>
      </c>
      <c r="AR218" s="25" t="s">
        <v>171</v>
      </c>
      <c r="AT218" s="25" t="s">
        <v>166</v>
      </c>
      <c r="AU218" s="25" t="s">
        <v>80</v>
      </c>
      <c r="AY218" s="25" t="s">
        <v>162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25" t="s">
        <v>76</v>
      </c>
      <c r="BK218" s="216">
        <f>ROUND(I218*H218,2)</f>
        <v>0</v>
      </c>
      <c r="BL218" s="25" t="s">
        <v>171</v>
      </c>
      <c r="BM218" s="25" t="s">
        <v>699</v>
      </c>
    </row>
    <row r="219" spans="2:65" s="12" customFormat="1">
      <c r="B219" s="217"/>
      <c r="C219" s="218"/>
      <c r="D219" s="219" t="s">
        <v>174</v>
      </c>
      <c r="E219" s="220" t="s">
        <v>21</v>
      </c>
      <c r="F219" s="221" t="s">
        <v>700</v>
      </c>
      <c r="G219" s="218"/>
      <c r="H219" s="222">
        <v>4.8</v>
      </c>
      <c r="I219" s="223"/>
      <c r="J219" s="218"/>
      <c r="K219" s="218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174</v>
      </c>
      <c r="AU219" s="228" t="s">
        <v>80</v>
      </c>
      <c r="AV219" s="12" t="s">
        <v>80</v>
      </c>
      <c r="AW219" s="12" t="s">
        <v>33</v>
      </c>
      <c r="AX219" s="12" t="s">
        <v>76</v>
      </c>
      <c r="AY219" s="228" t="s">
        <v>162</v>
      </c>
    </row>
    <row r="220" spans="2:65" s="1" customFormat="1" ht="22.5" customHeight="1">
      <c r="B220" s="42"/>
      <c r="C220" s="205" t="s">
        <v>390</v>
      </c>
      <c r="D220" s="205" t="s">
        <v>166</v>
      </c>
      <c r="E220" s="206" t="s">
        <v>701</v>
      </c>
      <c r="F220" s="207" t="s">
        <v>702</v>
      </c>
      <c r="G220" s="208" t="s">
        <v>169</v>
      </c>
      <c r="H220" s="209">
        <v>4.8</v>
      </c>
      <c r="I220" s="210"/>
      <c r="J220" s="211">
        <f>ROUND(I220*H220,2)</f>
        <v>0</v>
      </c>
      <c r="K220" s="207" t="s">
        <v>170</v>
      </c>
      <c r="L220" s="62"/>
      <c r="M220" s="212" t="s">
        <v>21</v>
      </c>
      <c r="N220" s="213" t="s">
        <v>40</v>
      </c>
      <c r="O220" s="43"/>
      <c r="P220" s="214">
        <f>O220*H220</f>
        <v>0</v>
      </c>
      <c r="Q220" s="214">
        <v>3.1E-4</v>
      </c>
      <c r="R220" s="214">
        <f>Q220*H220</f>
        <v>1.488E-3</v>
      </c>
      <c r="S220" s="214">
        <v>0</v>
      </c>
      <c r="T220" s="215">
        <f>S220*H220</f>
        <v>0</v>
      </c>
      <c r="AR220" s="25" t="s">
        <v>171</v>
      </c>
      <c r="AT220" s="25" t="s">
        <v>166</v>
      </c>
      <c r="AU220" s="25" t="s">
        <v>80</v>
      </c>
      <c r="AY220" s="25" t="s">
        <v>162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25" t="s">
        <v>76</v>
      </c>
      <c r="BK220" s="216">
        <f>ROUND(I220*H220,2)</f>
        <v>0</v>
      </c>
      <c r="BL220" s="25" t="s">
        <v>171</v>
      </c>
      <c r="BM220" s="25" t="s">
        <v>703</v>
      </c>
    </row>
    <row r="221" spans="2:65" s="12" customFormat="1">
      <c r="B221" s="217"/>
      <c r="C221" s="218"/>
      <c r="D221" s="219" t="s">
        <v>174</v>
      </c>
      <c r="E221" s="220" t="s">
        <v>21</v>
      </c>
      <c r="F221" s="221" t="s">
        <v>672</v>
      </c>
      <c r="G221" s="218"/>
      <c r="H221" s="222">
        <v>4.8</v>
      </c>
      <c r="I221" s="223"/>
      <c r="J221" s="218"/>
      <c r="K221" s="218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174</v>
      </c>
      <c r="AU221" s="228" t="s">
        <v>80</v>
      </c>
      <c r="AV221" s="12" t="s">
        <v>80</v>
      </c>
      <c r="AW221" s="12" t="s">
        <v>33</v>
      </c>
      <c r="AX221" s="12" t="s">
        <v>76</v>
      </c>
      <c r="AY221" s="228" t="s">
        <v>162</v>
      </c>
    </row>
    <row r="222" spans="2:65" s="1" customFormat="1" ht="31.5" customHeight="1">
      <c r="B222" s="42"/>
      <c r="C222" s="205" t="s">
        <v>394</v>
      </c>
      <c r="D222" s="205" t="s">
        <v>166</v>
      </c>
      <c r="E222" s="206" t="s">
        <v>360</v>
      </c>
      <c r="F222" s="207" t="s">
        <v>361</v>
      </c>
      <c r="G222" s="208" t="s">
        <v>169</v>
      </c>
      <c r="H222" s="209">
        <v>18</v>
      </c>
      <c r="I222" s="210"/>
      <c r="J222" s="211">
        <f>ROUND(I222*H222,2)</f>
        <v>0</v>
      </c>
      <c r="K222" s="207" t="s">
        <v>21</v>
      </c>
      <c r="L222" s="62"/>
      <c r="M222" s="212" t="s">
        <v>21</v>
      </c>
      <c r="N222" s="213" t="s">
        <v>40</v>
      </c>
      <c r="O222" s="43"/>
      <c r="P222" s="214">
        <f>O222*H222</f>
        <v>0</v>
      </c>
      <c r="Q222" s="214">
        <v>0.10503</v>
      </c>
      <c r="R222" s="214">
        <f>Q222*H222</f>
        <v>1.8905399999999999</v>
      </c>
      <c r="S222" s="214">
        <v>0</v>
      </c>
      <c r="T222" s="215">
        <f>S222*H222</f>
        <v>0</v>
      </c>
      <c r="AR222" s="25" t="s">
        <v>171</v>
      </c>
      <c r="AT222" s="25" t="s">
        <v>166</v>
      </c>
      <c r="AU222" s="25" t="s">
        <v>80</v>
      </c>
      <c r="AY222" s="25" t="s">
        <v>162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25" t="s">
        <v>76</v>
      </c>
      <c r="BK222" s="216">
        <f>ROUND(I222*H222,2)</f>
        <v>0</v>
      </c>
      <c r="BL222" s="25" t="s">
        <v>171</v>
      </c>
      <c r="BM222" s="25" t="s">
        <v>704</v>
      </c>
    </row>
    <row r="223" spans="2:65" s="12" customFormat="1">
      <c r="B223" s="217"/>
      <c r="C223" s="218"/>
      <c r="D223" s="219" t="s">
        <v>174</v>
      </c>
      <c r="E223" s="220" t="s">
        <v>21</v>
      </c>
      <c r="F223" s="221" t="s">
        <v>705</v>
      </c>
      <c r="G223" s="218"/>
      <c r="H223" s="222">
        <v>18</v>
      </c>
      <c r="I223" s="223"/>
      <c r="J223" s="218"/>
      <c r="K223" s="218"/>
      <c r="L223" s="224"/>
      <c r="M223" s="225"/>
      <c r="N223" s="226"/>
      <c r="O223" s="226"/>
      <c r="P223" s="226"/>
      <c r="Q223" s="226"/>
      <c r="R223" s="226"/>
      <c r="S223" s="226"/>
      <c r="T223" s="227"/>
      <c r="AT223" s="228" t="s">
        <v>174</v>
      </c>
      <c r="AU223" s="228" t="s">
        <v>80</v>
      </c>
      <c r="AV223" s="12" t="s">
        <v>80</v>
      </c>
      <c r="AW223" s="12" t="s">
        <v>33</v>
      </c>
      <c r="AX223" s="12" t="s">
        <v>76</v>
      </c>
      <c r="AY223" s="228" t="s">
        <v>162</v>
      </c>
    </row>
    <row r="224" spans="2:65" s="1" customFormat="1" ht="22.5" customHeight="1">
      <c r="B224" s="42"/>
      <c r="C224" s="269" t="s">
        <v>399</v>
      </c>
      <c r="D224" s="269" t="s">
        <v>302</v>
      </c>
      <c r="E224" s="270" t="s">
        <v>364</v>
      </c>
      <c r="F224" s="271" t="s">
        <v>365</v>
      </c>
      <c r="G224" s="272" t="s">
        <v>169</v>
      </c>
      <c r="H224" s="273">
        <v>18.54</v>
      </c>
      <c r="I224" s="274"/>
      <c r="J224" s="275">
        <f>ROUND(I224*H224,2)</f>
        <v>0</v>
      </c>
      <c r="K224" s="271" t="s">
        <v>21</v>
      </c>
      <c r="L224" s="276"/>
      <c r="M224" s="277" t="s">
        <v>21</v>
      </c>
      <c r="N224" s="278" t="s">
        <v>40</v>
      </c>
      <c r="O224" s="43"/>
      <c r="P224" s="214">
        <f>O224*H224</f>
        <v>0</v>
      </c>
      <c r="Q224" s="214">
        <v>0.216</v>
      </c>
      <c r="R224" s="214">
        <f>Q224*H224</f>
        <v>4.0046400000000002</v>
      </c>
      <c r="S224" s="214">
        <v>0</v>
      </c>
      <c r="T224" s="215">
        <f>S224*H224</f>
        <v>0</v>
      </c>
      <c r="AR224" s="25" t="s">
        <v>206</v>
      </c>
      <c r="AT224" s="25" t="s">
        <v>302</v>
      </c>
      <c r="AU224" s="25" t="s">
        <v>80</v>
      </c>
      <c r="AY224" s="25" t="s">
        <v>162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25" t="s">
        <v>76</v>
      </c>
      <c r="BK224" s="216">
        <f>ROUND(I224*H224,2)</f>
        <v>0</v>
      </c>
      <c r="BL224" s="25" t="s">
        <v>171</v>
      </c>
      <c r="BM224" s="25" t="s">
        <v>706</v>
      </c>
    </row>
    <row r="225" spans="2:65" s="12" customFormat="1">
      <c r="B225" s="217"/>
      <c r="C225" s="218"/>
      <c r="D225" s="229" t="s">
        <v>174</v>
      </c>
      <c r="E225" s="230" t="s">
        <v>21</v>
      </c>
      <c r="F225" s="231" t="s">
        <v>705</v>
      </c>
      <c r="G225" s="218"/>
      <c r="H225" s="232">
        <v>18</v>
      </c>
      <c r="I225" s="223"/>
      <c r="J225" s="218"/>
      <c r="K225" s="218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174</v>
      </c>
      <c r="AU225" s="228" t="s">
        <v>80</v>
      </c>
      <c r="AV225" s="12" t="s">
        <v>80</v>
      </c>
      <c r="AW225" s="12" t="s">
        <v>33</v>
      </c>
      <c r="AX225" s="12" t="s">
        <v>76</v>
      </c>
      <c r="AY225" s="228" t="s">
        <v>162</v>
      </c>
    </row>
    <row r="226" spans="2:65" s="12" customFormat="1">
      <c r="B226" s="217"/>
      <c r="C226" s="218"/>
      <c r="D226" s="219" t="s">
        <v>174</v>
      </c>
      <c r="E226" s="218"/>
      <c r="F226" s="221" t="s">
        <v>707</v>
      </c>
      <c r="G226" s="218"/>
      <c r="H226" s="222">
        <v>18.54</v>
      </c>
      <c r="I226" s="223"/>
      <c r="J226" s="218"/>
      <c r="K226" s="218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174</v>
      </c>
      <c r="AU226" s="228" t="s">
        <v>80</v>
      </c>
      <c r="AV226" s="12" t="s">
        <v>80</v>
      </c>
      <c r="AW226" s="12" t="s">
        <v>6</v>
      </c>
      <c r="AX226" s="12" t="s">
        <v>76</v>
      </c>
      <c r="AY226" s="228" t="s">
        <v>162</v>
      </c>
    </row>
    <row r="227" spans="2:65" s="1" customFormat="1" ht="31.5" customHeight="1">
      <c r="B227" s="42"/>
      <c r="C227" s="205" t="s">
        <v>404</v>
      </c>
      <c r="D227" s="205" t="s">
        <v>166</v>
      </c>
      <c r="E227" s="206" t="s">
        <v>708</v>
      </c>
      <c r="F227" s="207" t="s">
        <v>709</v>
      </c>
      <c r="G227" s="208" t="s">
        <v>169</v>
      </c>
      <c r="H227" s="209">
        <v>3</v>
      </c>
      <c r="I227" s="210"/>
      <c r="J227" s="211">
        <f>ROUND(I227*H227,2)</f>
        <v>0</v>
      </c>
      <c r="K227" s="207" t="s">
        <v>21</v>
      </c>
      <c r="L227" s="62"/>
      <c r="M227" s="212" t="s">
        <v>21</v>
      </c>
      <c r="N227" s="213" t="s">
        <v>40</v>
      </c>
      <c r="O227" s="43"/>
      <c r="P227" s="214">
        <f>O227*H227</f>
        <v>0</v>
      </c>
      <c r="Q227" s="214">
        <v>0.10100000000000001</v>
      </c>
      <c r="R227" s="214">
        <f>Q227*H227</f>
        <v>0.30300000000000005</v>
      </c>
      <c r="S227" s="214">
        <v>0</v>
      </c>
      <c r="T227" s="215">
        <f>S227*H227</f>
        <v>0</v>
      </c>
      <c r="AR227" s="25" t="s">
        <v>171</v>
      </c>
      <c r="AT227" s="25" t="s">
        <v>166</v>
      </c>
      <c r="AU227" s="25" t="s">
        <v>80</v>
      </c>
      <c r="AY227" s="25" t="s">
        <v>162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25" t="s">
        <v>76</v>
      </c>
      <c r="BK227" s="216">
        <f>ROUND(I227*H227,2)</f>
        <v>0</v>
      </c>
      <c r="BL227" s="25" t="s">
        <v>171</v>
      </c>
      <c r="BM227" s="25" t="s">
        <v>710</v>
      </c>
    </row>
    <row r="228" spans="2:65" s="12" customFormat="1">
      <c r="B228" s="217"/>
      <c r="C228" s="218"/>
      <c r="D228" s="229" t="s">
        <v>174</v>
      </c>
      <c r="E228" s="230" t="s">
        <v>21</v>
      </c>
      <c r="F228" s="231" t="s">
        <v>711</v>
      </c>
      <c r="G228" s="218"/>
      <c r="H228" s="232">
        <v>3</v>
      </c>
      <c r="I228" s="223"/>
      <c r="J228" s="218"/>
      <c r="K228" s="218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174</v>
      </c>
      <c r="AU228" s="228" t="s">
        <v>80</v>
      </c>
      <c r="AV228" s="12" t="s">
        <v>80</v>
      </c>
      <c r="AW228" s="12" t="s">
        <v>33</v>
      </c>
      <c r="AX228" s="12" t="s">
        <v>69</v>
      </c>
      <c r="AY228" s="228" t="s">
        <v>162</v>
      </c>
    </row>
    <row r="229" spans="2:65" s="13" customFormat="1">
      <c r="B229" s="233"/>
      <c r="C229" s="234"/>
      <c r="D229" s="219" t="s">
        <v>174</v>
      </c>
      <c r="E229" s="235" t="s">
        <v>21</v>
      </c>
      <c r="F229" s="236" t="s">
        <v>194</v>
      </c>
      <c r="G229" s="234"/>
      <c r="H229" s="237">
        <v>3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174</v>
      </c>
      <c r="AU229" s="243" t="s">
        <v>80</v>
      </c>
      <c r="AV229" s="13" t="s">
        <v>171</v>
      </c>
      <c r="AW229" s="13" t="s">
        <v>33</v>
      </c>
      <c r="AX229" s="13" t="s">
        <v>76</v>
      </c>
      <c r="AY229" s="243" t="s">
        <v>162</v>
      </c>
    </row>
    <row r="230" spans="2:65" s="1" customFormat="1" ht="22.5" customHeight="1">
      <c r="B230" s="42"/>
      <c r="C230" s="269" t="s">
        <v>409</v>
      </c>
      <c r="D230" s="269" t="s">
        <v>302</v>
      </c>
      <c r="E230" s="270" t="s">
        <v>712</v>
      </c>
      <c r="F230" s="271" t="s">
        <v>713</v>
      </c>
      <c r="G230" s="272" t="s">
        <v>169</v>
      </c>
      <c r="H230" s="273">
        <v>3.09</v>
      </c>
      <c r="I230" s="274"/>
      <c r="J230" s="275">
        <f>ROUND(I230*H230,2)</f>
        <v>0</v>
      </c>
      <c r="K230" s="271" t="s">
        <v>21</v>
      </c>
      <c r="L230" s="276"/>
      <c r="M230" s="277" t="s">
        <v>21</v>
      </c>
      <c r="N230" s="278" t="s">
        <v>40</v>
      </c>
      <c r="O230" s="43"/>
      <c r="P230" s="214">
        <f>O230*H230</f>
        <v>0</v>
      </c>
      <c r="Q230" s="214">
        <v>0.13200000000000001</v>
      </c>
      <c r="R230" s="214">
        <f>Q230*H230</f>
        <v>0.40788000000000002</v>
      </c>
      <c r="S230" s="214">
        <v>0</v>
      </c>
      <c r="T230" s="215">
        <f>S230*H230</f>
        <v>0</v>
      </c>
      <c r="AR230" s="25" t="s">
        <v>206</v>
      </c>
      <c r="AT230" s="25" t="s">
        <v>302</v>
      </c>
      <c r="AU230" s="25" t="s">
        <v>80</v>
      </c>
      <c r="AY230" s="25" t="s">
        <v>162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25" t="s">
        <v>76</v>
      </c>
      <c r="BK230" s="216">
        <f>ROUND(I230*H230,2)</f>
        <v>0</v>
      </c>
      <c r="BL230" s="25" t="s">
        <v>171</v>
      </c>
      <c r="BM230" s="25" t="s">
        <v>714</v>
      </c>
    </row>
    <row r="231" spans="2:65" s="12" customFormat="1">
      <c r="B231" s="217"/>
      <c r="C231" s="218"/>
      <c r="D231" s="229" t="s">
        <v>174</v>
      </c>
      <c r="E231" s="230" t="s">
        <v>21</v>
      </c>
      <c r="F231" s="231" t="s">
        <v>711</v>
      </c>
      <c r="G231" s="218"/>
      <c r="H231" s="232">
        <v>3</v>
      </c>
      <c r="I231" s="223"/>
      <c r="J231" s="218"/>
      <c r="K231" s="218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174</v>
      </c>
      <c r="AU231" s="228" t="s">
        <v>80</v>
      </c>
      <c r="AV231" s="12" t="s">
        <v>80</v>
      </c>
      <c r="AW231" s="12" t="s">
        <v>33</v>
      </c>
      <c r="AX231" s="12" t="s">
        <v>76</v>
      </c>
      <c r="AY231" s="228" t="s">
        <v>162</v>
      </c>
    </row>
    <row r="232" spans="2:65" s="12" customFormat="1">
      <c r="B232" s="217"/>
      <c r="C232" s="218"/>
      <c r="D232" s="229" t="s">
        <v>174</v>
      </c>
      <c r="E232" s="218"/>
      <c r="F232" s="231" t="s">
        <v>715</v>
      </c>
      <c r="G232" s="218"/>
      <c r="H232" s="232">
        <v>3.09</v>
      </c>
      <c r="I232" s="223"/>
      <c r="J232" s="218"/>
      <c r="K232" s="218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174</v>
      </c>
      <c r="AU232" s="228" t="s">
        <v>80</v>
      </c>
      <c r="AV232" s="12" t="s">
        <v>80</v>
      </c>
      <c r="AW232" s="12" t="s">
        <v>6</v>
      </c>
      <c r="AX232" s="12" t="s">
        <v>76</v>
      </c>
      <c r="AY232" s="228" t="s">
        <v>162</v>
      </c>
    </row>
    <row r="233" spans="2:65" s="11" customFormat="1" ht="29.85" customHeight="1">
      <c r="B233" s="186"/>
      <c r="C233" s="187"/>
      <c r="D233" s="202" t="s">
        <v>68</v>
      </c>
      <c r="E233" s="203" t="s">
        <v>211</v>
      </c>
      <c r="F233" s="203" t="s">
        <v>368</v>
      </c>
      <c r="G233" s="187"/>
      <c r="H233" s="187"/>
      <c r="I233" s="190"/>
      <c r="J233" s="204">
        <f>BK233</f>
        <v>0</v>
      </c>
      <c r="K233" s="187"/>
      <c r="L233" s="192"/>
      <c r="M233" s="193"/>
      <c r="N233" s="194"/>
      <c r="O233" s="194"/>
      <c r="P233" s="195">
        <f>SUM(P234:P243)</f>
        <v>0</v>
      </c>
      <c r="Q233" s="194"/>
      <c r="R233" s="195">
        <f>SUM(R234:R243)</f>
        <v>4.9401600000000006</v>
      </c>
      <c r="S233" s="194"/>
      <c r="T233" s="196">
        <f>SUM(T234:T243)</f>
        <v>0</v>
      </c>
      <c r="AR233" s="197" t="s">
        <v>76</v>
      </c>
      <c r="AT233" s="198" t="s">
        <v>68</v>
      </c>
      <c r="AU233" s="198" t="s">
        <v>76</v>
      </c>
      <c r="AY233" s="197" t="s">
        <v>162</v>
      </c>
      <c r="BK233" s="199">
        <f>SUM(BK234:BK243)</f>
        <v>0</v>
      </c>
    </row>
    <row r="234" spans="2:65" s="1" customFormat="1" ht="22.5" customHeight="1">
      <c r="B234" s="42"/>
      <c r="C234" s="205" t="s">
        <v>416</v>
      </c>
      <c r="D234" s="205" t="s">
        <v>166</v>
      </c>
      <c r="E234" s="206" t="s">
        <v>716</v>
      </c>
      <c r="F234" s="207" t="s">
        <v>717</v>
      </c>
      <c r="G234" s="208" t="s">
        <v>181</v>
      </c>
      <c r="H234" s="209">
        <v>15</v>
      </c>
      <c r="I234" s="210"/>
      <c r="J234" s="211">
        <f>ROUND(I234*H234,2)</f>
        <v>0</v>
      </c>
      <c r="K234" s="207" t="s">
        <v>21</v>
      </c>
      <c r="L234" s="62"/>
      <c r="M234" s="212" t="s">
        <v>21</v>
      </c>
      <c r="N234" s="213" t="s">
        <v>40</v>
      </c>
      <c r="O234" s="43"/>
      <c r="P234" s="214">
        <f>O234*H234</f>
        <v>0</v>
      </c>
      <c r="Q234" s="214">
        <v>2.0000000000000001E-4</v>
      </c>
      <c r="R234" s="214">
        <f>Q234*H234</f>
        <v>3.0000000000000001E-3</v>
      </c>
      <c r="S234" s="214">
        <v>0</v>
      </c>
      <c r="T234" s="215">
        <f>S234*H234</f>
        <v>0</v>
      </c>
      <c r="AR234" s="25" t="s">
        <v>171</v>
      </c>
      <c r="AT234" s="25" t="s">
        <v>166</v>
      </c>
      <c r="AU234" s="25" t="s">
        <v>80</v>
      </c>
      <c r="AY234" s="25" t="s">
        <v>162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25" t="s">
        <v>76</v>
      </c>
      <c r="BK234" s="216">
        <f>ROUND(I234*H234,2)</f>
        <v>0</v>
      </c>
      <c r="BL234" s="25" t="s">
        <v>171</v>
      </c>
      <c r="BM234" s="25" t="s">
        <v>718</v>
      </c>
    </row>
    <row r="235" spans="2:65" s="12" customFormat="1">
      <c r="B235" s="217"/>
      <c r="C235" s="218"/>
      <c r="D235" s="219" t="s">
        <v>174</v>
      </c>
      <c r="E235" s="220" t="s">
        <v>21</v>
      </c>
      <c r="F235" s="221" t="s">
        <v>719</v>
      </c>
      <c r="G235" s="218"/>
      <c r="H235" s="222">
        <v>15</v>
      </c>
      <c r="I235" s="223"/>
      <c r="J235" s="218"/>
      <c r="K235" s="218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174</v>
      </c>
      <c r="AU235" s="228" t="s">
        <v>80</v>
      </c>
      <c r="AV235" s="12" t="s">
        <v>80</v>
      </c>
      <c r="AW235" s="12" t="s">
        <v>33</v>
      </c>
      <c r="AX235" s="12" t="s">
        <v>76</v>
      </c>
      <c r="AY235" s="228" t="s">
        <v>162</v>
      </c>
    </row>
    <row r="236" spans="2:65" s="1" customFormat="1" ht="31.5" customHeight="1">
      <c r="B236" s="42"/>
      <c r="C236" s="205" t="s">
        <v>423</v>
      </c>
      <c r="D236" s="205" t="s">
        <v>166</v>
      </c>
      <c r="E236" s="206" t="s">
        <v>370</v>
      </c>
      <c r="F236" s="207" t="s">
        <v>371</v>
      </c>
      <c r="G236" s="208" t="s">
        <v>181</v>
      </c>
      <c r="H236" s="209">
        <v>13.8</v>
      </c>
      <c r="I236" s="210"/>
      <c r="J236" s="211">
        <f>ROUND(I236*H236,2)</f>
        <v>0</v>
      </c>
      <c r="K236" s="207" t="s">
        <v>170</v>
      </c>
      <c r="L236" s="62"/>
      <c r="M236" s="212" t="s">
        <v>21</v>
      </c>
      <c r="N236" s="213" t="s">
        <v>40</v>
      </c>
      <c r="O236" s="43"/>
      <c r="P236" s="214">
        <f>O236*H236</f>
        <v>0</v>
      </c>
      <c r="Q236" s="214">
        <v>0.15540000000000001</v>
      </c>
      <c r="R236" s="214">
        <f>Q236*H236</f>
        <v>2.1445200000000004</v>
      </c>
      <c r="S236" s="214">
        <v>0</v>
      </c>
      <c r="T236" s="215">
        <f>S236*H236</f>
        <v>0</v>
      </c>
      <c r="AR236" s="25" t="s">
        <v>171</v>
      </c>
      <c r="AT236" s="25" t="s">
        <v>166</v>
      </c>
      <c r="AU236" s="25" t="s">
        <v>80</v>
      </c>
      <c r="AY236" s="25" t="s">
        <v>162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25" t="s">
        <v>76</v>
      </c>
      <c r="BK236" s="216">
        <f>ROUND(I236*H236,2)</f>
        <v>0</v>
      </c>
      <c r="BL236" s="25" t="s">
        <v>171</v>
      </c>
      <c r="BM236" s="25" t="s">
        <v>720</v>
      </c>
    </row>
    <row r="237" spans="2:65" s="12" customFormat="1">
      <c r="B237" s="217"/>
      <c r="C237" s="218"/>
      <c r="D237" s="219" t="s">
        <v>174</v>
      </c>
      <c r="E237" s="220" t="s">
        <v>21</v>
      </c>
      <c r="F237" s="221" t="s">
        <v>721</v>
      </c>
      <c r="G237" s="218"/>
      <c r="H237" s="222">
        <v>13.8</v>
      </c>
      <c r="I237" s="223"/>
      <c r="J237" s="218"/>
      <c r="K237" s="218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174</v>
      </c>
      <c r="AU237" s="228" t="s">
        <v>80</v>
      </c>
      <c r="AV237" s="12" t="s">
        <v>80</v>
      </c>
      <c r="AW237" s="12" t="s">
        <v>33</v>
      </c>
      <c r="AX237" s="12" t="s">
        <v>76</v>
      </c>
      <c r="AY237" s="228" t="s">
        <v>162</v>
      </c>
    </row>
    <row r="238" spans="2:65" s="1" customFormat="1" ht="22.5" customHeight="1">
      <c r="B238" s="42"/>
      <c r="C238" s="269" t="s">
        <v>429</v>
      </c>
      <c r="D238" s="269" t="s">
        <v>302</v>
      </c>
      <c r="E238" s="270" t="s">
        <v>374</v>
      </c>
      <c r="F238" s="271" t="s">
        <v>375</v>
      </c>
      <c r="G238" s="272" t="s">
        <v>376</v>
      </c>
      <c r="H238" s="273">
        <v>14.4</v>
      </c>
      <c r="I238" s="274"/>
      <c r="J238" s="275">
        <f>ROUND(I238*H238,2)</f>
        <v>0</v>
      </c>
      <c r="K238" s="271" t="s">
        <v>170</v>
      </c>
      <c r="L238" s="276"/>
      <c r="M238" s="277" t="s">
        <v>21</v>
      </c>
      <c r="N238" s="278" t="s">
        <v>40</v>
      </c>
      <c r="O238" s="43"/>
      <c r="P238" s="214">
        <f>O238*H238</f>
        <v>0</v>
      </c>
      <c r="Q238" s="214">
        <v>8.2100000000000006E-2</v>
      </c>
      <c r="R238" s="214">
        <f>Q238*H238</f>
        <v>1.1822400000000002</v>
      </c>
      <c r="S238" s="214">
        <v>0</v>
      </c>
      <c r="T238" s="215">
        <f>S238*H238</f>
        <v>0</v>
      </c>
      <c r="AR238" s="25" t="s">
        <v>206</v>
      </c>
      <c r="AT238" s="25" t="s">
        <v>302</v>
      </c>
      <c r="AU238" s="25" t="s">
        <v>80</v>
      </c>
      <c r="AY238" s="25" t="s">
        <v>162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25" t="s">
        <v>76</v>
      </c>
      <c r="BK238" s="216">
        <f>ROUND(I238*H238,2)</f>
        <v>0</v>
      </c>
      <c r="BL238" s="25" t="s">
        <v>171</v>
      </c>
      <c r="BM238" s="25" t="s">
        <v>722</v>
      </c>
    </row>
    <row r="239" spans="2:65" s="12" customFormat="1">
      <c r="B239" s="217"/>
      <c r="C239" s="218"/>
      <c r="D239" s="219" t="s">
        <v>174</v>
      </c>
      <c r="E239" s="220" t="s">
        <v>21</v>
      </c>
      <c r="F239" s="221" t="s">
        <v>548</v>
      </c>
      <c r="G239" s="218"/>
      <c r="H239" s="222">
        <v>14.4</v>
      </c>
      <c r="I239" s="223"/>
      <c r="J239" s="218"/>
      <c r="K239" s="218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174</v>
      </c>
      <c r="AU239" s="228" t="s">
        <v>80</v>
      </c>
      <c r="AV239" s="12" t="s">
        <v>80</v>
      </c>
      <c r="AW239" s="12" t="s">
        <v>33</v>
      </c>
      <c r="AX239" s="12" t="s">
        <v>76</v>
      </c>
      <c r="AY239" s="228" t="s">
        <v>162</v>
      </c>
    </row>
    <row r="240" spans="2:65" s="1" customFormat="1" ht="31.5" customHeight="1">
      <c r="B240" s="42"/>
      <c r="C240" s="205" t="s">
        <v>435</v>
      </c>
      <c r="D240" s="205" t="s">
        <v>166</v>
      </c>
      <c r="E240" s="206" t="s">
        <v>379</v>
      </c>
      <c r="F240" s="207" t="s">
        <v>380</v>
      </c>
      <c r="G240" s="208" t="s">
        <v>181</v>
      </c>
      <c r="H240" s="209">
        <v>9.6</v>
      </c>
      <c r="I240" s="210"/>
      <c r="J240" s="211">
        <f>ROUND(I240*H240,2)</f>
        <v>0</v>
      </c>
      <c r="K240" s="207" t="s">
        <v>21</v>
      </c>
      <c r="L240" s="62"/>
      <c r="M240" s="212" t="s">
        <v>21</v>
      </c>
      <c r="N240" s="213" t="s">
        <v>40</v>
      </c>
      <c r="O240" s="43"/>
      <c r="P240" s="214">
        <f>O240*H240</f>
        <v>0</v>
      </c>
      <c r="Q240" s="214">
        <v>0.1295</v>
      </c>
      <c r="R240" s="214">
        <f>Q240*H240</f>
        <v>1.2432000000000001</v>
      </c>
      <c r="S240" s="214">
        <v>0</v>
      </c>
      <c r="T240" s="215">
        <f>S240*H240</f>
        <v>0</v>
      </c>
      <c r="AR240" s="25" t="s">
        <v>171</v>
      </c>
      <c r="AT240" s="25" t="s">
        <v>166</v>
      </c>
      <c r="AU240" s="25" t="s">
        <v>80</v>
      </c>
      <c r="AY240" s="25" t="s">
        <v>162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25" t="s">
        <v>76</v>
      </c>
      <c r="BK240" s="216">
        <f>ROUND(I240*H240,2)</f>
        <v>0</v>
      </c>
      <c r="BL240" s="25" t="s">
        <v>171</v>
      </c>
      <c r="BM240" s="25" t="s">
        <v>723</v>
      </c>
    </row>
    <row r="241" spans="2:65" s="12" customFormat="1">
      <c r="B241" s="217"/>
      <c r="C241" s="218"/>
      <c r="D241" s="219" t="s">
        <v>174</v>
      </c>
      <c r="E241" s="220" t="s">
        <v>21</v>
      </c>
      <c r="F241" s="221" t="s">
        <v>724</v>
      </c>
      <c r="G241" s="218"/>
      <c r="H241" s="222">
        <v>9.6</v>
      </c>
      <c r="I241" s="223"/>
      <c r="J241" s="218"/>
      <c r="K241" s="218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174</v>
      </c>
      <c r="AU241" s="228" t="s">
        <v>80</v>
      </c>
      <c r="AV241" s="12" t="s">
        <v>80</v>
      </c>
      <c r="AW241" s="12" t="s">
        <v>33</v>
      </c>
      <c r="AX241" s="12" t="s">
        <v>76</v>
      </c>
      <c r="AY241" s="228" t="s">
        <v>162</v>
      </c>
    </row>
    <row r="242" spans="2:65" s="1" customFormat="1" ht="22.5" customHeight="1">
      <c r="B242" s="42"/>
      <c r="C242" s="269" t="s">
        <v>441</v>
      </c>
      <c r="D242" s="269" t="s">
        <v>302</v>
      </c>
      <c r="E242" s="270" t="s">
        <v>384</v>
      </c>
      <c r="F242" s="271" t="s">
        <v>385</v>
      </c>
      <c r="G242" s="272" t="s">
        <v>376</v>
      </c>
      <c r="H242" s="273">
        <v>10.199999999999999</v>
      </c>
      <c r="I242" s="274"/>
      <c r="J242" s="275">
        <f>ROUND(I242*H242,2)</f>
        <v>0</v>
      </c>
      <c r="K242" s="271" t="s">
        <v>21</v>
      </c>
      <c r="L242" s="276"/>
      <c r="M242" s="277" t="s">
        <v>21</v>
      </c>
      <c r="N242" s="278" t="s">
        <v>40</v>
      </c>
      <c r="O242" s="43"/>
      <c r="P242" s="214">
        <f>O242*H242</f>
        <v>0</v>
      </c>
      <c r="Q242" s="214">
        <v>3.5999999999999997E-2</v>
      </c>
      <c r="R242" s="214">
        <f>Q242*H242</f>
        <v>0.36719999999999997</v>
      </c>
      <c r="S242" s="214">
        <v>0</v>
      </c>
      <c r="T242" s="215">
        <f>S242*H242</f>
        <v>0</v>
      </c>
      <c r="AR242" s="25" t="s">
        <v>206</v>
      </c>
      <c r="AT242" s="25" t="s">
        <v>302</v>
      </c>
      <c r="AU242" s="25" t="s">
        <v>80</v>
      </c>
      <c r="AY242" s="25" t="s">
        <v>162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25" t="s">
        <v>76</v>
      </c>
      <c r="BK242" s="216">
        <f>ROUND(I242*H242,2)</f>
        <v>0</v>
      </c>
      <c r="BL242" s="25" t="s">
        <v>171</v>
      </c>
      <c r="BM242" s="25" t="s">
        <v>725</v>
      </c>
    </row>
    <row r="243" spans="2:65" s="12" customFormat="1">
      <c r="B243" s="217"/>
      <c r="C243" s="218"/>
      <c r="D243" s="229" t="s">
        <v>174</v>
      </c>
      <c r="E243" s="230" t="s">
        <v>21</v>
      </c>
      <c r="F243" s="231" t="s">
        <v>726</v>
      </c>
      <c r="G243" s="218"/>
      <c r="H243" s="232">
        <v>10.199999999999999</v>
      </c>
      <c r="I243" s="223"/>
      <c r="J243" s="218"/>
      <c r="K243" s="218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174</v>
      </c>
      <c r="AU243" s="228" t="s">
        <v>80</v>
      </c>
      <c r="AV243" s="12" t="s">
        <v>80</v>
      </c>
      <c r="AW243" s="12" t="s">
        <v>33</v>
      </c>
      <c r="AX243" s="12" t="s">
        <v>76</v>
      </c>
      <c r="AY243" s="228" t="s">
        <v>162</v>
      </c>
    </row>
    <row r="244" spans="2:65" s="11" customFormat="1" ht="29.85" customHeight="1">
      <c r="B244" s="186"/>
      <c r="C244" s="187"/>
      <c r="D244" s="202" t="s">
        <v>68</v>
      </c>
      <c r="E244" s="203" t="s">
        <v>388</v>
      </c>
      <c r="F244" s="203" t="s">
        <v>389</v>
      </c>
      <c r="G244" s="187"/>
      <c r="H244" s="187"/>
      <c r="I244" s="190"/>
      <c r="J244" s="204">
        <f>BK244</f>
        <v>0</v>
      </c>
      <c r="K244" s="187"/>
      <c r="L244" s="192"/>
      <c r="M244" s="193"/>
      <c r="N244" s="194"/>
      <c r="O244" s="194"/>
      <c r="P244" s="195">
        <f>SUM(P245:P253)</f>
        <v>0</v>
      </c>
      <c r="Q244" s="194"/>
      <c r="R244" s="195">
        <f>SUM(R245:R253)</f>
        <v>0</v>
      </c>
      <c r="S244" s="194"/>
      <c r="T244" s="196">
        <f>SUM(T245:T253)</f>
        <v>0</v>
      </c>
      <c r="AR244" s="197" t="s">
        <v>76</v>
      </c>
      <c r="AT244" s="198" t="s">
        <v>68</v>
      </c>
      <c r="AU244" s="198" t="s">
        <v>76</v>
      </c>
      <c r="AY244" s="197" t="s">
        <v>162</v>
      </c>
      <c r="BK244" s="199">
        <f>SUM(BK245:BK253)</f>
        <v>0</v>
      </c>
    </row>
    <row r="245" spans="2:65" s="1" customFormat="1" ht="22.5" customHeight="1">
      <c r="B245" s="42"/>
      <c r="C245" s="205" t="s">
        <v>446</v>
      </c>
      <c r="D245" s="205" t="s">
        <v>166</v>
      </c>
      <c r="E245" s="206" t="s">
        <v>391</v>
      </c>
      <c r="F245" s="207" t="s">
        <v>392</v>
      </c>
      <c r="G245" s="208" t="s">
        <v>289</v>
      </c>
      <c r="H245" s="209">
        <v>22.943999999999999</v>
      </c>
      <c r="I245" s="210"/>
      <c r="J245" s="211">
        <f>ROUND(I245*H245,2)</f>
        <v>0</v>
      </c>
      <c r="K245" s="207" t="s">
        <v>21</v>
      </c>
      <c r="L245" s="62"/>
      <c r="M245" s="212" t="s">
        <v>21</v>
      </c>
      <c r="N245" s="213" t="s">
        <v>40</v>
      </c>
      <c r="O245" s="43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AR245" s="25" t="s">
        <v>352</v>
      </c>
      <c r="AT245" s="25" t="s">
        <v>166</v>
      </c>
      <c r="AU245" s="25" t="s">
        <v>80</v>
      </c>
      <c r="AY245" s="25" t="s">
        <v>162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25" t="s">
        <v>76</v>
      </c>
      <c r="BK245" s="216">
        <f>ROUND(I245*H245,2)</f>
        <v>0</v>
      </c>
      <c r="BL245" s="25" t="s">
        <v>352</v>
      </c>
      <c r="BM245" s="25" t="s">
        <v>727</v>
      </c>
    </row>
    <row r="246" spans="2:65" s="1" customFormat="1" ht="22.5" customHeight="1">
      <c r="B246" s="42"/>
      <c r="C246" s="205" t="s">
        <v>453</v>
      </c>
      <c r="D246" s="205" t="s">
        <v>166</v>
      </c>
      <c r="E246" s="206" t="s">
        <v>395</v>
      </c>
      <c r="F246" s="207" t="s">
        <v>396</v>
      </c>
      <c r="G246" s="208" t="s">
        <v>289</v>
      </c>
      <c r="H246" s="209">
        <v>275.32799999999997</v>
      </c>
      <c r="I246" s="210"/>
      <c r="J246" s="211">
        <f>ROUND(I246*H246,2)</f>
        <v>0</v>
      </c>
      <c r="K246" s="207" t="s">
        <v>21</v>
      </c>
      <c r="L246" s="62"/>
      <c r="M246" s="212" t="s">
        <v>21</v>
      </c>
      <c r="N246" s="213" t="s">
        <v>40</v>
      </c>
      <c r="O246" s="43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AR246" s="25" t="s">
        <v>171</v>
      </c>
      <c r="AT246" s="25" t="s">
        <v>166</v>
      </c>
      <c r="AU246" s="25" t="s">
        <v>80</v>
      </c>
      <c r="AY246" s="25" t="s">
        <v>162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25" t="s">
        <v>76</v>
      </c>
      <c r="BK246" s="216">
        <f>ROUND(I246*H246,2)</f>
        <v>0</v>
      </c>
      <c r="BL246" s="25" t="s">
        <v>171</v>
      </c>
      <c r="BM246" s="25" t="s">
        <v>728</v>
      </c>
    </row>
    <row r="247" spans="2:65" s="12" customFormat="1">
      <c r="B247" s="217"/>
      <c r="C247" s="218"/>
      <c r="D247" s="219" t="s">
        <v>174</v>
      </c>
      <c r="E247" s="220" t="s">
        <v>21</v>
      </c>
      <c r="F247" s="221" t="s">
        <v>729</v>
      </c>
      <c r="G247" s="218"/>
      <c r="H247" s="222">
        <v>275.32799999999997</v>
      </c>
      <c r="I247" s="223"/>
      <c r="J247" s="218"/>
      <c r="K247" s="218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174</v>
      </c>
      <c r="AU247" s="228" t="s">
        <v>80</v>
      </c>
      <c r="AV247" s="12" t="s">
        <v>80</v>
      </c>
      <c r="AW247" s="12" t="s">
        <v>33</v>
      </c>
      <c r="AX247" s="12" t="s">
        <v>76</v>
      </c>
      <c r="AY247" s="228" t="s">
        <v>162</v>
      </c>
    </row>
    <row r="248" spans="2:65" s="1" customFormat="1" ht="22.5" customHeight="1">
      <c r="B248" s="42"/>
      <c r="C248" s="205" t="s">
        <v>457</v>
      </c>
      <c r="D248" s="205" t="s">
        <v>166</v>
      </c>
      <c r="E248" s="206" t="s">
        <v>400</v>
      </c>
      <c r="F248" s="207" t="s">
        <v>401</v>
      </c>
      <c r="G248" s="208" t="s">
        <v>289</v>
      </c>
      <c r="H248" s="209">
        <v>3.8279999999999998</v>
      </c>
      <c r="I248" s="210"/>
      <c r="J248" s="211">
        <f>ROUND(I248*H248,2)</f>
        <v>0</v>
      </c>
      <c r="K248" s="207" t="s">
        <v>21</v>
      </c>
      <c r="L248" s="62"/>
      <c r="M248" s="212" t="s">
        <v>21</v>
      </c>
      <c r="N248" s="213" t="s">
        <v>40</v>
      </c>
      <c r="O248" s="43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AR248" s="25" t="s">
        <v>171</v>
      </c>
      <c r="AT248" s="25" t="s">
        <v>166</v>
      </c>
      <c r="AU248" s="25" t="s">
        <v>80</v>
      </c>
      <c r="AY248" s="25" t="s">
        <v>162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25" t="s">
        <v>76</v>
      </c>
      <c r="BK248" s="216">
        <f>ROUND(I248*H248,2)</f>
        <v>0</v>
      </c>
      <c r="BL248" s="25" t="s">
        <v>171</v>
      </c>
      <c r="BM248" s="25" t="s">
        <v>730</v>
      </c>
    </row>
    <row r="249" spans="2:65" s="12" customFormat="1">
      <c r="B249" s="217"/>
      <c r="C249" s="218"/>
      <c r="D249" s="219" t="s">
        <v>174</v>
      </c>
      <c r="E249" s="220" t="s">
        <v>21</v>
      </c>
      <c r="F249" s="221" t="s">
        <v>731</v>
      </c>
      <c r="G249" s="218"/>
      <c r="H249" s="222">
        <v>3.8279999999999998</v>
      </c>
      <c r="I249" s="223"/>
      <c r="J249" s="218"/>
      <c r="K249" s="218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174</v>
      </c>
      <c r="AU249" s="228" t="s">
        <v>80</v>
      </c>
      <c r="AV249" s="12" t="s">
        <v>80</v>
      </c>
      <c r="AW249" s="12" t="s">
        <v>33</v>
      </c>
      <c r="AX249" s="12" t="s">
        <v>76</v>
      </c>
      <c r="AY249" s="228" t="s">
        <v>162</v>
      </c>
    </row>
    <row r="250" spans="2:65" s="1" customFormat="1" ht="22.5" customHeight="1">
      <c r="B250" s="42"/>
      <c r="C250" s="205" t="s">
        <v>462</v>
      </c>
      <c r="D250" s="205" t="s">
        <v>166</v>
      </c>
      <c r="E250" s="206" t="s">
        <v>405</v>
      </c>
      <c r="F250" s="207" t="s">
        <v>406</v>
      </c>
      <c r="G250" s="208" t="s">
        <v>289</v>
      </c>
      <c r="H250" s="209">
        <v>2.64</v>
      </c>
      <c r="I250" s="210"/>
      <c r="J250" s="211">
        <f>ROUND(I250*H250,2)</f>
        <v>0</v>
      </c>
      <c r="K250" s="207" t="s">
        <v>21</v>
      </c>
      <c r="L250" s="62"/>
      <c r="M250" s="212" t="s">
        <v>21</v>
      </c>
      <c r="N250" s="213" t="s">
        <v>40</v>
      </c>
      <c r="O250" s="43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AR250" s="25" t="s">
        <v>171</v>
      </c>
      <c r="AT250" s="25" t="s">
        <v>166</v>
      </c>
      <c r="AU250" s="25" t="s">
        <v>80</v>
      </c>
      <c r="AY250" s="25" t="s">
        <v>162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25" t="s">
        <v>76</v>
      </c>
      <c r="BK250" s="216">
        <f>ROUND(I250*H250,2)</f>
        <v>0</v>
      </c>
      <c r="BL250" s="25" t="s">
        <v>171</v>
      </c>
      <c r="BM250" s="25" t="s">
        <v>732</v>
      </c>
    </row>
    <row r="251" spans="2:65" s="12" customFormat="1">
      <c r="B251" s="217"/>
      <c r="C251" s="218"/>
      <c r="D251" s="219" t="s">
        <v>174</v>
      </c>
      <c r="E251" s="220" t="s">
        <v>21</v>
      </c>
      <c r="F251" s="221" t="s">
        <v>733</v>
      </c>
      <c r="G251" s="218"/>
      <c r="H251" s="222">
        <v>2.64</v>
      </c>
      <c r="I251" s="223"/>
      <c r="J251" s="218"/>
      <c r="K251" s="218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174</v>
      </c>
      <c r="AU251" s="228" t="s">
        <v>80</v>
      </c>
      <c r="AV251" s="12" t="s">
        <v>80</v>
      </c>
      <c r="AW251" s="12" t="s">
        <v>33</v>
      </c>
      <c r="AX251" s="12" t="s">
        <v>76</v>
      </c>
      <c r="AY251" s="228" t="s">
        <v>162</v>
      </c>
    </row>
    <row r="252" spans="2:65" s="1" customFormat="1" ht="22.5" customHeight="1">
      <c r="B252" s="42"/>
      <c r="C252" s="205" t="s">
        <v>467</v>
      </c>
      <c r="D252" s="205" t="s">
        <v>166</v>
      </c>
      <c r="E252" s="206" t="s">
        <v>410</v>
      </c>
      <c r="F252" s="207" t="s">
        <v>411</v>
      </c>
      <c r="G252" s="208" t="s">
        <v>289</v>
      </c>
      <c r="H252" s="209">
        <v>16.475999999999999</v>
      </c>
      <c r="I252" s="210"/>
      <c r="J252" s="211">
        <f>ROUND(I252*H252,2)</f>
        <v>0</v>
      </c>
      <c r="K252" s="207" t="s">
        <v>21</v>
      </c>
      <c r="L252" s="62"/>
      <c r="M252" s="212" t="s">
        <v>21</v>
      </c>
      <c r="N252" s="213" t="s">
        <v>40</v>
      </c>
      <c r="O252" s="43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AR252" s="25" t="s">
        <v>171</v>
      </c>
      <c r="AT252" s="25" t="s">
        <v>166</v>
      </c>
      <c r="AU252" s="25" t="s">
        <v>80</v>
      </c>
      <c r="AY252" s="25" t="s">
        <v>162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25" t="s">
        <v>76</v>
      </c>
      <c r="BK252" s="216">
        <f>ROUND(I252*H252,2)</f>
        <v>0</v>
      </c>
      <c r="BL252" s="25" t="s">
        <v>171</v>
      </c>
      <c r="BM252" s="25" t="s">
        <v>734</v>
      </c>
    </row>
    <row r="253" spans="2:65" s="12" customFormat="1">
      <c r="B253" s="217"/>
      <c r="C253" s="218"/>
      <c r="D253" s="229" t="s">
        <v>174</v>
      </c>
      <c r="E253" s="230" t="s">
        <v>21</v>
      </c>
      <c r="F253" s="231" t="s">
        <v>735</v>
      </c>
      <c r="G253" s="218"/>
      <c r="H253" s="232">
        <v>16.475999999999999</v>
      </c>
      <c r="I253" s="223"/>
      <c r="J253" s="218"/>
      <c r="K253" s="218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174</v>
      </c>
      <c r="AU253" s="228" t="s">
        <v>80</v>
      </c>
      <c r="AV253" s="12" t="s">
        <v>80</v>
      </c>
      <c r="AW253" s="12" t="s">
        <v>33</v>
      </c>
      <c r="AX253" s="12" t="s">
        <v>76</v>
      </c>
      <c r="AY253" s="228" t="s">
        <v>162</v>
      </c>
    </row>
    <row r="254" spans="2:65" s="11" customFormat="1" ht="29.85" customHeight="1">
      <c r="B254" s="186"/>
      <c r="C254" s="187"/>
      <c r="D254" s="202" t="s">
        <v>68</v>
      </c>
      <c r="E254" s="203" t="s">
        <v>414</v>
      </c>
      <c r="F254" s="203" t="s">
        <v>415</v>
      </c>
      <c r="G254" s="187"/>
      <c r="H254" s="187"/>
      <c r="I254" s="190"/>
      <c r="J254" s="204">
        <f>BK254</f>
        <v>0</v>
      </c>
      <c r="K254" s="187"/>
      <c r="L254" s="192"/>
      <c r="M254" s="193"/>
      <c r="N254" s="194"/>
      <c r="O254" s="194"/>
      <c r="P254" s="195">
        <f>P255</f>
        <v>0</v>
      </c>
      <c r="Q254" s="194"/>
      <c r="R254" s="195">
        <f>R255</f>
        <v>0</v>
      </c>
      <c r="S254" s="194"/>
      <c r="T254" s="196">
        <f>T255</f>
        <v>0</v>
      </c>
      <c r="AR254" s="197" t="s">
        <v>76</v>
      </c>
      <c r="AT254" s="198" t="s">
        <v>68</v>
      </c>
      <c r="AU254" s="198" t="s">
        <v>76</v>
      </c>
      <c r="AY254" s="197" t="s">
        <v>162</v>
      </c>
      <c r="BK254" s="199">
        <f>BK255</f>
        <v>0</v>
      </c>
    </row>
    <row r="255" spans="2:65" s="1" customFormat="1" ht="31.5" customHeight="1">
      <c r="B255" s="42"/>
      <c r="C255" s="205" t="s">
        <v>473</v>
      </c>
      <c r="D255" s="205" t="s">
        <v>166</v>
      </c>
      <c r="E255" s="206" t="s">
        <v>417</v>
      </c>
      <c r="F255" s="207" t="s">
        <v>418</v>
      </c>
      <c r="G255" s="208" t="s">
        <v>289</v>
      </c>
      <c r="H255" s="209">
        <v>117.167</v>
      </c>
      <c r="I255" s="210"/>
      <c r="J255" s="211">
        <f>ROUND(I255*H255,2)</f>
        <v>0</v>
      </c>
      <c r="K255" s="207" t="s">
        <v>21</v>
      </c>
      <c r="L255" s="62"/>
      <c r="M255" s="212" t="s">
        <v>21</v>
      </c>
      <c r="N255" s="213" t="s">
        <v>40</v>
      </c>
      <c r="O255" s="43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AR255" s="25" t="s">
        <v>171</v>
      </c>
      <c r="AT255" s="25" t="s">
        <v>166</v>
      </c>
      <c r="AU255" s="25" t="s">
        <v>80</v>
      </c>
      <c r="AY255" s="25" t="s">
        <v>162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25" t="s">
        <v>76</v>
      </c>
      <c r="BK255" s="216">
        <f>ROUND(I255*H255,2)</f>
        <v>0</v>
      </c>
      <c r="BL255" s="25" t="s">
        <v>171</v>
      </c>
      <c r="BM255" s="25" t="s">
        <v>736</v>
      </c>
    </row>
    <row r="256" spans="2:65" s="11" customFormat="1" ht="37.35" customHeight="1">
      <c r="B256" s="186"/>
      <c r="C256" s="187"/>
      <c r="D256" s="202" t="s">
        <v>68</v>
      </c>
      <c r="E256" s="282" t="s">
        <v>497</v>
      </c>
      <c r="F256" s="282" t="s">
        <v>498</v>
      </c>
      <c r="G256" s="187"/>
      <c r="H256" s="187"/>
      <c r="I256" s="190"/>
      <c r="J256" s="283">
        <f>BK256</f>
        <v>0</v>
      </c>
      <c r="K256" s="187"/>
      <c r="L256" s="192"/>
      <c r="M256" s="193"/>
      <c r="N256" s="194"/>
      <c r="O256" s="194"/>
      <c r="P256" s="195">
        <f>SUM(P257:P259)</f>
        <v>0</v>
      </c>
      <c r="Q256" s="194"/>
      <c r="R256" s="195">
        <f>SUM(R257:R259)</f>
        <v>0</v>
      </c>
      <c r="S256" s="194"/>
      <c r="T256" s="196">
        <f>SUM(T257:T259)</f>
        <v>0</v>
      </c>
      <c r="AR256" s="197" t="s">
        <v>171</v>
      </c>
      <c r="AT256" s="198" t="s">
        <v>68</v>
      </c>
      <c r="AU256" s="198" t="s">
        <v>69</v>
      </c>
      <c r="AY256" s="197" t="s">
        <v>162</v>
      </c>
      <c r="BK256" s="199">
        <f>SUM(BK257:BK259)</f>
        <v>0</v>
      </c>
    </row>
    <row r="257" spans="2:65" s="1" customFormat="1" ht="31.5" customHeight="1">
      <c r="B257" s="42"/>
      <c r="C257" s="205" t="s">
        <v>478</v>
      </c>
      <c r="D257" s="205" t="s">
        <v>166</v>
      </c>
      <c r="E257" s="206" t="s">
        <v>500</v>
      </c>
      <c r="F257" s="207" t="s">
        <v>501</v>
      </c>
      <c r="G257" s="208" t="s">
        <v>376</v>
      </c>
      <c r="H257" s="209">
        <v>3</v>
      </c>
      <c r="I257" s="210"/>
      <c r="J257" s="211">
        <f>ROUND(I257*H257,2)</f>
        <v>0</v>
      </c>
      <c r="K257" s="207" t="s">
        <v>21</v>
      </c>
      <c r="L257" s="62"/>
      <c r="M257" s="212" t="s">
        <v>21</v>
      </c>
      <c r="N257" s="213" t="s">
        <v>40</v>
      </c>
      <c r="O257" s="43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AR257" s="25" t="s">
        <v>502</v>
      </c>
      <c r="AT257" s="25" t="s">
        <v>166</v>
      </c>
      <c r="AU257" s="25" t="s">
        <v>76</v>
      </c>
      <c r="AY257" s="25" t="s">
        <v>162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25" t="s">
        <v>76</v>
      </c>
      <c r="BK257" s="216">
        <f>ROUND(I257*H257,2)</f>
        <v>0</v>
      </c>
      <c r="BL257" s="25" t="s">
        <v>502</v>
      </c>
      <c r="BM257" s="25" t="s">
        <v>737</v>
      </c>
    </row>
    <row r="258" spans="2:65" s="12" customFormat="1">
      <c r="B258" s="217"/>
      <c r="C258" s="218"/>
      <c r="D258" s="229" t="s">
        <v>174</v>
      </c>
      <c r="E258" s="230" t="s">
        <v>21</v>
      </c>
      <c r="F258" s="231" t="s">
        <v>172</v>
      </c>
      <c r="G258" s="218"/>
      <c r="H258" s="232">
        <v>3</v>
      </c>
      <c r="I258" s="223"/>
      <c r="J258" s="218"/>
      <c r="K258" s="218"/>
      <c r="L258" s="224"/>
      <c r="M258" s="225"/>
      <c r="N258" s="226"/>
      <c r="O258" s="226"/>
      <c r="P258" s="226"/>
      <c r="Q258" s="226"/>
      <c r="R258" s="226"/>
      <c r="S258" s="226"/>
      <c r="T258" s="227"/>
      <c r="AT258" s="228" t="s">
        <v>174</v>
      </c>
      <c r="AU258" s="228" t="s">
        <v>76</v>
      </c>
      <c r="AV258" s="12" t="s">
        <v>80</v>
      </c>
      <c r="AW258" s="12" t="s">
        <v>33</v>
      </c>
      <c r="AX258" s="12" t="s">
        <v>69</v>
      </c>
      <c r="AY258" s="228" t="s">
        <v>162</v>
      </c>
    </row>
    <row r="259" spans="2:65" s="13" customFormat="1">
      <c r="B259" s="233"/>
      <c r="C259" s="234"/>
      <c r="D259" s="229" t="s">
        <v>174</v>
      </c>
      <c r="E259" s="244" t="s">
        <v>21</v>
      </c>
      <c r="F259" s="245" t="s">
        <v>194</v>
      </c>
      <c r="G259" s="234"/>
      <c r="H259" s="246">
        <v>3</v>
      </c>
      <c r="I259" s="238"/>
      <c r="J259" s="234"/>
      <c r="K259" s="234"/>
      <c r="L259" s="239"/>
      <c r="M259" s="284"/>
      <c r="N259" s="285"/>
      <c r="O259" s="285"/>
      <c r="P259" s="285"/>
      <c r="Q259" s="285"/>
      <c r="R259" s="285"/>
      <c r="S259" s="285"/>
      <c r="T259" s="286"/>
      <c r="AT259" s="243" t="s">
        <v>174</v>
      </c>
      <c r="AU259" s="243" t="s">
        <v>76</v>
      </c>
      <c r="AV259" s="13" t="s">
        <v>171</v>
      </c>
      <c r="AW259" s="13" t="s">
        <v>33</v>
      </c>
      <c r="AX259" s="13" t="s">
        <v>76</v>
      </c>
      <c r="AY259" s="243" t="s">
        <v>162</v>
      </c>
    </row>
    <row r="260" spans="2:65" s="1" customFormat="1" ht="6.95" customHeight="1">
      <c r="B260" s="57"/>
      <c r="C260" s="58"/>
      <c r="D260" s="58"/>
      <c r="E260" s="58"/>
      <c r="F260" s="58"/>
      <c r="G260" s="58"/>
      <c r="H260" s="58"/>
      <c r="I260" s="149"/>
      <c r="J260" s="58"/>
      <c r="K260" s="58"/>
      <c r="L260" s="62"/>
    </row>
  </sheetData>
  <sheetProtection password="CC35" sheet="1" objects="1" scenarios="1" formatCells="0" formatColumns="0" formatRows="0" sort="0" autoFilter="0"/>
  <autoFilter ref="C92:K259"/>
  <mergeCells count="9">
    <mergeCell ref="E83:H83"/>
    <mergeCell ref="E85:H8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5" t="s">
        <v>113</v>
      </c>
      <c r="H1" s="415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5" t="s">
        <v>91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6" t="str">
        <f>'Rekapitulace stavby'!K6</f>
        <v>Podzemní kontejnery v Ostravě-Porubě III</v>
      </c>
      <c r="F7" s="417"/>
      <c r="G7" s="417"/>
      <c r="H7" s="417"/>
      <c r="I7" s="127"/>
      <c r="J7" s="30"/>
      <c r="K7" s="32"/>
    </row>
    <row r="8" spans="1:70" ht="15">
      <c r="B8" s="29"/>
      <c r="C8" s="30"/>
      <c r="D8" s="38" t="s">
        <v>118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6" t="s">
        <v>605</v>
      </c>
      <c r="F9" s="419"/>
      <c r="G9" s="419"/>
      <c r="H9" s="419"/>
      <c r="I9" s="128"/>
      <c r="J9" s="43"/>
      <c r="K9" s="46"/>
    </row>
    <row r="10" spans="1:70" s="1" customFormat="1" ht="15">
      <c r="B10" s="42"/>
      <c r="C10" s="43"/>
      <c r="D10" s="38" t="s">
        <v>504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8" t="s">
        <v>738</v>
      </c>
      <c r="F11" s="419"/>
      <c r="G11" s="419"/>
      <c r="H11" s="419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5. 11. 2017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29" t="s">
        <v>29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30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29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32</v>
      </c>
      <c r="E22" s="43"/>
      <c r="F22" s="43"/>
      <c r="G22" s="43"/>
      <c r="H22" s="43"/>
      <c r="I22" s="129" t="s">
        <v>28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29</v>
      </c>
      <c r="J23" s="36" t="str">
        <f>IF('Rekapitulace stavby'!AN17="","",'Rekapitulace stavby'!AN17)</f>
        <v/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34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405" t="s">
        <v>21</v>
      </c>
      <c r="F26" s="405"/>
      <c r="G26" s="405"/>
      <c r="H26" s="405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35</v>
      </c>
      <c r="E29" s="43"/>
      <c r="F29" s="43"/>
      <c r="G29" s="43"/>
      <c r="H29" s="43"/>
      <c r="I29" s="128"/>
      <c r="J29" s="138">
        <f>ROUND(J88,2)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37</v>
      </c>
      <c r="G31" s="43"/>
      <c r="H31" s="43"/>
      <c r="I31" s="139" t="s">
        <v>36</v>
      </c>
      <c r="J31" s="47" t="s">
        <v>38</v>
      </c>
      <c r="K31" s="46"/>
    </row>
    <row r="32" spans="2:11" s="1" customFormat="1" ht="14.45" customHeight="1">
      <c r="B32" s="42"/>
      <c r="C32" s="43"/>
      <c r="D32" s="50" t="s">
        <v>39</v>
      </c>
      <c r="E32" s="50" t="s">
        <v>40</v>
      </c>
      <c r="F32" s="140">
        <f>ROUND(SUM(BE88:BE104), 2)</f>
        <v>0</v>
      </c>
      <c r="G32" s="43"/>
      <c r="H32" s="43"/>
      <c r="I32" s="141">
        <v>0.21</v>
      </c>
      <c r="J32" s="140">
        <f>ROUND(ROUND((SUM(BE88:BE104)),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41</v>
      </c>
      <c r="F33" s="140">
        <f>ROUND(SUM(BF88:BF104), 2)</f>
        <v>0</v>
      </c>
      <c r="G33" s="43"/>
      <c r="H33" s="43"/>
      <c r="I33" s="141">
        <v>0.15</v>
      </c>
      <c r="J33" s="140">
        <f>ROUND(ROUND((SUM(BF88:BF104)),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42</v>
      </c>
      <c r="F34" s="140">
        <f>ROUND(SUM(BG88:BG104),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43</v>
      </c>
      <c r="F35" s="140">
        <f>ROUND(SUM(BH88:BH104),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44</v>
      </c>
      <c r="F36" s="140">
        <f>ROUND(SUM(BI88:BI104),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45</v>
      </c>
      <c r="E38" s="80"/>
      <c r="F38" s="80"/>
      <c r="G38" s="144" t="s">
        <v>46</v>
      </c>
      <c r="H38" s="145" t="s">
        <v>47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120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6" t="str">
        <f>E7</f>
        <v>Podzemní kontejnery v Ostravě-Porubě III</v>
      </c>
      <c r="F47" s="417"/>
      <c r="G47" s="417"/>
      <c r="H47" s="417"/>
      <c r="I47" s="128"/>
      <c r="J47" s="43"/>
      <c r="K47" s="46"/>
    </row>
    <row r="48" spans="2:11" ht="15">
      <c r="B48" s="29"/>
      <c r="C48" s="38" t="s">
        <v>118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6" t="s">
        <v>605</v>
      </c>
      <c r="F49" s="419"/>
      <c r="G49" s="419"/>
      <c r="H49" s="419"/>
      <c r="I49" s="128"/>
      <c r="J49" s="43"/>
      <c r="K49" s="46"/>
    </row>
    <row r="50" spans="2:47" s="1" customFormat="1" ht="14.45" customHeight="1">
      <c r="B50" s="42"/>
      <c r="C50" s="38" t="s">
        <v>504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8" t="str">
        <f>E11</f>
        <v>VON - Lokalita Bulharská 1 (komunál.)</v>
      </c>
      <c r="F51" s="419"/>
      <c r="G51" s="419"/>
      <c r="H51" s="419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29" t="s">
        <v>25</v>
      </c>
      <c r="J53" s="130" t="str">
        <f>IF(J14="","",J14)</f>
        <v>5. 11. 2017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29" t="s">
        <v>32</v>
      </c>
      <c r="J55" s="36" t="str">
        <f>E23</f>
        <v xml:space="preserve"> </v>
      </c>
      <c r="K55" s="46"/>
    </row>
    <row r="56" spans="2:47" s="1" customFormat="1" ht="14.45" customHeight="1">
      <c r="B56" s="42"/>
      <c r="C56" s="38" t="s">
        <v>30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121</v>
      </c>
      <c r="D58" s="142"/>
      <c r="E58" s="142"/>
      <c r="F58" s="142"/>
      <c r="G58" s="142"/>
      <c r="H58" s="142"/>
      <c r="I58" s="155"/>
      <c r="J58" s="156" t="s">
        <v>122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123</v>
      </c>
      <c r="D60" s="43"/>
      <c r="E60" s="43"/>
      <c r="F60" s="43"/>
      <c r="G60" s="43"/>
      <c r="H60" s="43"/>
      <c r="I60" s="128"/>
      <c r="J60" s="138">
        <f>J88</f>
        <v>0</v>
      </c>
      <c r="K60" s="46"/>
      <c r="AU60" s="25" t="s">
        <v>124</v>
      </c>
    </row>
    <row r="61" spans="2:47" s="8" customFormat="1" ht="24.95" customHeight="1">
      <c r="B61" s="159"/>
      <c r="C61" s="160"/>
      <c r="D61" s="161" t="s">
        <v>506</v>
      </c>
      <c r="E61" s="162"/>
      <c r="F61" s="162"/>
      <c r="G61" s="162"/>
      <c r="H61" s="162"/>
      <c r="I61" s="163"/>
      <c r="J61" s="164">
        <f>J89</f>
        <v>0</v>
      </c>
      <c r="K61" s="165"/>
    </row>
    <row r="62" spans="2:47" s="9" customFormat="1" ht="19.899999999999999" customHeight="1">
      <c r="B62" s="166"/>
      <c r="C62" s="167"/>
      <c r="D62" s="168" t="s">
        <v>507</v>
      </c>
      <c r="E62" s="169"/>
      <c r="F62" s="169"/>
      <c r="G62" s="169"/>
      <c r="H62" s="169"/>
      <c r="I62" s="170"/>
      <c r="J62" s="171">
        <f>J90</f>
        <v>0</v>
      </c>
      <c r="K62" s="172"/>
    </row>
    <row r="63" spans="2:47" s="9" customFormat="1" ht="19.899999999999999" customHeight="1">
      <c r="B63" s="166"/>
      <c r="C63" s="167"/>
      <c r="D63" s="168" t="s">
        <v>508</v>
      </c>
      <c r="E63" s="169"/>
      <c r="F63" s="169"/>
      <c r="G63" s="169"/>
      <c r="H63" s="169"/>
      <c r="I63" s="170"/>
      <c r="J63" s="171">
        <f>J93</f>
        <v>0</v>
      </c>
      <c r="K63" s="172"/>
    </row>
    <row r="64" spans="2:47" s="9" customFormat="1" ht="19.899999999999999" customHeight="1">
      <c r="B64" s="166"/>
      <c r="C64" s="167"/>
      <c r="D64" s="168" t="s">
        <v>509</v>
      </c>
      <c r="E64" s="169"/>
      <c r="F64" s="169"/>
      <c r="G64" s="169"/>
      <c r="H64" s="169"/>
      <c r="I64" s="170"/>
      <c r="J64" s="171">
        <f>J96</f>
        <v>0</v>
      </c>
      <c r="K64" s="172"/>
    </row>
    <row r="65" spans="2:12" s="9" customFormat="1" ht="19.899999999999999" customHeight="1">
      <c r="B65" s="166"/>
      <c r="C65" s="167"/>
      <c r="D65" s="168" t="s">
        <v>510</v>
      </c>
      <c r="E65" s="169"/>
      <c r="F65" s="169"/>
      <c r="G65" s="169"/>
      <c r="H65" s="169"/>
      <c r="I65" s="170"/>
      <c r="J65" s="171">
        <f>J99</f>
        <v>0</v>
      </c>
      <c r="K65" s="172"/>
    </row>
    <row r="66" spans="2:12" s="9" customFormat="1" ht="19.899999999999999" customHeight="1">
      <c r="B66" s="166"/>
      <c r="C66" s="167"/>
      <c r="D66" s="168" t="s">
        <v>511</v>
      </c>
      <c r="E66" s="169"/>
      <c r="F66" s="169"/>
      <c r="G66" s="169"/>
      <c r="H66" s="169"/>
      <c r="I66" s="170"/>
      <c r="J66" s="171">
        <f>J102</f>
        <v>0</v>
      </c>
      <c r="K66" s="172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28"/>
      <c r="J67" s="43"/>
      <c r="K67" s="4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49"/>
      <c r="J68" s="58"/>
      <c r="K68" s="59"/>
    </row>
    <row r="72" spans="2:12" s="1" customFormat="1" ht="6.95" customHeight="1">
      <c r="B72" s="60"/>
      <c r="C72" s="61"/>
      <c r="D72" s="61"/>
      <c r="E72" s="61"/>
      <c r="F72" s="61"/>
      <c r="G72" s="61"/>
      <c r="H72" s="61"/>
      <c r="I72" s="152"/>
      <c r="J72" s="61"/>
      <c r="K72" s="61"/>
      <c r="L72" s="62"/>
    </row>
    <row r="73" spans="2:12" s="1" customFormat="1" ht="36.950000000000003" customHeight="1">
      <c r="B73" s="42"/>
      <c r="C73" s="63" t="s">
        <v>146</v>
      </c>
      <c r="D73" s="64"/>
      <c r="E73" s="64"/>
      <c r="F73" s="64"/>
      <c r="G73" s="64"/>
      <c r="H73" s="64"/>
      <c r="I73" s="173"/>
      <c r="J73" s="64"/>
      <c r="K73" s="64"/>
      <c r="L73" s="62"/>
    </row>
    <row r="74" spans="2:12" s="1" customFormat="1" ht="6.95" customHeight="1">
      <c r="B74" s="42"/>
      <c r="C74" s="64"/>
      <c r="D74" s="64"/>
      <c r="E74" s="64"/>
      <c r="F74" s="64"/>
      <c r="G74" s="64"/>
      <c r="H74" s="64"/>
      <c r="I74" s="173"/>
      <c r="J74" s="64"/>
      <c r="K74" s="64"/>
      <c r="L74" s="62"/>
    </row>
    <row r="75" spans="2:12" s="1" customFormat="1" ht="14.45" customHeight="1">
      <c r="B75" s="42"/>
      <c r="C75" s="66" t="s">
        <v>18</v>
      </c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22.5" customHeight="1">
      <c r="B76" s="42"/>
      <c r="C76" s="64"/>
      <c r="D76" s="64"/>
      <c r="E76" s="412" t="str">
        <f>E7</f>
        <v>Podzemní kontejnery v Ostravě-Porubě III</v>
      </c>
      <c r="F76" s="413"/>
      <c r="G76" s="413"/>
      <c r="H76" s="413"/>
      <c r="I76" s="173"/>
      <c r="J76" s="64"/>
      <c r="K76" s="64"/>
      <c r="L76" s="62"/>
    </row>
    <row r="77" spans="2:12" ht="15">
      <c r="B77" s="29"/>
      <c r="C77" s="66" t="s">
        <v>118</v>
      </c>
      <c r="D77" s="287"/>
      <c r="E77" s="287"/>
      <c r="F77" s="287"/>
      <c r="G77" s="287"/>
      <c r="H77" s="287"/>
      <c r="J77" s="287"/>
      <c r="K77" s="287"/>
      <c r="L77" s="288"/>
    </row>
    <row r="78" spans="2:12" s="1" customFormat="1" ht="22.5" customHeight="1">
      <c r="B78" s="42"/>
      <c r="C78" s="64"/>
      <c r="D78" s="64"/>
      <c r="E78" s="412" t="s">
        <v>605</v>
      </c>
      <c r="F78" s="414"/>
      <c r="G78" s="414"/>
      <c r="H78" s="414"/>
      <c r="I78" s="173"/>
      <c r="J78" s="64"/>
      <c r="K78" s="64"/>
      <c r="L78" s="62"/>
    </row>
    <row r="79" spans="2:12" s="1" customFormat="1" ht="14.45" customHeight="1">
      <c r="B79" s="42"/>
      <c r="C79" s="66" t="s">
        <v>504</v>
      </c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23.25" customHeight="1">
      <c r="B80" s="42"/>
      <c r="C80" s="64"/>
      <c r="D80" s="64"/>
      <c r="E80" s="384" t="str">
        <f>E11</f>
        <v>VON - Lokalita Bulharská 1 (komunál.)</v>
      </c>
      <c r="F80" s="414"/>
      <c r="G80" s="414"/>
      <c r="H80" s="414"/>
      <c r="I80" s="173"/>
      <c r="J80" s="64"/>
      <c r="K80" s="64"/>
      <c r="L80" s="62"/>
    </row>
    <row r="81" spans="2:65" s="1" customFormat="1" ht="6.95" customHeight="1">
      <c r="B81" s="42"/>
      <c r="C81" s="64"/>
      <c r="D81" s="64"/>
      <c r="E81" s="64"/>
      <c r="F81" s="64"/>
      <c r="G81" s="64"/>
      <c r="H81" s="64"/>
      <c r="I81" s="173"/>
      <c r="J81" s="64"/>
      <c r="K81" s="64"/>
      <c r="L81" s="62"/>
    </row>
    <row r="82" spans="2:65" s="1" customFormat="1" ht="18" customHeight="1">
      <c r="B82" s="42"/>
      <c r="C82" s="66" t="s">
        <v>23</v>
      </c>
      <c r="D82" s="64"/>
      <c r="E82" s="64"/>
      <c r="F82" s="174" t="str">
        <f>F14</f>
        <v xml:space="preserve"> </v>
      </c>
      <c r="G82" s="64"/>
      <c r="H82" s="64"/>
      <c r="I82" s="175" t="s">
        <v>25</v>
      </c>
      <c r="J82" s="74" t="str">
        <f>IF(J14="","",J14)</f>
        <v>5. 11. 2017</v>
      </c>
      <c r="K82" s="64"/>
      <c r="L82" s="62"/>
    </row>
    <row r="83" spans="2:65" s="1" customFormat="1" ht="6.95" customHeight="1">
      <c r="B83" s="42"/>
      <c r="C83" s="64"/>
      <c r="D83" s="64"/>
      <c r="E83" s="64"/>
      <c r="F83" s="64"/>
      <c r="G83" s="64"/>
      <c r="H83" s="64"/>
      <c r="I83" s="173"/>
      <c r="J83" s="64"/>
      <c r="K83" s="64"/>
      <c r="L83" s="62"/>
    </row>
    <row r="84" spans="2:65" s="1" customFormat="1" ht="15">
      <c r="B84" s="42"/>
      <c r="C84" s="66" t="s">
        <v>27</v>
      </c>
      <c r="D84" s="64"/>
      <c r="E84" s="64"/>
      <c r="F84" s="174" t="str">
        <f>E17</f>
        <v xml:space="preserve"> </v>
      </c>
      <c r="G84" s="64"/>
      <c r="H84" s="64"/>
      <c r="I84" s="175" t="s">
        <v>32</v>
      </c>
      <c r="J84" s="174" t="str">
        <f>E23</f>
        <v xml:space="preserve"> </v>
      </c>
      <c r="K84" s="64"/>
      <c r="L84" s="62"/>
    </row>
    <row r="85" spans="2:65" s="1" customFormat="1" ht="14.45" customHeight="1">
      <c r="B85" s="42"/>
      <c r="C85" s="66" t="s">
        <v>30</v>
      </c>
      <c r="D85" s="64"/>
      <c r="E85" s="64"/>
      <c r="F85" s="174" t="str">
        <f>IF(E20="","",E20)</f>
        <v/>
      </c>
      <c r="G85" s="64"/>
      <c r="H85" s="64"/>
      <c r="I85" s="173"/>
      <c r="J85" s="64"/>
      <c r="K85" s="64"/>
      <c r="L85" s="62"/>
    </row>
    <row r="86" spans="2:65" s="1" customFormat="1" ht="10.35" customHeight="1">
      <c r="B86" s="42"/>
      <c r="C86" s="64"/>
      <c r="D86" s="64"/>
      <c r="E86" s="64"/>
      <c r="F86" s="64"/>
      <c r="G86" s="64"/>
      <c r="H86" s="64"/>
      <c r="I86" s="173"/>
      <c r="J86" s="64"/>
      <c r="K86" s="64"/>
      <c r="L86" s="62"/>
    </row>
    <row r="87" spans="2:65" s="10" customFormat="1" ht="29.25" customHeight="1">
      <c r="B87" s="176"/>
      <c r="C87" s="177" t="s">
        <v>147</v>
      </c>
      <c r="D87" s="178" t="s">
        <v>54</v>
      </c>
      <c r="E87" s="178" t="s">
        <v>50</v>
      </c>
      <c r="F87" s="178" t="s">
        <v>148</v>
      </c>
      <c r="G87" s="178" t="s">
        <v>149</v>
      </c>
      <c r="H87" s="178" t="s">
        <v>150</v>
      </c>
      <c r="I87" s="179" t="s">
        <v>151</v>
      </c>
      <c r="J87" s="178" t="s">
        <v>122</v>
      </c>
      <c r="K87" s="180" t="s">
        <v>152</v>
      </c>
      <c r="L87" s="181"/>
      <c r="M87" s="82" t="s">
        <v>153</v>
      </c>
      <c r="N87" s="83" t="s">
        <v>39</v>
      </c>
      <c r="O87" s="83" t="s">
        <v>154</v>
      </c>
      <c r="P87" s="83" t="s">
        <v>155</v>
      </c>
      <c r="Q87" s="83" t="s">
        <v>156</v>
      </c>
      <c r="R87" s="83" t="s">
        <v>157</v>
      </c>
      <c r="S87" s="83" t="s">
        <v>158</v>
      </c>
      <c r="T87" s="84" t="s">
        <v>159</v>
      </c>
    </row>
    <row r="88" spans="2:65" s="1" customFormat="1" ht="29.25" customHeight="1">
      <c r="B88" s="42"/>
      <c r="C88" s="88" t="s">
        <v>123</v>
      </c>
      <c r="D88" s="64"/>
      <c r="E88" s="64"/>
      <c r="F88" s="64"/>
      <c r="G88" s="64"/>
      <c r="H88" s="64"/>
      <c r="I88" s="173"/>
      <c r="J88" s="182">
        <f>BK88</f>
        <v>0</v>
      </c>
      <c r="K88" s="64"/>
      <c r="L88" s="62"/>
      <c r="M88" s="85"/>
      <c r="N88" s="86"/>
      <c r="O88" s="86"/>
      <c r="P88" s="183">
        <f>P89</f>
        <v>0</v>
      </c>
      <c r="Q88" s="86"/>
      <c r="R88" s="183">
        <f>R89</f>
        <v>0</v>
      </c>
      <c r="S88" s="86"/>
      <c r="T88" s="184">
        <f>T89</f>
        <v>0</v>
      </c>
      <c r="AT88" s="25" t="s">
        <v>68</v>
      </c>
      <c r="AU88" s="25" t="s">
        <v>124</v>
      </c>
      <c r="BK88" s="185">
        <f>BK89</f>
        <v>0</v>
      </c>
    </row>
    <row r="89" spans="2:65" s="11" customFormat="1" ht="37.35" customHeight="1">
      <c r="B89" s="186"/>
      <c r="C89" s="187"/>
      <c r="D89" s="188" t="s">
        <v>68</v>
      </c>
      <c r="E89" s="189" t="s">
        <v>512</v>
      </c>
      <c r="F89" s="189" t="s">
        <v>513</v>
      </c>
      <c r="G89" s="187"/>
      <c r="H89" s="187"/>
      <c r="I89" s="190"/>
      <c r="J89" s="191">
        <f>BK89</f>
        <v>0</v>
      </c>
      <c r="K89" s="187"/>
      <c r="L89" s="192"/>
      <c r="M89" s="193"/>
      <c r="N89" s="194"/>
      <c r="O89" s="194"/>
      <c r="P89" s="195">
        <f>P90+P93+P96+P99+P102</f>
        <v>0</v>
      </c>
      <c r="Q89" s="194"/>
      <c r="R89" s="195">
        <f>R90+R93+R96+R99+R102</f>
        <v>0</v>
      </c>
      <c r="S89" s="194"/>
      <c r="T89" s="196">
        <f>T90+T93+T96+T99+T102</f>
        <v>0</v>
      </c>
      <c r="AR89" s="197" t="s">
        <v>188</v>
      </c>
      <c r="AT89" s="198" t="s">
        <v>68</v>
      </c>
      <c r="AU89" s="198" t="s">
        <v>69</v>
      </c>
      <c r="AY89" s="197" t="s">
        <v>162</v>
      </c>
      <c r="BK89" s="199">
        <f>BK90+BK93+BK96+BK99+BK102</f>
        <v>0</v>
      </c>
    </row>
    <row r="90" spans="2:65" s="11" customFormat="1" ht="19.899999999999999" customHeight="1">
      <c r="B90" s="186"/>
      <c r="C90" s="187"/>
      <c r="D90" s="202" t="s">
        <v>68</v>
      </c>
      <c r="E90" s="203" t="s">
        <v>514</v>
      </c>
      <c r="F90" s="203" t="s">
        <v>515</v>
      </c>
      <c r="G90" s="187"/>
      <c r="H90" s="187"/>
      <c r="I90" s="190"/>
      <c r="J90" s="204">
        <f>BK90</f>
        <v>0</v>
      </c>
      <c r="K90" s="187"/>
      <c r="L90" s="192"/>
      <c r="M90" s="193"/>
      <c r="N90" s="194"/>
      <c r="O90" s="194"/>
      <c r="P90" s="195">
        <f>SUM(P91:P92)</f>
        <v>0</v>
      </c>
      <c r="Q90" s="194"/>
      <c r="R90" s="195">
        <f>SUM(R91:R92)</f>
        <v>0</v>
      </c>
      <c r="S90" s="194"/>
      <c r="T90" s="196">
        <f>SUM(T91:T92)</f>
        <v>0</v>
      </c>
      <c r="AR90" s="197" t="s">
        <v>188</v>
      </c>
      <c r="AT90" s="198" t="s">
        <v>68</v>
      </c>
      <c r="AU90" s="198" t="s">
        <v>76</v>
      </c>
      <c r="AY90" s="197" t="s">
        <v>162</v>
      </c>
      <c r="BK90" s="199">
        <f>SUM(BK91:BK92)</f>
        <v>0</v>
      </c>
    </row>
    <row r="91" spans="2:65" s="1" customFormat="1" ht="22.5" customHeight="1">
      <c r="B91" s="42"/>
      <c r="C91" s="205" t="s">
        <v>76</v>
      </c>
      <c r="D91" s="205" t="s">
        <v>166</v>
      </c>
      <c r="E91" s="206" t="s">
        <v>516</v>
      </c>
      <c r="F91" s="207" t="s">
        <v>517</v>
      </c>
      <c r="G91" s="208" t="s">
        <v>489</v>
      </c>
      <c r="H91" s="209">
        <v>0.6</v>
      </c>
      <c r="I91" s="210"/>
      <c r="J91" s="211">
        <f>ROUND(I91*H91,2)</f>
        <v>0</v>
      </c>
      <c r="K91" s="207" t="s">
        <v>21</v>
      </c>
      <c r="L91" s="62"/>
      <c r="M91" s="212" t="s">
        <v>21</v>
      </c>
      <c r="N91" s="213" t="s">
        <v>40</v>
      </c>
      <c r="O91" s="4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25" t="s">
        <v>518</v>
      </c>
      <c r="AT91" s="25" t="s">
        <v>166</v>
      </c>
      <c r="AU91" s="25" t="s">
        <v>80</v>
      </c>
      <c r="AY91" s="25" t="s">
        <v>162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25" t="s">
        <v>76</v>
      </c>
      <c r="BK91" s="216">
        <f>ROUND(I91*H91,2)</f>
        <v>0</v>
      </c>
      <c r="BL91" s="25" t="s">
        <v>518</v>
      </c>
      <c r="BM91" s="25" t="s">
        <v>739</v>
      </c>
    </row>
    <row r="92" spans="2:65" s="12" customFormat="1">
      <c r="B92" s="217"/>
      <c r="C92" s="218"/>
      <c r="D92" s="229" t="s">
        <v>174</v>
      </c>
      <c r="E92" s="230" t="s">
        <v>21</v>
      </c>
      <c r="F92" s="231" t="s">
        <v>596</v>
      </c>
      <c r="G92" s="218"/>
      <c r="H92" s="232">
        <v>0.6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174</v>
      </c>
      <c r="AU92" s="228" t="s">
        <v>80</v>
      </c>
      <c r="AV92" s="12" t="s">
        <v>80</v>
      </c>
      <c r="AW92" s="12" t="s">
        <v>33</v>
      </c>
      <c r="AX92" s="12" t="s">
        <v>76</v>
      </c>
      <c r="AY92" s="228" t="s">
        <v>162</v>
      </c>
    </row>
    <row r="93" spans="2:65" s="11" customFormat="1" ht="29.85" customHeight="1">
      <c r="B93" s="186"/>
      <c r="C93" s="187"/>
      <c r="D93" s="202" t="s">
        <v>68</v>
      </c>
      <c r="E93" s="203" t="s">
        <v>521</v>
      </c>
      <c r="F93" s="203" t="s">
        <v>522</v>
      </c>
      <c r="G93" s="187"/>
      <c r="H93" s="187"/>
      <c r="I93" s="190"/>
      <c r="J93" s="204">
        <f>BK93</f>
        <v>0</v>
      </c>
      <c r="K93" s="187"/>
      <c r="L93" s="192"/>
      <c r="M93" s="193"/>
      <c r="N93" s="194"/>
      <c r="O93" s="194"/>
      <c r="P93" s="195">
        <f>SUM(P94:P95)</f>
        <v>0</v>
      </c>
      <c r="Q93" s="194"/>
      <c r="R93" s="195">
        <f>SUM(R94:R95)</f>
        <v>0</v>
      </c>
      <c r="S93" s="194"/>
      <c r="T93" s="196">
        <f>SUM(T94:T95)</f>
        <v>0</v>
      </c>
      <c r="AR93" s="197" t="s">
        <v>188</v>
      </c>
      <c r="AT93" s="198" t="s">
        <v>68</v>
      </c>
      <c r="AU93" s="198" t="s">
        <v>76</v>
      </c>
      <c r="AY93" s="197" t="s">
        <v>162</v>
      </c>
      <c r="BK93" s="199">
        <f>SUM(BK94:BK95)</f>
        <v>0</v>
      </c>
    </row>
    <row r="94" spans="2:65" s="1" customFormat="1" ht="22.5" customHeight="1">
      <c r="B94" s="42"/>
      <c r="C94" s="205" t="s">
        <v>80</v>
      </c>
      <c r="D94" s="205" t="s">
        <v>166</v>
      </c>
      <c r="E94" s="206" t="s">
        <v>523</v>
      </c>
      <c r="F94" s="207" t="s">
        <v>522</v>
      </c>
      <c r="G94" s="208" t="s">
        <v>489</v>
      </c>
      <c r="H94" s="209">
        <v>1</v>
      </c>
      <c r="I94" s="210"/>
      <c r="J94" s="211">
        <f>ROUND(I94*H94,2)</f>
        <v>0</v>
      </c>
      <c r="K94" s="207" t="s">
        <v>21</v>
      </c>
      <c r="L94" s="62"/>
      <c r="M94" s="212" t="s">
        <v>21</v>
      </c>
      <c r="N94" s="213" t="s">
        <v>40</v>
      </c>
      <c r="O94" s="4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25" t="s">
        <v>518</v>
      </c>
      <c r="AT94" s="25" t="s">
        <v>166</v>
      </c>
      <c r="AU94" s="25" t="s">
        <v>80</v>
      </c>
      <c r="AY94" s="25" t="s">
        <v>162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25" t="s">
        <v>76</v>
      </c>
      <c r="BK94" s="216">
        <f>ROUND(I94*H94,2)</f>
        <v>0</v>
      </c>
      <c r="BL94" s="25" t="s">
        <v>518</v>
      </c>
      <c r="BM94" s="25" t="s">
        <v>740</v>
      </c>
    </row>
    <row r="95" spans="2:65" s="12" customFormat="1">
      <c r="B95" s="217"/>
      <c r="C95" s="218"/>
      <c r="D95" s="229" t="s">
        <v>174</v>
      </c>
      <c r="E95" s="230" t="s">
        <v>21</v>
      </c>
      <c r="F95" s="231" t="s">
        <v>741</v>
      </c>
      <c r="G95" s="218"/>
      <c r="H95" s="232">
        <v>1</v>
      </c>
      <c r="I95" s="223"/>
      <c r="J95" s="218"/>
      <c r="K95" s="218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174</v>
      </c>
      <c r="AU95" s="228" t="s">
        <v>80</v>
      </c>
      <c r="AV95" s="12" t="s">
        <v>80</v>
      </c>
      <c r="AW95" s="12" t="s">
        <v>33</v>
      </c>
      <c r="AX95" s="12" t="s">
        <v>76</v>
      </c>
      <c r="AY95" s="228" t="s">
        <v>162</v>
      </c>
    </row>
    <row r="96" spans="2:65" s="11" customFormat="1" ht="29.85" customHeight="1">
      <c r="B96" s="186"/>
      <c r="C96" s="187"/>
      <c r="D96" s="202" t="s">
        <v>68</v>
      </c>
      <c r="E96" s="203" t="s">
        <v>526</v>
      </c>
      <c r="F96" s="203" t="s">
        <v>527</v>
      </c>
      <c r="G96" s="187"/>
      <c r="H96" s="187"/>
      <c r="I96" s="190"/>
      <c r="J96" s="204">
        <f>BK96</f>
        <v>0</v>
      </c>
      <c r="K96" s="187"/>
      <c r="L96" s="192"/>
      <c r="M96" s="193"/>
      <c r="N96" s="194"/>
      <c r="O96" s="194"/>
      <c r="P96" s="195">
        <f>SUM(P97:P98)</f>
        <v>0</v>
      </c>
      <c r="Q96" s="194"/>
      <c r="R96" s="195">
        <f>SUM(R97:R98)</f>
        <v>0</v>
      </c>
      <c r="S96" s="194"/>
      <c r="T96" s="196">
        <f>SUM(T97:T98)</f>
        <v>0</v>
      </c>
      <c r="AR96" s="197" t="s">
        <v>188</v>
      </c>
      <c r="AT96" s="198" t="s">
        <v>68</v>
      </c>
      <c r="AU96" s="198" t="s">
        <v>76</v>
      </c>
      <c r="AY96" s="197" t="s">
        <v>162</v>
      </c>
      <c r="BK96" s="199">
        <f>SUM(BK97:BK98)</f>
        <v>0</v>
      </c>
    </row>
    <row r="97" spans="2:65" s="1" customFormat="1" ht="22.5" customHeight="1">
      <c r="B97" s="42"/>
      <c r="C97" s="205" t="s">
        <v>172</v>
      </c>
      <c r="D97" s="205" t="s">
        <v>166</v>
      </c>
      <c r="E97" s="206" t="s">
        <v>528</v>
      </c>
      <c r="F97" s="207" t="s">
        <v>529</v>
      </c>
      <c r="G97" s="208" t="s">
        <v>489</v>
      </c>
      <c r="H97" s="209">
        <v>0.6</v>
      </c>
      <c r="I97" s="210"/>
      <c r="J97" s="211">
        <f>ROUND(I97*H97,2)</f>
        <v>0</v>
      </c>
      <c r="K97" s="207" t="s">
        <v>21</v>
      </c>
      <c r="L97" s="62"/>
      <c r="M97" s="212" t="s">
        <v>21</v>
      </c>
      <c r="N97" s="213" t="s">
        <v>40</v>
      </c>
      <c r="O97" s="4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AR97" s="25" t="s">
        <v>518</v>
      </c>
      <c r="AT97" s="25" t="s">
        <v>166</v>
      </c>
      <c r="AU97" s="25" t="s">
        <v>80</v>
      </c>
      <c r="AY97" s="25" t="s">
        <v>162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25" t="s">
        <v>76</v>
      </c>
      <c r="BK97" s="216">
        <f>ROUND(I97*H97,2)</f>
        <v>0</v>
      </c>
      <c r="BL97" s="25" t="s">
        <v>518</v>
      </c>
      <c r="BM97" s="25" t="s">
        <v>742</v>
      </c>
    </row>
    <row r="98" spans="2:65" s="12" customFormat="1">
      <c r="B98" s="217"/>
      <c r="C98" s="218"/>
      <c r="D98" s="229" t="s">
        <v>174</v>
      </c>
      <c r="E98" s="230" t="s">
        <v>21</v>
      </c>
      <c r="F98" s="231" t="s">
        <v>600</v>
      </c>
      <c r="G98" s="218"/>
      <c r="H98" s="232">
        <v>0.6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174</v>
      </c>
      <c r="AU98" s="228" t="s">
        <v>80</v>
      </c>
      <c r="AV98" s="12" t="s">
        <v>80</v>
      </c>
      <c r="AW98" s="12" t="s">
        <v>33</v>
      </c>
      <c r="AX98" s="12" t="s">
        <v>76</v>
      </c>
      <c r="AY98" s="228" t="s">
        <v>162</v>
      </c>
    </row>
    <row r="99" spans="2:65" s="11" customFormat="1" ht="29.85" customHeight="1">
      <c r="B99" s="186"/>
      <c r="C99" s="187"/>
      <c r="D99" s="202" t="s">
        <v>68</v>
      </c>
      <c r="E99" s="203" t="s">
        <v>532</v>
      </c>
      <c r="F99" s="203" t="s">
        <v>533</v>
      </c>
      <c r="G99" s="187"/>
      <c r="H99" s="187"/>
      <c r="I99" s="190"/>
      <c r="J99" s="204">
        <f>BK99</f>
        <v>0</v>
      </c>
      <c r="K99" s="187"/>
      <c r="L99" s="192"/>
      <c r="M99" s="193"/>
      <c r="N99" s="194"/>
      <c r="O99" s="194"/>
      <c r="P99" s="195">
        <f>SUM(P100:P101)</f>
        <v>0</v>
      </c>
      <c r="Q99" s="194"/>
      <c r="R99" s="195">
        <f>SUM(R100:R101)</f>
        <v>0</v>
      </c>
      <c r="S99" s="194"/>
      <c r="T99" s="196">
        <f>SUM(T100:T101)</f>
        <v>0</v>
      </c>
      <c r="AR99" s="197" t="s">
        <v>188</v>
      </c>
      <c r="AT99" s="198" t="s">
        <v>68</v>
      </c>
      <c r="AU99" s="198" t="s">
        <v>76</v>
      </c>
      <c r="AY99" s="197" t="s">
        <v>162</v>
      </c>
      <c r="BK99" s="199">
        <f>SUM(BK100:BK101)</f>
        <v>0</v>
      </c>
    </row>
    <row r="100" spans="2:65" s="1" customFormat="1" ht="22.5" customHeight="1">
      <c r="B100" s="42"/>
      <c r="C100" s="205" t="s">
        <v>171</v>
      </c>
      <c r="D100" s="205" t="s">
        <v>166</v>
      </c>
      <c r="E100" s="206" t="s">
        <v>534</v>
      </c>
      <c r="F100" s="207" t="s">
        <v>535</v>
      </c>
      <c r="G100" s="208" t="s">
        <v>376</v>
      </c>
      <c r="H100" s="209">
        <v>3</v>
      </c>
      <c r="I100" s="210"/>
      <c r="J100" s="211">
        <f>ROUND(I100*H100,2)</f>
        <v>0</v>
      </c>
      <c r="K100" s="207" t="s">
        <v>21</v>
      </c>
      <c r="L100" s="62"/>
      <c r="M100" s="212" t="s">
        <v>21</v>
      </c>
      <c r="N100" s="213" t="s">
        <v>40</v>
      </c>
      <c r="O100" s="4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25" t="s">
        <v>518</v>
      </c>
      <c r="AT100" s="25" t="s">
        <v>166</v>
      </c>
      <c r="AU100" s="25" t="s">
        <v>80</v>
      </c>
      <c r="AY100" s="25" t="s">
        <v>162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5" t="s">
        <v>76</v>
      </c>
      <c r="BK100" s="216">
        <f>ROUND(I100*H100,2)</f>
        <v>0</v>
      </c>
      <c r="BL100" s="25" t="s">
        <v>518</v>
      </c>
      <c r="BM100" s="25" t="s">
        <v>743</v>
      </c>
    </row>
    <row r="101" spans="2:65" s="12" customFormat="1">
      <c r="B101" s="217"/>
      <c r="C101" s="218"/>
      <c r="D101" s="229" t="s">
        <v>174</v>
      </c>
      <c r="E101" s="230" t="s">
        <v>21</v>
      </c>
      <c r="F101" s="231" t="s">
        <v>602</v>
      </c>
      <c r="G101" s="218"/>
      <c r="H101" s="232">
        <v>3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174</v>
      </c>
      <c r="AU101" s="228" t="s">
        <v>80</v>
      </c>
      <c r="AV101" s="12" t="s">
        <v>80</v>
      </c>
      <c r="AW101" s="12" t="s">
        <v>33</v>
      </c>
      <c r="AX101" s="12" t="s">
        <v>76</v>
      </c>
      <c r="AY101" s="228" t="s">
        <v>162</v>
      </c>
    </row>
    <row r="102" spans="2:65" s="11" customFormat="1" ht="29.85" customHeight="1">
      <c r="B102" s="186"/>
      <c r="C102" s="187"/>
      <c r="D102" s="202" t="s">
        <v>68</v>
      </c>
      <c r="E102" s="203" t="s">
        <v>538</v>
      </c>
      <c r="F102" s="203" t="s">
        <v>539</v>
      </c>
      <c r="G102" s="187"/>
      <c r="H102" s="187"/>
      <c r="I102" s="190"/>
      <c r="J102" s="204">
        <f>BK102</f>
        <v>0</v>
      </c>
      <c r="K102" s="187"/>
      <c r="L102" s="192"/>
      <c r="M102" s="193"/>
      <c r="N102" s="194"/>
      <c r="O102" s="194"/>
      <c r="P102" s="195">
        <f>SUM(P103:P104)</f>
        <v>0</v>
      </c>
      <c r="Q102" s="194"/>
      <c r="R102" s="195">
        <f>SUM(R103:R104)</f>
        <v>0</v>
      </c>
      <c r="S102" s="194"/>
      <c r="T102" s="196">
        <f>SUM(T103:T104)</f>
        <v>0</v>
      </c>
      <c r="AR102" s="197" t="s">
        <v>188</v>
      </c>
      <c r="AT102" s="198" t="s">
        <v>68</v>
      </c>
      <c r="AU102" s="198" t="s">
        <v>76</v>
      </c>
      <c r="AY102" s="197" t="s">
        <v>162</v>
      </c>
      <c r="BK102" s="199">
        <f>SUM(BK103:BK104)</f>
        <v>0</v>
      </c>
    </row>
    <row r="103" spans="2:65" s="1" customFormat="1" ht="22.5" customHeight="1">
      <c r="B103" s="42"/>
      <c r="C103" s="205" t="s">
        <v>188</v>
      </c>
      <c r="D103" s="205" t="s">
        <v>166</v>
      </c>
      <c r="E103" s="206" t="s">
        <v>540</v>
      </c>
      <c r="F103" s="207" t="s">
        <v>541</v>
      </c>
      <c r="G103" s="208" t="s">
        <v>489</v>
      </c>
      <c r="H103" s="209">
        <v>0.6</v>
      </c>
      <c r="I103" s="210"/>
      <c r="J103" s="211">
        <f>ROUND(I103*H103,2)</f>
        <v>0</v>
      </c>
      <c r="K103" s="207" t="s">
        <v>21</v>
      </c>
      <c r="L103" s="62"/>
      <c r="M103" s="212" t="s">
        <v>21</v>
      </c>
      <c r="N103" s="213" t="s">
        <v>40</v>
      </c>
      <c r="O103" s="4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25" t="s">
        <v>518</v>
      </c>
      <c r="AT103" s="25" t="s">
        <v>166</v>
      </c>
      <c r="AU103" s="25" t="s">
        <v>80</v>
      </c>
      <c r="AY103" s="25" t="s">
        <v>162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5" t="s">
        <v>76</v>
      </c>
      <c r="BK103" s="216">
        <f>ROUND(I103*H103,2)</f>
        <v>0</v>
      </c>
      <c r="BL103" s="25" t="s">
        <v>518</v>
      </c>
      <c r="BM103" s="25" t="s">
        <v>744</v>
      </c>
    </row>
    <row r="104" spans="2:65" s="12" customFormat="1">
      <c r="B104" s="217"/>
      <c r="C104" s="218"/>
      <c r="D104" s="229" t="s">
        <v>174</v>
      </c>
      <c r="E104" s="230" t="s">
        <v>21</v>
      </c>
      <c r="F104" s="231" t="s">
        <v>604</v>
      </c>
      <c r="G104" s="218"/>
      <c r="H104" s="232">
        <v>0.6</v>
      </c>
      <c r="I104" s="223"/>
      <c r="J104" s="218"/>
      <c r="K104" s="218"/>
      <c r="L104" s="224"/>
      <c r="M104" s="289"/>
      <c r="N104" s="290"/>
      <c r="O104" s="290"/>
      <c r="P104" s="290"/>
      <c r="Q104" s="290"/>
      <c r="R104" s="290"/>
      <c r="S104" s="290"/>
      <c r="T104" s="291"/>
      <c r="AT104" s="228" t="s">
        <v>174</v>
      </c>
      <c r="AU104" s="228" t="s">
        <v>80</v>
      </c>
      <c r="AV104" s="12" t="s">
        <v>80</v>
      </c>
      <c r="AW104" s="12" t="s">
        <v>33</v>
      </c>
      <c r="AX104" s="12" t="s">
        <v>76</v>
      </c>
      <c r="AY104" s="228" t="s">
        <v>162</v>
      </c>
    </row>
    <row r="105" spans="2:65" s="1" customFormat="1" ht="6.95" customHeight="1">
      <c r="B105" s="57"/>
      <c r="C105" s="58"/>
      <c r="D105" s="58"/>
      <c r="E105" s="58"/>
      <c r="F105" s="58"/>
      <c r="G105" s="58"/>
      <c r="H105" s="58"/>
      <c r="I105" s="149"/>
      <c r="J105" s="58"/>
      <c r="K105" s="58"/>
      <c r="L105" s="62"/>
    </row>
  </sheetData>
  <sheetProtection password="CC35" sheet="1" objects="1" scenarios="1" formatCells="0" formatColumns="0" formatRows="0" sort="0" autoFilter="0"/>
  <autoFilter ref="C87:K104"/>
  <mergeCells count="12">
    <mergeCell ref="E78:H78"/>
    <mergeCell ref="E80:H80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6:H76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6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5" t="s">
        <v>113</v>
      </c>
      <c r="H1" s="415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5" t="s">
        <v>94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6" t="str">
        <f>'Rekapitulace stavby'!K6</f>
        <v>Podzemní kontejnery v Ostravě-Porubě III</v>
      </c>
      <c r="F7" s="417"/>
      <c r="G7" s="417"/>
      <c r="H7" s="417"/>
      <c r="I7" s="127"/>
      <c r="J7" s="30"/>
      <c r="K7" s="32"/>
    </row>
    <row r="8" spans="1:70" s="1" customFormat="1" ht="15">
      <c r="B8" s="42"/>
      <c r="C8" s="43"/>
      <c r="D8" s="38" t="s">
        <v>118</v>
      </c>
      <c r="E8" s="43"/>
      <c r="F8" s="43"/>
      <c r="G8" s="43"/>
      <c r="H8" s="43"/>
      <c r="I8" s="128"/>
      <c r="J8" s="43"/>
      <c r="K8" s="46"/>
    </row>
    <row r="9" spans="1:70" s="1" customFormat="1" ht="36.950000000000003" customHeight="1">
      <c r="B9" s="42"/>
      <c r="C9" s="43"/>
      <c r="D9" s="43"/>
      <c r="E9" s="418" t="s">
        <v>745</v>
      </c>
      <c r="F9" s="419"/>
      <c r="G9" s="419"/>
      <c r="H9" s="419"/>
      <c r="I9" s="128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28"/>
      <c r="J10" s="43"/>
      <c r="K10" s="46"/>
    </row>
    <row r="11" spans="1:70" s="1" customFormat="1" ht="14.45" customHeight="1">
      <c r="B11" s="42"/>
      <c r="C11" s="43"/>
      <c r="D11" s="38" t="s">
        <v>20</v>
      </c>
      <c r="E11" s="43"/>
      <c r="F11" s="36" t="s">
        <v>21</v>
      </c>
      <c r="G11" s="43"/>
      <c r="H11" s="43"/>
      <c r="I11" s="129" t="s">
        <v>22</v>
      </c>
      <c r="J11" s="36" t="s">
        <v>21</v>
      </c>
      <c r="K11" s="46"/>
    </row>
    <row r="12" spans="1:70" s="1" customFormat="1" ht="14.45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29" t="s">
        <v>25</v>
      </c>
      <c r="J12" s="130" t="str">
        <f>'Rekapitulace stavby'!AN8</f>
        <v>5. 11. 2017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28"/>
      <c r="J13" s="43"/>
      <c r="K13" s="46"/>
    </row>
    <row r="14" spans="1:70" s="1" customFormat="1" ht="14.45" customHeight="1">
      <c r="B14" s="42"/>
      <c r="C14" s="43"/>
      <c r="D14" s="38" t="s">
        <v>27</v>
      </c>
      <c r="E14" s="43"/>
      <c r="F14" s="43"/>
      <c r="G14" s="43"/>
      <c r="H14" s="43"/>
      <c r="I14" s="129" t="s">
        <v>28</v>
      </c>
      <c r="J14" s="36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6" t="str">
        <f>IF('Rekapitulace stavby'!E11="","",'Rekapitulace stavby'!E11)</f>
        <v xml:space="preserve"> </v>
      </c>
      <c r="F15" s="43"/>
      <c r="G15" s="43"/>
      <c r="H15" s="43"/>
      <c r="I15" s="129" t="s">
        <v>29</v>
      </c>
      <c r="J15" s="36" t="str">
        <f>IF('Rekapitulace stavby'!AN11="","",'Rekapitulace stavby'!AN11)</f>
        <v/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28"/>
      <c r="J16" s="43"/>
      <c r="K16" s="46"/>
    </row>
    <row r="17" spans="2:11" s="1" customFormat="1" ht="14.45" customHeight="1">
      <c r="B17" s="42"/>
      <c r="C17" s="43"/>
      <c r="D17" s="38" t="s">
        <v>30</v>
      </c>
      <c r="E17" s="43"/>
      <c r="F17" s="43"/>
      <c r="G17" s="43"/>
      <c r="H17" s="43"/>
      <c r="I17" s="129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29" t="s">
        <v>29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28"/>
      <c r="J19" s="43"/>
      <c r="K19" s="46"/>
    </row>
    <row r="20" spans="2:11" s="1" customFormat="1" ht="14.45" customHeight="1">
      <c r="B20" s="42"/>
      <c r="C20" s="43"/>
      <c r="D20" s="38" t="s">
        <v>32</v>
      </c>
      <c r="E20" s="43"/>
      <c r="F20" s="43"/>
      <c r="G20" s="43"/>
      <c r="H20" s="43"/>
      <c r="I20" s="129" t="s">
        <v>28</v>
      </c>
      <c r="J20" s="36" t="str">
        <f>IF('Rekapitulace stavby'!AN16="","",'Rekapitulace stavby'!AN16)</f>
        <v/>
      </c>
      <c r="K20" s="46"/>
    </row>
    <row r="21" spans="2:11" s="1" customFormat="1" ht="18" customHeight="1">
      <c r="B21" s="42"/>
      <c r="C21" s="43"/>
      <c r="D21" s="43"/>
      <c r="E21" s="36" t="str">
        <f>IF('Rekapitulace stavby'!E17="","",'Rekapitulace stavby'!E17)</f>
        <v xml:space="preserve"> </v>
      </c>
      <c r="F21" s="43"/>
      <c r="G21" s="43"/>
      <c r="H21" s="43"/>
      <c r="I21" s="129" t="s">
        <v>29</v>
      </c>
      <c r="J21" s="36" t="str">
        <f>IF('Rekapitulace stavby'!AN17="","",'Rekapitulace stavby'!AN17)</f>
        <v/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28"/>
      <c r="J22" s="43"/>
      <c r="K22" s="46"/>
    </row>
    <row r="23" spans="2:11" s="1" customFormat="1" ht="14.45" customHeight="1">
      <c r="B23" s="42"/>
      <c r="C23" s="43"/>
      <c r="D23" s="38" t="s">
        <v>34</v>
      </c>
      <c r="E23" s="43"/>
      <c r="F23" s="43"/>
      <c r="G23" s="43"/>
      <c r="H23" s="43"/>
      <c r="I23" s="128"/>
      <c r="J23" s="43"/>
      <c r="K23" s="46"/>
    </row>
    <row r="24" spans="2:11" s="7" customFormat="1" ht="22.5" customHeight="1">
      <c r="B24" s="131"/>
      <c r="C24" s="132"/>
      <c r="D24" s="132"/>
      <c r="E24" s="405" t="s">
        <v>21</v>
      </c>
      <c r="F24" s="405"/>
      <c r="G24" s="405"/>
      <c r="H24" s="405"/>
      <c r="I24" s="133"/>
      <c r="J24" s="132"/>
      <c r="K24" s="134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28"/>
      <c r="J25" s="43"/>
      <c r="K25" s="46"/>
    </row>
    <row r="26" spans="2:11" s="1" customFormat="1" ht="6.95" customHeight="1">
      <c r="B26" s="42"/>
      <c r="C26" s="43"/>
      <c r="D26" s="86"/>
      <c r="E26" s="86"/>
      <c r="F26" s="86"/>
      <c r="G26" s="86"/>
      <c r="H26" s="86"/>
      <c r="I26" s="135"/>
      <c r="J26" s="86"/>
      <c r="K26" s="136"/>
    </row>
    <row r="27" spans="2:11" s="1" customFormat="1" ht="25.35" customHeight="1">
      <c r="B27" s="42"/>
      <c r="C27" s="43"/>
      <c r="D27" s="137" t="s">
        <v>35</v>
      </c>
      <c r="E27" s="43"/>
      <c r="F27" s="43"/>
      <c r="G27" s="43"/>
      <c r="H27" s="43"/>
      <c r="I27" s="128"/>
      <c r="J27" s="138">
        <f>ROUND(J93,2)</f>
        <v>0</v>
      </c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14.45" customHeight="1">
      <c r="B29" s="42"/>
      <c r="C29" s="43"/>
      <c r="D29" s="43"/>
      <c r="E29" s="43"/>
      <c r="F29" s="47" t="s">
        <v>37</v>
      </c>
      <c r="G29" s="43"/>
      <c r="H29" s="43"/>
      <c r="I29" s="139" t="s">
        <v>36</v>
      </c>
      <c r="J29" s="47" t="s">
        <v>38</v>
      </c>
      <c r="K29" s="46"/>
    </row>
    <row r="30" spans="2:11" s="1" customFormat="1" ht="14.45" customHeight="1">
      <c r="B30" s="42"/>
      <c r="C30" s="43"/>
      <c r="D30" s="50" t="s">
        <v>39</v>
      </c>
      <c r="E30" s="50" t="s">
        <v>40</v>
      </c>
      <c r="F30" s="140">
        <f>ROUND(SUM(BE93:BE259), 2)</f>
        <v>0</v>
      </c>
      <c r="G30" s="43"/>
      <c r="H30" s="43"/>
      <c r="I30" s="141">
        <v>0.21</v>
      </c>
      <c r="J30" s="140">
        <f>ROUND(ROUND((SUM(BE93:BE259)), 2)*I30, 2)</f>
        <v>0</v>
      </c>
      <c r="K30" s="46"/>
    </row>
    <row r="31" spans="2:11" s="1" customFormat="1" ht="14.45" customHeight="1">
      <c r="B31" s="42"/>
      <c r="C31" s="43"/>
      <c r="D31" s="43"/>
      <c r="E31" s="50" t="s">
        <v>41</v>
      </c>
      <c r="F31" s="140">
        <f>ROUND(SUM(BF93:BF259), 2)</f>
        <v>0</v>
      </c>
      <c r="G31" s="43"/>
      <c r="H31" s="43"/>
      <c r="I31" s="141">
        <v>0.15</v>
      </c>
      <c r="J31" s="140">
        <f>ROUND(ROUND((SUM(BF93:BF259)),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42</v>
      </c>
      <c r="F32" s="140">
        <f>ROUND(SUM(BG93:BG259), 2)</f>
        <v>0</v>
      </c>
      <c r="G32" s="43"/>
      <c r="H32" s="43"/>
      <c r="I32" s="141">
        <v>0.21</v>
      </c>
      <c r="J32" s="140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43</v>
      </c>
      <c r="F33" s="140">
        <f>ROUND(SUM(BH93:BH259), 2)</f>
        <v>0</v>
      </c>
      <c r="G33" s="43"/>
      <c r="H33" s="43"/>
      <c r="I33" s="141">
        <v>0.15</v>
      </c>
      <c r="J33" s="140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ROUND(SUM(BI93:BI259), 2)</f>
        <v>0</v>
      </c>
      <c r="G34" s="43"/>
      <c r="H34" s="43"/>
      <c r="I34" s="141">
        <v>0</v>
      </c>
      <c r="J34" s="140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28"/>
      <c r="J35" s="43"/>
      <c r="K35" s="46"/>
    </row>
    <row r="36" spans="2:11" s="1" customFormat="1" ht="25.35" customHeight="1">
      <c r="B36" s="42"/>
      <c r="C36" s="142"/>
      <c r="D36" s="143" t="s">
        <v>45</v>
      </c>
      <c r="E36" s="80"/>
      <c r="F36" s="80"/>
      <c r="G36" s="144" t="s">
        <v>46</v>
      </c>
      <c r="H36" s="145" t="s">
        <v>47</v>
      </c>
      <c r="I36" s="146"/>
      <c r="J36" s="147">
        <f>SUM(J27:J34)</f>
        <v>0</v>
      </c>
      <c r="K36" s="148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49"/>
      <c r="J37" s="58"/>
      <c r="K37" s="59"/>
    </row>
    <row r="41" spans="2:11" s="1" customFormat="1" ht="6.95" customHeight="1">
      <c r="B41" s="150"/>
      <c r="C41" s="151"/>
      <c r="D41" s="151"/>
      <c r="E41" s="151"/>
      <c r="F41" s="151"/>
      <c r="G41" s="151"/>
      <c r="H41" s="151"/>
      <c r="I41" s="152"/>
      <c r="J41" s="151"/>
      <c r="K41" s="153"/>
    </row>
    <row r="42" spans="2:11" s="1" customFormat="1" ht="36.950000000000003" customHeight="1">
      <c r="B42" s="42"/>
      <c r="C42" s="31" t="s">
        <v>120</v>
      </c>
      <c r="D42" s="43"/>
      <c r="E42" s="43"/>
      <c r="F42" s="43"/>
      <c r="G42" s="43"/>
      <c r="H42" s="43"/>
      <c r="I42" s="128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28"/>
      <c r="J43" s="43"/>
      <c r="K43" s="46"/>
    </row>
    <row r="44" spans="2:11" s="1" customFormat="1" ht="14.45" customHeight="1">
      <c r="B44" s="42"/>
      <c r="C44" s="38" t="s">
        <v>18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22.5" customHeight="1">
      <c r="B45" s="42"/>
      <c r="C45" s="43"/>
      <c r="D45" s="43"/>
      <c r="E45" s="416" t="str">
        <f>E7</f>
        <v>Podzemní kontejnery v Ostravě-Porubě III</v>
      </c>
      <c r="F45" s="417"/>
      <c r="G45" s="417"/>
      <c r="H45" s="417"/>
      <c r="I45" s="128"/>
      <c r="J45" s="43"/>
      <c r="K45" s="46"/>
    </row>
    <row r="46" spans="2:11" s="1" customFormat="1" ht="14.45" customHeight="1">
      <c r="B46" s="42"/>
      <c r="C46" s="38" t="s">
        <v>118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3.25" customHeight="1">
      <c r="B47" s="42"/>
      <c r="C47" s="43"/>
      <c r="D47" s="43"/>
      <c r="E47" s="418" t="str">
        <f>E9</f>
        <v>SO 02_S - Lokalita Bulharská 1 (separ.)</v>
      </c>
      <c r="F47" s="419"/>
      <c r="G47" s="419"/>
      <c r="H47" s="419"/>
      <c r="I47" s="128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28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 xml:space="preserve"> </v>
      </c>
      <c r="G49" s="43"/>
      <c r="H49" s="43"/>
      <c r="I49" s="129" t="s">
        <v>25</v>
      </c>
      <c r="J49" s="130" t="str">
        <f>IF(J12="","",J12)</f>
        <v>5. 11. 2017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28"/>
      <c r="J50" s="43"/>
      <c r="K50" s="46"/>
    </row>
    <row r="51" spans="2:47" s="1" customFormat="1" ht="15">
      <c r="B51" s="42"/>
      <c r="C51" s="38" t="s">
        <v>27</v>
      </c>
      <c r="D51" s="43"/>
      <c r="E51" s="43"/>
      <c r="F51" s="36" t="str">
        <f>E15</f>
        <v xml:space="preserve"> </v>
      </c>
      <c r="G51" s="43"/>
      <c r="H51" s="43"/>
      <c r="I51" s="129" t="s">
        <v>32</v>
      </c>
      <c r="J51" s="36" t="str">
        <f>E21</f>
        <v xml:space="preserve"> </v>
      </c>
      <c r="K51" s="46"/>
    </row>
    <row r="52" spans="2:47" s="1" customFormat="1" ht="14.45" customHeight="1">
      <c r="B52" s="42"/>
      <c r="C52" s="38" t="s">
        <v>30</v>
      </c>
      <c r="D52" s="43"/>
      <c r="E52" s="43"/>
      <c r="F52" s="36" t="str">
        <f>IF(E18="","",E18)</f>
        <v/>
      </c>
      <c r="G52" s="43"/>
      <c r="H52" s="43"/>
      <c r="I52" s="128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28"/>
      <c r="J53" s="43"/>
      <c r="K53" s="46"/>
    </row>
    <row r="54" spans="2:47" s="1" customFormat="1" ht="29.25" customHeight="1">
      <c r="B54" s="42"/>
      <c r="C54" s="154" t="s">
        <v>121</v>
      </c>
      <c r="D54" s="142"/>
      <c r="E54" s="142"/>
      <c r="F54" s="142"/>
      <c r="G54" s="142"/>
      <c r="H54" s="142"/>
      <c r="I54" s="155"/>
      <c r="J54" s="156" t="s">
        <v>122</v>
      </c>
      <c r="K54" s="157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28"/>
      <c r="J55" s="43"/>
      <c r="K55" s="46"/>
    </row>
    <row r="56" spans="2:47" s="1" customFormat="1" ht="29.25" customHeight="1">
      <c r="B56" s="42"/>
      <c r="C56" s="158" t="s">
        <v>123</v>
      </c>
      <c r="D56" s="43"/>
      <c r="E56" s="43"/>
      <c r="F56" s="43"/>
      <c r="G56" s="43"/>
      <c r="H56" s="43"/>
      <c r="I56" s="128"/>
      <c r="J56" s="138">
        <f>J93</f>
        <v>0</v>
      </c>
      <c r="K56" s="46"/>
      <c r="AU56" s="25" t="s">
        <v>124</v>
      </c>
    </row>
    <row r="57" spans="2:47" s="8" customFormat="1" ht="24.95" customHeight="1">
      <c r="B57" s="159"/>
      <c r="C57" s="160"/>
      <c r="D57" s="161" t="s">
        <v>125</v>
      </c>
      <c r="E57" s="162"/>
      <c r="F57" s="162"/>
      <c r="G57" s="162"/>
      <c r="H57" s="162"/>
      <c r="I57" s="163"/>
      <c r="J57" s="164">
        <f>J94</f>
        <v>0</v>
      </c>
      <c r="K57" s="165"/>
    </row>
    <row r="58" spans="2:47" s="9" customFormat="1" ht="19.899999999999999" customHeight="1">
      <c r="B58" s="166"/>
      <c r="C58" s="167"/>
      <c r="D58" s="168" t="s">
        <v>126</v>
      </c>
      <c r="E58" s="169"/>
      <c r="F58" s="169"/>
      <c r="G58" s="169"/>
      <c r="H58" s="169"/>
      <c r="I58" s="170"/>
      <c r="J58" s="171">
        <f>J95</f>
        <v>0</v>
      </c>
      <c r="K58" s="172"/>
    </row>
    <row r="59" spans="2:47" s="9" customFormat="1" ht="14.85" customHeight="1">
      <c r="B59" s="166"/>
      <c r="C59" s="167"/>
      <c r="D59" s="168" t="s">
        <v>127</v>
      </c>
      <c r="E59" s="169"/>
      <c r="F59" s="169"/>
      <c r="G59" s="169"/>
      <c r="H59" s="169"/>
      <c r="I59" s="170"/>
      <c r="J59" s="171">
        <f>J96</f>
        <v>0</v>
      </c>
      <c r="K59" s="172"/>
    </row>
    <row r="60" spans="2:47" s="9" customFormat="1" ht="14.85" customHeight="1">
      <c r="B60" s="166"/>
      <c r="C60" s="167"/>
      <c r="D60" s="168" t="s">
        <v>128</v>
      </c>
      <c r="E60" s="169"/>
      <c r="F60" s="169"/>
      <c r="G60" s="169"/>
      <c r="H60" s="169"/>
      <c r="I60" s="170"/>
      <c r="J60" s="171">
        <f>J119</f>
        <v>0</v>
      </c>
      <c r="K60" s="172"/>
    </row>
    <row r="61" spans="2:47" s="9" customFormat="1" ht="14.85" customHeight="1">
      <c r="B61" s="166"/>
      <c r="C61" s="167"/>
      <c r="D61" s="168" t="s">
        <v>129</v>
      </c>
      <c r="E61" s="169"/>
      <c r="F61" s="169"/>
      <c r="G61" s="169"/>
      <c r="H61" s="169"/>
      <c r="I61" s="170"/>
      <c r="J61" s="171">
        <f>J122</f>
        <v>0</v>
      </c>
      <c r="K61" s="172"/>
    </row>
    <row r="62" spans="2:47" s="9" customFormat="1" ht="14.85" customHeight="1">
      <c r="B62" s="166"/>
      <c r="C62" s="167"/>
      <c r="D62" s="168" t="s">
        <v>130</v>
      </c>
      <c r="E62" s="169"/>
      <c r="F62" s="169"/>
      <c r="G62" s="169"/>
      <c r="H62" s="169"/>
      <c r="I62" s="170"/>
      <c r="J62" s="171">
        <f>J128</f>
        <v>0</v>
      </c>
      <c r="K62" s="172"/>
    </row>
    <row r="63" spans="2:47" s="9" customFormat="1" ht="14.85" customHeight="1">
      <c r="B63" s="166"/>
      <c r="C63" s="167"/>
      <c r="D63" s="168" t="s">
        <v>131</v>
      </c>
      <c r="E63" s="169"/>
      <c r="F63" s="169"/>
      <c r="G63" s="169"/>
      <c r="H63" s="169"/>
      <c r="I63" s="170"/>
      <c r="J63" s="171">
        <f>J141</f>
        <v>0</v>
      </c>
      <c r="K63" s="172"/>
    </row>
    <row r="64" spans="2:47" s="9" customFormat="1" ht="14.85" customHeight="1">
      <c r="B64" s="166"/>
      <c r="C64" s="167"/>
      <c r="D64" s="168" t="s">
        <v>132</v>
      </c>
      <c r="E64" s="169"/>
      <c r="F64" s="169"/>
      <c r="G64" s="169"/>
      <c r="H64" s="169"/>
      <c r="I64" s="170"/>
      <c r="J64" s="171">
        <f>J146</f>
        <v>0</v>
      </c>
      <c r="K64" s="172"/>
    </row>
    <row r="65" spans="2:12" s="9" customFormat="1" ht="14.85" customHeight="1">
      <c r="B65" s="166"/>
      <c r="C65" s="167"/>
      <c r="D65" s="168" t="s">
        <v>133</v>
      </c>
      <c r="E65" s="169"/>
      <c r="F65" s="169"/>
      <c r="G65" s="169"/>
      <c r="H65" s="169"/>
      <c r="I65" s="170"/>
      <c r="J65" s="171">
        <f>J163</f>
        <v>0</v>
      </c>
      <c r="K65" s="172"/>
    </row>
    <row r="66" spans="2:12" s="9" customFormat="1" ht="19.899999999999999" customHeight="1">
      <c r="B66" s="166"/>
      <c r="C66" s="167"/>
      <c r="D66" s="168" t="s">
        <v>134</v>
      </c>
      <c r="E66" s="169"/>
      <c r="F66" s="169"/>
      <c r="G66" s="169"/>
      <c r="H66" s="169"/>
      <c r="I66" s="170"/>
      <c r="J66" s="171">
        <f>J179</f>
        <v>0</v>
      </c>
      <c r="K66" s="172"/>
    </row>
    <row r="67" spans="2:12" s="9" customFormat="1" ht="14.85" customHeight="1">
      <c r="B67" s="166"/>
      <c r="C67" s="167"/>
      <c r="D67" s="168" t="s">
        <v>606</v>
      </c>
      <c r="E67" s="169"/>
      <c r="F67" s="169"/>
      <c r="G67" s="169"/>
      <c r="H67" s="169"/>
      <c r="I67" s="170"/>
      <c r="J67" s="171">
        <f>J184</f>
        <v>0</v>
      </c>
      <c r="K67" s="172"/>
    </row>
    <row r="68" spans="2:12" s="9" customFormat="1" ht="14.85" customHeight="1">
      <c r="B68" s="166"/>
      <c r="C68" s="167"/>
      <c r="D68" s="168" t="s">
        <v>135</v>
      </c>
      <c r="E68" s="169"/>
      <c r="F68" s="169"/>
      <c r="G68" s="169"/>
      <c r="H68" s="169"/>
      <c r="I68" s="170"/>
      <c r="J68" s="171">
        <f>J198</f>
        <v>0</v>
      </c>
      <c r="K68" s="172"/>
    </row>
    <row r="69" spans="2:12" s="9" customFormat="1" ht="19.899999999999999" customHeight="1">
      <c r="B69" s="166"/>
      <c r="C69" s="167"/>
      <c r="D69" s="168" t="s">
        <v>136</v>
      </c>
      <c r="E69" s="169"/>
      <c r="F69" s="169"/>
      <c r="G69" s="169"/>
      <c r="H69" s="169"/>
      <c r="I69" s="170"/>
      <c r="J69" s="171">
        <f>J203</f>
        <v>0</v>
      </c>
      <c r="K69" s="172"/>
    </row>
    <row r="70" spans="2:12" s="9" customFormat="1" ht="19.899999999999999" customHeight="1">
      <c r="B70" s="166"/>
      <c r="C70" s="167"/>
      <c r="D70" s="168" t="s">
        <v>137</v>
      </c>
      <c r="E70" s="169"/>
      <c r="F70" s="169"/>
      <c r="G70" s="169"/>
      <c r="H70" s="169"/>
      <c r="I70" s="170"/>
      <c r="J70" s="171">
        <f>J233</f>
        <v>0</v>
      </c>
      <c r="K70" s="172"/>
    </row>
    <row r="71" spans="2:12" s="9" customFormat="1" ht="19.899999999999999" customHeight="1">
      <c r="B71" s="166"/>
      <c r="C71" s="167"/>
      <c r="D71" s="168" t="s">
        <v>138</v>
      </c>
      <c r="E71" s="169"/>
      <c r="F71" s="169"/>
      <c r="G71" s="169"/>
      <c r="H71" s="169"/>
      <c r="I71" s="170"/>
      <c r="J71" s="171">
        <f>J244</f>
        <v>0</v>
      </c>
      <c r="K71" s="172"/>
    </row>
    <row r="72" spans="2:12" s="9" customFormat="1" ht="19.899999999999999" customHeight="1">
      <c r="B72" s="166"/>
      <c r="C72" s="167"/>
      <c r="D72" s="168" t="s">
        <v>139</v>
      </c>
      <c r="E72" s="169"/>
      <c r="F72" s="169"/>
      <c r="G72" s="169"/>
      <c r="H72" s="169"/>
      <c r="I72" s="170"/>
      <c r="J72" s="171">
        <f>J254</f>
        <v>0</v>
      </c>
      <c r="K72" s="172"/>
    </row>
    <row r="73" spans="2:12" s="8" customFormat="1" ht="24.95" customHeight="1">
      <c r="B73" s="159"/>
      <c r="C73" s="160"/>
      <c r="D73" s="161" t="s">
        <v>145</v>
      </c>
      <c r="E73" s="162"/>
      <c r="F73" s="162"/>
      <c r="G73" s="162"/>
      <c r="H73" s="162"/>
      <c r="I73" s="163"/>
      <c r="J73" s="164">
        <f>J256</f>
        <v>0</v>
      </c>
      <c r="K73" s="165"/>
    </row>
    <row r="74" spans="2:12" s="1" customFormat="1" ht="21.75" customHeight="1">
      <c r="B74" s="42"/>
      <c r="C74" s="43"/>
      <c r="D74" s="43"/>
      <c r="E74" s="43"/>
      <c r="F74" s="43"/>
      <c r="G74" s="43"/>
      <c r="H74" s="43"/>
      <c r="I74" s="128"/>
      <c r="J74" s="43"/>
      <c r="K74" s="46"/>
    </row>
    <row r="75" spans="2:12" s="1" customFormat="1" ht="6.95" customHeight="1">
      <c r="B75" s="57"/>
      <c r="C75" s="58"/>
      <c r="D75" s="58"/>
      <c r="E75" s="58"/>
      <c r="F75" s="58"/>
      <c r="G75" s="58"/>
      <c r="H75" s="58"/>
      <c r="I75" s="149"/>
      <c r="J75" s="58"/>
      <c r="K75" s="59"/>
    </row>
    <row r="79" spans="2:12" s="1" customFormat="1" ht="6.95" customHeight="1">
      <c r="B79" s="60"/>
      <c r="C79" s="61"/>
      <c r="D79" s="61"/>
      <c r="E79" s="61"/>
      <c r="F79" s="61"/>
      <c r="G79" s="61"/>
      <c r="H79" s="61"/>
      <c r="I79" s="152"/>
      <c r="J79" s="61"/>
      <c r="K79" s="61"/>
      <c r="L79" s="62"/>
    </row>
    <row r="80" spans="2:12" s="1" customFormat="1" ht="36.950000000000003" customHeight="1">
      <c r="B80" s="42"/>
      <c r="C80" s="63" t="s">
        <v>146</v>
      </c>
      <c r="D80" s="64"/>
      <c r="E80" s="64"/>
      <c r="F80" s="64"/>
      <c r="G80" s="64"/>
      <c r="H80" s="64"/>
      <c r="I80" s="173"/>
      <c r="J80" s="64"/>
      <c r="K80" s="64"/>
      <c r="L80" s="62"/>
    </row>
    <row r="81" spans="2:63" s="1" customFormat="1" ht="6.95" customHeight="1">
      <c r="B81" s="42"/>
      <c r="C81" s="64"/>
      <c r="D81" s="64"/>
      <c r="E81" s="64"/>
      <c r="F81" s="64"/>
      <c r="G81" s="64"/>
      <c r="H81" s="64"/>
      <c r="I81" s="173"/>
      <c r="J81" s="64"/>
      <c r="K81" s="64"/>
      <c r="L81" s="62"/>
    </row>
    <row r="82" spans="2:63" s="1" customFormat="1" ht="14.45" customHeight="1">
      <c r="B82" s="42"/>
      <c r="C82" s="66" t="s">
        <v>18</v>
      </c>
      <c r="D82" s="64"/>
      <c r="E82" s="64"/>
      <c r="F82" s="64"/>
      <c r="G82" s="64"/>
      <c r="H82" s="64"/>
      <c r="I82" s="173"/>
      <c r="J82" s="64"/>
      <c r="K82" s="64"/>
      <c r="L82" s="62"/>
    </row>
    <row r="83" spans="2:63" s="1" customFormat="1" ht="22.5" customHeight="1">
      <c r="B83" s="42"/>
      <c r="C83" s="64"/>
      <c r="D83" s="64"/>
      <c r="E83" s="412" t="str">
        <f>E7</f>
        <v>Podzemní kontejnery v Ostravě-Porubě III</v>
      </c>
      <c r="F83" s="413"/>
      <c r="G83" s="413"/>
      <c r="H83" s="413"/>
      <c r="I83" s="173"/>
      <c r="J83" s="64"/>
      <c r="K83" s="64"/>
      <c r="L83" s="62"/>
    </row>
    <row r="84" spans="2:63" s="1" customFormat="1" ht="14.45" customHeight="1">
      <c r="B84" s="42"/>
      <c r="C84" s="66" t="s">
        <v>118</v>
      </c>
      <c r="D84" s="64"/>
      <c r="E84" s="64"/>
      <c r="F84" s="64"/>
      <c r="G84" s="64"/>
      <c r="H84" s="64"/>
      <c r="I84" s="173"/>
      <c r="J84" s="64"/>
      <c r="K84" s="64"/>
      <c r="L84" s="62"/>
    </row>
    <row r="85" spans="2:63" s="1" customFormat="1" ht="23.25" customHeight="1">
      <c r="B85" s="42"/>
      <c r="C85" s="64"/>
      <c r="D85" s="64"/>
      <c r="E85" s="384" t="str">
        <f>E9</f>
        <v>SO 02_S - Lokalita Bulharská 1 (separ.)</v>
      </c>
      <c r="F85" s="414"/>
      <c r="G85" s="414"/>
      <c r="H85" s="414"/>
      <c r="I85" s="173"/>
      <c r="J85" s="64"/>
      <c r="K85" s="64"/>
      <c r="L85" s="62"/>
    </row>
    <row r="86" spans="2:63" s="1" customFormat="1" ht="6.95" customHeight="1">
      <c r="B86" s="42"/>
      <c r="C86" s="64"/>
      <c r="D86" s="64"/>
      <c r="E86" s="64"/>
      <c r="F86" s="64"/>
      <c r="G86" s="64"/>
      <c r="H86" s="64"/>
      <c r="I86" s="173"/>
      <c r="J86" s="64"/>
      <c r="K86" s="64"/>
      <c r="L86" s="62"/>
    </row>
    <row r="87" spans="2:63" s="1" customFormat="1" ht="18" customHeight="1">
      <c r="B87" s="42"/>
      <c r="C87" s="66" t="s">
        <v>23</v>
      </c>
      <c r="D87" s="64"/>
      <c r="E87" s="64"/>
      <c r="F87" s="174" t="str">
        <f>F12</f>
        <v xml:space="preserve"> </v>
      </c>
      <c r="G87" s="64"/>
      <c r="H87" s="64"/>
      <c r="I87" s="175" t="s">
        <v>25</v>
      </c>
      <c r="J87" s="74" t="str">
        <f>IF(J12="","",J12)</f>
        <v>5. 11. 2017</v>
      </c>
      <c r="K87" s="64"/>
      <c r="L87" s="62"/>
    </row>
    <row r="88" spans="2:63" s="1" customFormat="1" ht="6.95" customHeight="1">
      <c r="B88" s="42"/>
      <c r="C88" s="64"/>
      <c r="D88" s="64"/>
      <c r="E88" s="64"/>
      <c r="F88" s="64"/>
      <c r="G88" s="64"/>
      <c r="H88" s="64"/>
      <c r="I88" s="173"/>
      <c r="J88" s="64"/>
      <c r="K88" s="64"/>
      <c r="L88" s="62"/>
    </row>
    <row r="89" spans="2:63" s="1" customFormat="1" ht="15">
      <c r="B89" s="42"/>
      <c r="C89" s="66" t="s">
        <v>27</v>
      </c>
      <c r="D89" s="64"/>
      <c r="E89" s="64"/>
      <c r="F89" s="174" t="str">
        <f>E15</f>
        <v xml:space="preserve"> </v>
      </c>
      <c r="G89" s="64"/>
      <c r="H89" s="64"/>
      <c r="I89" s="175" t="s">
        <v>32</v>
      </c>
      <c r="J89" s="174" t="str">
        <f>E21</f>
        <v xml:space="preserve"> </v>
      </c>
      <c r="K89" s="64"/>
      <c r="L89" s="62"/>
    </row>
    <row r="90" spans="2:63" s="1" customFormat="1" ht="14.45" customHeight="1">
      <c r="B90" s="42"/>
      <c r="C90" s="66" t="s">
        <v>30</v>
      </c>
      <c r="D90" s="64"/>
      <c r="E90" s="64"/>
      <c r="F90" s="174" t="str">
        <f>IF(E18="","",E18)</f>
        <v/>
      </c>
      <c r="G90" s="64"/>
      <c r="H90" s="64"/>
      <c r="I90" s="173"/>
      <c r="J90" s="64"/>
      <c r="K90" s="64"/>
      <c r="L90" s="62"/>
    </row>
    <row r="91" spans="2:63" s="1" customFormat="1" ht="10.35" customHeight="1">
      <c r="B91" s="42"/>
      <c r="C91" s="64"/>
      <c r="D91" s="64"/>
      <c r="E91" s="64"/>
      <c r="F91" s="64"/>
      <c r="G91" s="64"/>
      <c r="H91" s="64"/>
      <c r="I91" s="173"/>
      <c r="J91" s="64"/>
      <c r="K91" s="64"/>
      <c r="L91" s="62"/>
    </row>
    <row r="92" spans="2:63" s="10" customFormat="1" ht="29.25" customHeight="1">
      <c r="B92" s="176"/>
      <c r="C92" s="177" t="s">
        <v>147</v>
      </c>
      <c r="D92" s="178" t="s">
        <v>54</v>
      </c>
      <c r="E92" s="178" t="s">
        <v>50</v>
      </c>
      <c r="F92" s="178" t="s">
        <v>148</v>
      </c>
      <c r="G92" s="178" t="s">
        <v>149</v>
      </c>
      <c r="H92" s="178" t="s">
        <v>150</v>
      </c>
      <c r="I92" s="179" t="s">
        <v>151</v>
      </c>
      <c r="J92" s="178" t="s">
        <v>122</v>
      </c>
      <c r="K92" s="180" t="s">
        <v>152</v>
      </c>
      <c r="L92" s="181"/>
      <c r="M92" s="82" t="s">
        <v>153</v>
      </c>
      <c r="N92" s="83" t="s">
        <v>39</v>
      </c>
      <c r="O92" s="83" t="s">
        <v>154</v>
      </c>
      <c r="P92" s="83" t="s">
        <v>155</v>
      </c>
      <c r="Q92" s="83" t="s">
        <v>156</v>
      </c>
      <c r="R92" s="83" t="s">
        <v>157</v>
      </c>
      <c r="S92" s="83" t="s">
        <v>158</v>
      </c>
      <c r="T92" s="84" t="s">
        <v>159</v>
      </c>
    </row>
    <row r="93" spans="2:63" s="1" customFormat="1" ht="29.25" customHeight="1">
      <c r="B93" s="42"/>
      <c r="C93" s="88" t="s">
        <v>123</v>
      </c>
      <c r="D93" s="64"/>
      <c r="E93" s="64"/>
      <c r="F93" s="64"/>
      <c r="G93" s="64"/>
      <c r="H93" s="64"/>
      <c r="I93" s="173"/>
      <c r="J93" s="182">
        <f>BK93</f>
        <v>0</v>
      </c>
      <c r="K93" s="64"/>
      <c r="L93" s="62"/>
      <c r="M93" s="85"/>
      <c r="N93" s="86"/>
      <c r="O93" s="86"/>
      <c r="P93" s="183">
        <f>P94+P256</f>
        <v>0</v>
      </c>
      <c r="Q93" s="86"/>
      <c r="R93" s="183">
        <f>R94+R256</f>
        <v>78.359280460000008</v>
      </c>
      <c r="S93" s="86"/>
      <c r="T93" s="184">
        <f>T94+T256</f>
        <v>15.295999999999999</v>
      </c>
      <c r="AT93" s="25" t="s">
        <v>68</v>
      </c>
      <c r="AU93" s="25" t="s">
        <v>124</v>
      </c>
      <c r="BK93" s="185">
        <f>BK94+BK256</f>
        <v>0</v>
      </c>
    </row>
    <row r="94" spans="2:63" s="11" customFormat="1" ht="37.35" customHeight="1">
      <c r="B94" s="186"/>
      <c r="C94" s="187"/>
      <c r="D94" s="188" t="s">
        <v>68</v>
      </c>
      <c r="E94" s="189" t="s">
        <v>160</v>
      </c>
      <c r="F94" s="189" t="s">
        <v>161</v>
      </c>
      <c r="G94" s="187"/>
      <c r="H94" s="187"/>
      <c r="I94" s="190"/>
      <c r="J94" s="191">
        <f>BK94</f>
        <v>0</v>
      </c>
      <c r="K94" s="187"/>
      <c r="L94" s="192"/>
      <c r="M94" s="193"/>
      <c r="N94" s="194"/>
      <c r="O94" s="194"/>
      <c r="P94" s="195">
        <f>P95+P179+P203+P233+P244+P254</f>
        <v>0</v>
      </c>
      <c r="Q94" s="194"/>
      <c r="R94" s="195">
        <f>R95+R179+R203+R233+R244+R254</f>
        <v>78.359280460000008</v>
      </c>
      <c r="S94" s="194"/>
      <c r="T94" s="196">
        <f>T95+T179+T203+T233+T244+T254</f>
        <v>15.295999999999999</v>
      </c>
      <c r="AR94" s="197" t="s">
        <v>76</v>
      </c>
      <c r="AT94" s="198" t="s">
        <v>68</v>
      </c>
      <c r="AU94" s="198" t="s">
        <v>69</v>
      </c>
      <c r="AY94" s="197" t="s">
        <v>162</v>
      </c>
      <c r="BK94" s="199">
        <f>BK95+BK179+BK203+BK233+BK244+BK254</f>
        <v>0</v>
      </c>
    </row>
    <row r="95" spans="2:63" s="11" customFormat="1" ht="19.899999999999999" customHeight="1">
      <c r="B95" s="186"/>
      <c r="C95" s="187"/>
      <c r="D95" s="188" t="s">
        <v>68</v>
      </c>
      <c r="E95" s="200" t="s">
        <v>76</v>
      </c>
      <c r="F95" s="200" t="s">
        <v>163</v>
      </c>
      <c r="G95" s="187"/>
      <c r="H95" s="187"/>
      <c r="I95" s="190"/>
      <c r="J95" s="201">
        <f>BK95</f>
        <v>0</v>
      </c>
      <c r="K95" s="187"/>
      <c r="L95" s="192"/>
      <c r="M95" s="193"/>
      <c r="N95" s="194"/>
      <c r="O95" s="194"/>
      <c r="P95" s="195">
        <f>P96+P119+P122+P128+P141+P146+P163</f>
        <v>0</v>
      </c>
      <c r="Q95" s="194"/>
      <c r="R95" s="195">
        <f>R96+R119+R122+R128+R141+R146+R163</f>
        <v>49.736691</v>
      </c>
      <c r="S95" s="194"/>
      <c r="T95" s="196">
        <f>T96+T119+T122+T128+T141+T146+T163</f>
        <v>15.295999999999999</v>
      </c>
      <c r="AR95" s="197" t="s">
        <v>76</v>
      </c>
      <c r="AT95" s="198" t="s">
        <v>68</v>
      </c>
      <c r="AU95" s="198" t="s">
        <v>76</v>
      </c>
      <c r="AY95" s="197" t="s">
        <v>162</v>
      </c>
      <c r="BK95" s="199">
        <f>BK96+BK119+BK122+BK128+BK141+BK146+BK163</f>
        <v>0</v>
      </c>
    </row>
    <row r="96" spans="2:63" s="11" customFormat="1" ht="14.85" customHeight="1">
      <c r="B96" s="186"/>
      <c r="C96" s="187"/>
      <c r="D96" s="202" t="s">
        <v>68</v>
      </c>
      <c r="E96" s="203" t="s">
        <v>164</v>
      </c>
      <c r="F96" s="203" t="s">
        <v>165</v>
      </c>
      <c r="G96" s="187"/>
      <c r="H96" s="187"/>
      <c r="I96" s="190"/>
      <c r="J96" s="204">
        <f>BK96</f>
        <v>0</v>
      </c>
      <c r="K96" s="187"/>
      <c r="L96" s="192"/>
      <c r="M96" s="193"/>
      <c r="N96" s="194"/>
      <c r="O96" s="194"/>
      <c r="P96" s="195">
        <f>SUM(P97:P118)</f>
        <v>0</v>
      </c>
      <c r="Q96" s="194"/>
      <c r="R96" s="195">
        <f>SUM(R97:R118)</f>
        <v>1.4400000000000001E-2</v>
      </c>
      <c r="S96" s="194"/>
      <c r="T96" s="196">
        <f>SUM(T97:T118)</f>
        <v>15.295999999999999</v>
      </c>
      <c r="AR96" s="197" t="s">
        <v>76</v>
      </c>
      <c r="AT96" s="198" t="s">
        <v>68</v>
      </c>
      <c r="AU96" s="198" t="s">
        <v>80</v>
      </c>
      <c r="AY96" s="197" t="s">
        <v>162</v>
      </c>
      <c r="BK96" s="199">
        <f>SUM(BK97:BK118)</f>
        <v>0</v>
      </c>
    </row>
    <row r="97" spans="2:65" s="1" customFormat="1" ht="22.5" customHeight="1">
      <c r="B97" s="42"/>
      <c r="C97" s="205" t="s">
        <v>76</v>
      </c>
      <c r="D97" s="205" t="s">
        <v>166</v>
      </c>
      <c r="E97" s="206" t="s">
        <v>607</v>
      </c>
      <c r="F97" s="207" t="s">
        <v>608</v>
      </c>
      <c r="G97" s="208" t="s">
        <v>169</v>
      </c>
      <c r="H97" s="209">
        <v>16</v>
      </c>
      <c r="I97" s="210"/>
      <c r="J97" s="211">
        <f>ROUND(I97*H97,2)</f>
        <v>0</v>
      </c>
      <c r="K97" s="207" t="s">
        <v>170</v>
      </c>
      <c r="L97" s="62"/>
      <c r="M97" s="212" t="s">
        <v>21</v>
      </c>
      <c r="N97" s="213" t="s">
        <v>40</v>
      </c>
      <c r="O97" s="43"/>
      <c r="P97" s="214">
        <f>O97*H97</f>
        <v>0</v>
      </c>
      <c r="Q97" s="214">
        <v>0</v>
      </c>
      <c r="R97" s="214">
        <f>Q97*H97</f>
        <v>0</v>
      </c>
      <c r="S97" s="214">
        <v>0.29499999999999998</v>
      </c>
      <c r="T97" s="215">
        <f>S97*H97</f>
        <v>4.72</v>
      </c>
      <c r="AR97" s="25" t="s">
        <v>171</v>
      </c>
      <c r="AT97" s="25" t="s">
        <v>166</v>
      </c>
      <c r="AU97" s="25" t="s">
        <v>172</v>
      </c>
      <c r="AY97" s="25" t="s">
        <v>162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25" t="s">
        <v>76</v>
      </c>
      <c r="BK97" s="216">
        <f>ROUND(I97*H97,2)</f>
        <v>0</v>
      </c>
      <c r="BL97" s="25" t="s">
        <v>171</v>
      </c>
      <c r="BM97" s="25" t="s">
        <v>609</v>
      </c>
    </row>
    <row r="98" spans="2:65" s="12" customFormat="1">
      <c r="B98" s="217"/>
      <c r="C98" s="218"/>
      <c r="D98" s="219" t="s">
        <v>174</v>
      </c>
      <c r="E98" s="220" t="s">
        <v>21</v>
      </c>
      <c r="F98" s="221" t="s">
        <v>746</v>
      </c>
      <c r="G98" s="218"/>
      <c r="H98" s="222">
        <v>16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174</v>
      </c>
      <c r="AU98" s="228" t="s">
        <v>172</v>
      </c>
      <c r="AV98" s="12" t="s">
        <v>80</v>
      </c>
      <c r="AW98" s="12" t="s">
        <v>33</v>
      </c>
      <c r="AX98" s="12" t="s">
        <v>76</v>
      </c>
      <c r="AY98" s="228" t="s">
        <v>162</v>
      </c>
    </row>
    <row r="99" spans="2:65" s="1" customFormat="1" ht="22.5" customHeight="1">
      <c r="B99" s="42"/>
      <c r="C99" s="205" t="s">
        <v>80</v>
      </c>
      <c r="D99" s="205" t="s">
        <v>166</v>
      </c>
      <c r="E99" s="206" t="s">
        <v>167</v>
      </c>
      <c r="F99" s="207" t="s">
        <v>168</v>
      </c>
      <c r="G99" s="208" t="s">
        <v>169</v>
      </c>
      <c r="H99" s="209">
        <v>8</v>
      </c>
      <c r="I99" s="210"/>
      <c r="J99" s="211">
        <f>ROUND(I99*H99,2)</f>
        <v>0</v>
      </c>
      <c r="K99" s="207" t="s">
        <v>21</v>
      </c>
      <c r="L99" s="62"/>
      <c r="M99" s="212" t="s">
        <v>21</v>
      </c>
      <c r="N99" s="213" t="s">
        <v>40</v>
      </c>
      <c r="O99" s="43"/>
      <c r="P99" s="214">
        <f>O99*H99</f>
        <v>0</v>
      </c>
      <c r="Q99" s="214">
        <v>0</v>
      </c>
      <c r="R99" s="214">
        <f>Q99*H99</f>
        <v>0</v>
      </c>
      <c r="S99" s="214">
        <v>0.57999999999999996</v>
      </c>
      <c r="T99" s="215">
        <f>S99*H99</f>
        <v>4.6399999999999997</v>
      </c>
      <c r="AR99" s="25" t="s">
        <v>171</v>
      </c>
      <c r="AT99" s="25" t="s">
        <v>166</v>
      </c>
      <c r="AU99" s="25" t="s">
        <v>172</v>
      </c>
      <c r="AY99" s="25" t="s">
        <v>162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25" t="s">
        <v>76</v>
      </c>
      <c r="BK99" s="216">
        <f>ROUND(I99*H99,2)</f>
        <v>0</v>
      </c>
      <c r="BL99" s="25" t="s">
        <v>171</v>
      </c>
      <c r="BM99" s="25" t="s">
        <v>611</v>
      </c>
    </row>
    <row r="100" spans="2:65" s="12" customFormat="1">
      <c r="B100" s="217"/>
      <c r="C100" s="218"/>
      <c r="D100" s="219" t="s">
        <v>174</v>
      </c>
      <c r="E100" s="220" t="s">
        <v>21</v>
      </c>
      <c r="F100" s="221" t="s">
        <v>382</v>
      </c>
      <c r="G100" s="218"/>
      <c r="H100" s="222">
        <v>8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174</v>
      </c>
      <c r="AU100" s="228" t="s">
        <v>172</v>
      </c>
      <c r="AV100" s="12" t="s">
        <v>80</v>
      </c>
      <c r="AW100" s="12" t="s">
        <v>33</v>
      </c>
      <c r="AX100" s="12" t="s">
        <v>76</v>
      </c>
      <c r="AY100" s="228" t="s">
        <v>162</v>
      </c>
    </row>
    <row r="101" spans="2:65" s="1" customFormat="1" ht="22.5" customHeight="1">
      <c r="B101" s="42"/>
      <c r="C101" s="205" t="s">
        <v>172</v>
      </c>
      <c r="D101" s="205" t="s">
        <v>166</v>
      </c>
      <c r="E101" s="206" t="s">
        <v>176</v>
      </c>
      <c r="F101" s="207" t="s">
        <v>177</v>
      </c>
      <c r="G101" s="208" t="s">
        <v>169</v>
      </c>
      <c r="H101" s="209">
        <v>8</v>
      </c>
      <c r="I101" s="210"/>
      <c r="J101" s="211">
        <f>ROUND(I101*H101,2)</f>
        <v>0</v>
      </c>
      <c r="K101" s="207" t="s">
        <v>21</v>
      </c>
      <c r="L101" s="62"/>
      <c r="M101" s="212" t="s">
        <v>21</v>
      </c>
      <c r="N101" s="213" t="s">
        <v>40</v>
      </c>
      <c r="O101" s="43"/>
      <c r="P101" s="214">
        <f>O101*H101</f>
        <v>0</v>
      </c>
      <c r="Q101" s="214">
        <v>0</v>
      </c>
      <c r="R101" s="214">
        <f>Q101*H101</f>
        <v>0</v>
      </c>
      <c r="S101" s="214">
        <v>0.22</v>
      </c>
      <c r="T101" s="215">
        <f>S101*H101</f>
        <v>1.76</v>
      </c>
      <c r="AR101" s="25" t="s">
        <v>171</v>
      </c>
      <c r="AT101" s="25" t="s">
        <v>166</v>
      </c>
      <c r="AU101" s="25" t="s">
        <v>172</v>
      </c>
      <c r="AY101" s="25" t="s">
        <v>162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25" t="s">
        <v>76</v>
      </c>
      <c r="BK101" s="216">
        <f>ROUND(I101*H101,2)</f>
        <v>0</v>
      </c>
      <c r="BL101" s="25" t="s">
        <v>171</v>
      </c>
      <c r="BM101" s="25" t="s">
        <v>612</v>
      </c>
    </row>
    <row r="102" spans="2:65" s="12" customFormat="1">
      <c r="B102" s="217"/>
      <c r="C102" s="218"/>
      <c r="D102" s="219" t="s">
        <v>174</v>
      </c>
      <c r="E102" s="220" t="s">
        <v>21</v>
      </c>
      <c r="F102" s="221" t="s">
        <v>382</v>
      </c>
      <c r="G102" s="218"/>
      <c r="H102" s="222">
        <v>8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174</v>
      </c>
      <c r="AU102" s="228" t="s">
        <v>172</v>
      </c>
      <c r="AV102" s="12" t="s">
        <v>80</v>
      </c>
      <c r="AW102" s="12" t="s">
        <v>33</v>
      </c>
      <c r="AX102" s="12" t="s">
        <v>76</v>
      </c>
      <c r="AY102" s="228" t="s">
        <v>162</v>
      </c>
    </row>
    <row r="103" spans="2:65" s="1" customFormat="1" ht="22.5" customHeight="1">
      <c r="B103" s="42"/>
      <c r="C103" s="205" t="s">
        <v>171</v>
      </c>
      <c r="D103" s="205" t="s">
        <v>166</v>
      </c>
      <c r="E103" s="206" t="s">
        <v>184</v>
      </c>
      <c r="F103" s="207" t="s">
        <v>185</v>
      </c>
      <c r="G103" s="208" t="s">
        <v>181</v>
      </c>
      <c r="H103" s="209">
        <v>14.4</v>
      </c>
      <c r="I103" s="210"/>
      <c r="J103" s="211">
        <f>ROUND(I103*H103,2)</f>
        <v>0</v>
      </c>
      <c r="K103" s="207" t="s">
        <v>170</v>
      </c>
      <c r="L103" s="62"/>
      <c r="M103" s="212" t="s">
        <v>21</v>
      </c>
      <c r="N103" s="213" t="s">
        <v>40</v>
      </c>
      <c r="O103" s="43"/>
      <c r="P103" s="214">
        <f>O103*H103</f>
        <v>0</v>
      </c>
      <c r="Q103" s="214">
        <v>0</v>
      </c>
      <c r="R103" s="214">
        <f>Q103*H103</f>
        <v>0</v>
      </c>
      <c r="S103" s="214">
        <v>0.28999999999999998</v>
      </c>
      <c r="T103" s="215">
        <f>S103*H103</f>
        <v>4.1760000000000002</v>
      </c>
      <c r="AR103" s="25" t="s">
        <v>171</v>
      </c>
      <c r="AT103" s="25" t="s">
        <v>166</v>
      </c>
      <c r="AU103" s="25" t="s">
        <v>172</v>
      </c>
      <c r="AY103" s="25" t="s">
        <v>162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5" t="s">
        <v>76</v>
      </c>
      <c r="BK103" s="216">
        <f>ROUND(I103*H103,2)</f>
        <v>0</v>
      </c>
      <c r="BL103" s="25" t="s">
        <v>171</v>
      </c>
      <c r="BM103" s="25" t="s">
        <v>613</v>
      </c>
    </row>
    <row r="104" spans="2:65" s="12" customFormat="1">
      <c r="B104" s="217"/>
      <c r="C104" s="218"/>
      <c r="D104" s="219" t="s">
        <v>174</v>
      </c>
      <c r="E104" s="220" t="s">
        <v>21</v>
      </c>
      <c r="F104" s="221" t="s">
        <v>747</v>
      </c>
      <c r="G104" s="218"/>
      <c r="H104" s="222">
        <v>14.4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174</v>
      </c>
      <c r="AU104" s="228" t="s">
        <v>172</v>
      </c>
      <c r="AV104" s="12" t="s">
        <v>80</v>
      </c>
      <c r="AW104" s="12" t="s">
        <v>33</v>
      </c>
      <c r="AX104" s="12" t="s">
        <v>76</v>
      </c>
      <c r="AY104" s="228" t="s">
        <v>162</v>
      </c>
    </row>
    <row r="105" spans="2:65" s="1" customFormat="1" ht="22.5" customHeight="1">
      <c r="B105" s="42"/>
      <c r="C105" s="205" t="s">
        <v>188</v>
      </c>
      <c r="D105" s="205" t="s">
        <v>166</v>
      </c>
      <c r="E105" s="206" t="s">
        <v>189</v>
      </c>
      <c r="F105" s="207" t="s">
        <v>190</v>
      </c>
      <c r="G105" s="208" t="s">
        <v>191</v>
      </c>
      <c r="H105" s="209">
        <v>9.6</v>
      </c>
      <c r="I105" s="210"/>
      <c r="J105" s="211">
        <f>ROUND(I105*H105,2)</f>
        <v>0</v>
      </c>
      <c r="K105" s="207" t="s">
        <v>21</v>
      </c>
      <c r="L105" s="62"/>
      <c r="M105" s="212" t="s">
        <v>21</v>
      </c>
      <c r="N105" s="213" t="s">
        <v>40</v>
      </c>
      <c r="O105" s="4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25" t="s">
        <v>171</v>
      </c>
      <c r="AT105" s="25" t="s">
        <v>166</v>
      </c>
      <c r="AU105" s="25" t="s">
        <v>172</v>
      </c>
      <c r="AY105" s="25" t="s">
        <v>162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25" t="s">
        <v>76</v>
      </c>
      <c r="BK105" s="216">
        <f>ROUND(I105*H105,2)</f>
        <v>0</v>
      </c>
      <c r="BL105" s="25" t="s">
        <v>171</v>
      </c>
      <c r="BM105" s="25" t="s">
        <v>615</v>
      </c>
    </row>
    <row r="106" spans="2:65" s="12" customFormat="1">
      <c r="B106" s="217"/>
      <c r="C106" s="218"/>
      <c r="D106" s="229" t="s">
        <v>174</v>
      </c>
      <c r="E106" s="230" t="s">
        <v>21</v>
      </c>
      <c r="F106" s="231" t="s">
        <v>193</v>
      </c>
      <c r="G106" s="218"/>
      <c r="H106" s="232">
        <v>9.6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174</v>
      </c>
      <c r="AU106" s="228" t="s">
        <v>172</v>
      </c>
      <c r="AV106" s="12" t="s">
        <v>80</v>
      </c>
      <c r="AW106" s="12" t="s">
        <v>33</v>
      </c>
      <c r="AX106" s="12" t="s">
        <v>69</v>
      </c>
      <c r="AY106" s="228" t="s">
        <v>162</v>
      </c>
    </row>
    <row r="107" spans="2:65" s="13" customFormat="1">
      <c r="B107" s="233"/>
      <c r="C107" s="234"/>
      <c r="D107" s="219" t="s">
        <v>174</v>
      </c>
      <c r="E107" s="235" t="s">
        <v>21</v>
      </c>
      <c r="F107" s="236" t="s">
        <v>194</v>
      </c>
      <c r="G107" s="234"/>
      <c r="H107" s="237">
        <v>9.6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174</v>
      </c>
      <c r="AU107" s="243" t="s">
        <v>172</v>
      </c>
      <c r="AV107" s="13" t="s">
        <v>171</v>
      </c>
      <c r="AW107" s="13" t="s">
        <v>33</v>
      </c>
      <c r="AX107" s="13" t="s">
        <v>76</v>
      </c>
      <c r="AY107" s="243" t="s">
        <v>162</v>
      </c>
    </row>
    <row r="108" spans="2:65" s="1" customFormat="1" ht="22.5" customHeight="1">
      <c r="B108" s="42"/>
      <c r="C108" s="205" t="s">
        <v>195</v>
      </c>
      <c r="D108" s="205" t="s">
        <v>166</v>
      </c>
      <c r="E108" s="206" t="s">
        <v>196</v>
      </c>
      <c r="F108" s="207" t="s">
        <v>197</v>
      </c>
      <c r="G108" s="208" t="s">
        <v>198</v>
      </c>
      <c r="H108" s="209">
        <v>0.4</v>
      </c>
      <c r="I108" s="210"/>
      <c r="J108" s="211">
        <f>ROUND(I108*H108,2)</f>
        <v>0</v>
      </c>
      <c r="K108" s="207" t="s">
        <v>21</v>
      </c>
      <c r="L108" s="62"/>
      <c r="M108" s="212" t="s">
        <v>21</v>
      </c>
      <c r="N108" s="213" t="s">
        <v>40</v>
      </c>
      <c r="O108" s="43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AR108" s="25" t="s">
        <v>171</v>
      </c>
      <c r="AT108" s="25" t="s">
        <v>166</v>
      </c>
      <c r="AU108" s="25" t="s">
        <v>172</v>
      </c>
      <c r="AY108" s="25" t="s">
        <v>162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25" t="s">
        <v>76</v>
      </c>
      <c r="BK108" s="216">
        <f>ROUND(I108*H108,2)</f>
        <v>0</v>
      </c>
      <c r="BL108" s="25" t="s">
        <v>171</v>
      </c>
      <c r="BM108" s="25" t="s">
        <v>616</v>
      </c>
    </row>
    <row r="109" spans="2:65" s="12" customFormat="1">
      <c r="B109" s="217"/>
      <c r="C109" s="218"/>
      <c r="D109" s="229" t="s">
        <v>174</v>
      </c>
      <c r="E109" s="230" t="s">
        <v>21</v>
      </c>
      <c r="F109" s="231" t="s">
        <v>200</v>
      </c>
      <c r="G109" s="218"/>
      <c r="H109" s="232">
        <v>0.4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174</v>
      </c>
      <c r="AU109" s="228" t="s">
        <v>172</v>
      </c>
      <c r="AV109" s="12" t="s">
        <v>80</v>
      </c>
      <c r="AW109" s="12" t="s">
        <v>33</v>
      </c>
      <c r="AX109" s="12" t="s">
        <v>69</v>
      </c>
      <c r="AY109" s="228" t="s">
        <v>162</v>
      </c>
    </row>
    <row r="110" spans="2:65" s="13" customFormat="1">
      <c r="B110" s="233"/>
      <c r="C110" s="234"/>
      <c r="D110" s="219" t="s">
        <v>174</v>
      </c>
      <c r="E110" s="235" t="s">
        <v>21</v>
      </c>
      <c r="F110" s="236" t="s">
        <v>194</v>
      </c>
      <c r="G110" s="234"/>
      <c r="H110" s="237">
        <v>0.4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174</v>
      </c>
      <c r="AU110" s="243" t="s">
        <v>172</v>
      </c>
      <c r="AV110" s="13" t="s">
        <v>171</v>
      </c>
      <c r="AW110" s="13" t="s">
        <v>33</v>
      </c>
      <c r="AX110" s="13" t="s">
        <v>76</v>
      </c>
      <c r="AY110" s="243" t="s">
        <v>162</v>
      </c>
    </row>
    <row r="111" spans="2:65" s="1" customFormat="1" ht="31.5" customHeight="1">
      <c r="B111" s="42"/>
      <c r="C111" s="205" t="s">
        <v>201</v>
      </c>
      <c r="D111" s="205" t="s">
        <v>166</v>
      </c>
      <c r="E111" s="206" t="s">
        <v>202</v>
      </c>
      <c r="F111" s="207" t="s">
        <v>203</v>
      </c>
      <c r="G111" s="208" t="s">
        <v>181</v>
      </c>
      <c r="H111" s="209">
        <v>20</v>
      </c>
      <c r="I111" s="210"/>
      <c r="J111" s="211">
        <f>ROUND(I111*H111,2)</f>
        <v>0</v>
      </c>
      <c r="K111" s="207" t="s">
        <v>21</v>
      </c>
      <c r="L111" s="62"/>
      <c r="M111" s="212" t="s">
        <v>21</v>
      </c>
      <c r="N111" s="213" t="s">
        <v>40</v>
      </c>
      <c r="O111" s="43"/>
      <c r="P111" s="214">
        <f>O111*H111</f>
        <v>0</v>
      </c>
      <c r="Q111" s="214">
        <v>5.5000000000000003E-4</v>
      </c>
      <c r="R111" s="214">
        <f>Q111*H111</f>
        <v>1.1000000000000001E-2</v>
      </c>
      <c r="S111" s="214">
        <v>0</v>
      </c>
      <c r="T111" s="215">
        <f>S111*H111</f>
        <v>0</v>
      </c>
      <c r="AR111" s="25" t="s">
        <v>171</v>
      </c>
      <c r="AT111" s="25" t="s">
        <v>166</v>
      </c>
      <c r="AU111" s="25" t="s">
        <v>172</v>
      </c>
      <c r="AY111" s="25" t="s">
        <v>162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25" t="s">
        <v>76</v>
      </c>
      <c r="BK111" s="216">
        <f>ROUND(I111*H111,2)</f>
        <v>0</v>
      </c>
      <c r="BL111" s="25" t="s">
        <v>171</v>
      </c>
      <c r="BM111" s="25" t="s">
        <v>617</v>
      </c>
    </row>
    <row r="112" spans="2:65" s="12" customFormat="1">
      <c r="B112" s="217"/>
      <c r="C112" s="218"/>
      <c r="D112" s="219" t="s">
        <v>174</v>
      </c>
      <c r="E112" s="220" t="s">
        <v>21</v>
      </c>
      <c r="F112" s="221" t="s">
        <v>748</v>
      </c>
      <c r="G112" s="218"/>
      <c r="H112" s="222">
        <v>20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174</v>
      </c>
      <c r="AU112" s="228" t="s">
        <v>172</v>
      </c>
      <c r="AV112" s="12" t="s">
        <v>80</v>
      </c>
      <c r="AW112" s="12" t="s">
        <v>33</v>
      </c>
      <c r="AX112" s="12" t="s">
        <v>76</v>
      </c>
      <c r="AY112" s="228" t="s">
        <v>162</v>
      </c>
    </row>
    <row r="113" spans="2:65" s="1" customFormat="1" ht="22.5" customHeight="1">
      <c r="B113" s="42"/>
      <c r="C113" s="205" t="s">
        <v>206</v>
      </c>
      <c r="D113" s="205" t="s">
        <v>166</v>
      </c>
      <c r="E113" s="206" t="s">
        <v>207</v>
      </c>
      <c r="F113" s="207" t="s">
        <v>208</v>
      </c>
      <c r="G113" s="208" t="s">
        <v>181</v>
      </c>
      <c r="H113" s="209">
        <v>20</v>
      </c>
      <c r="I113" s="210"/>
      <c r="J113" s="211">
        <f>ROUND(I113*H113,2)</f>
        <v>0</v>
      </c>
      <c r="K113" s="207" t="s">
        <v>21</v>
      </c>
      <c r="L113" s="62"/>
      <c r="M113" s="212" t="s">
        <v>21</v>
      </c>
      <c r="N113" s="213" t="s">
        <v>40</v>
      </c>
      <c r="O113" s="4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25" t="s">
        <v>171</v>
      </c>
      <c r="AT113" s="25" t="s">
        <v>166</v>
      </c>
      <c r="AU113" s="25" t="s">
        <v>172</v>
      </c>
      <c r="AY113" s="25" t="s">
        <v>162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25" t="s">
        <v>76</v>
      </c>
      <c r="BK113" s="216">
        <f>ROUND(I113*H113,2)</f>
        <v>0</v>
      </c>
      <c r="BL113" s="25" t="s">
        <v>171</v>
      </c>
      <c r="BM113" s="25" t="s">
        <v>619</v>
      </c>
    </row>
    <row r="114" spans="2:65" s="12" customFormat="1">
      <c r="B114" s="217"/>
      <c r="C114" s="218"/>
      <c r="D114" s="219" t="s">
        <v>174</v>
      </c>
      <c r="E114" s="220" t="s">
        <v>21</v>
      </c>
      <c r="F114" s="221" t="s">
        <v>210</v>
      </c>
      <c r="G114" s="218"/>
      <c r="H114" s="222">
        <v>20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174</v>
      </c>
      <c r="AU114" s="228" t="s">
        <v>172</v>
      </c>
      <c r="AV114" s="12" t="s">
        <v>80</v>
      </c>
      <c r="AW114" s="12" t="s">
        <v>33</v>
      </c>
      <c r="AX114" s="12" t="s">
        <v>76</v>
      </c>
      <c r="AY114" s="228" t="s">
        <v>162</v>
      </c>
    </row>
    <row r="115" spans="2:65" s="1" customFormat="1" ht="22.5" customHeight="1">
      <c r="B115" s="42"/>
      <c r="C115" s="205" t="s">
        <v>211</v>
      </c>
      <c r="D115" s="205" t="s">
        <v>166</v>
      </c>
      <c r="E115" s="206" t="s">
        <v>212</v>
      </c>
      <c r="F115" s="207" t="s">
        <v>213</v>
      </c>
      <c r="G115" s="208" t="s">
        <v>181</v>
      </c>
      <c r="H115" s="209">
        <v>13.6</v>
      </c>
      <c r="I115" s="210"/>
      <c r="J115" s="211">
        <f>ROUND(I115*H115,2)</f>
        <v>0</v>
      </c>
      <c r="K115" s="207" t="s">
        <v>170</v>
      </c>
      <c r="L115" s="62"/>
      <c r="M115" s="212" t="s">
        <v>21</v>
      </c>
      <c r="N115" s="213" t="s">
        <v>40</v>
      </c>
      <c r="O115" s="43"/>
      <c r="P115" s="214">
        <f>O115*H115</f>
        <v>0</v>
      </c>
      <c r="Q115" s="214">
        <v>2.5000000000000001E-4</v>
      </c>
      <c r="R115" s="214">
        <f>Q115*H115</f>
        <v>3.3999999999999998E-3</v>
      </c>
      <c r="S115" s="214">
        <v>0</v>
      </c>
      <c r="T115" s="215">
        <f>S115*H115</f>
        <v>0</v>
      </c>
      <c r="AR115" s="25" t="s">
        <v>171</v>
      </c>
      <c r="AT115" s="25" t="s">
        <v>166</v>
      </c>
      <c r="AU115" s="25" t="s">
        <v>172</v>
      </c>
      <c r="AY115" s="25" t="s">
        <v>162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25" t="s">
        <v>76</v>
      </c>
      <c r="BK115" s="216">
        <f>ROUND(I115*H115,2)</f>
        <v>0</v>
      </c>
      <c r="BL115" s="25" t="s">
        <v>171</v>
      </c>
      <c r="BM115" s="25" t="s">
        <v>620</v>
      </c>
    </row>
    <row r="116" spans="2:65" s="12" customFormat="1">
      <c r="B116" s="217"/>
      <c r="C116" s="218"/>
      <c r="D116" s="219" t="s">
        <v>174</v>
      </c>
      <c r="E116" s="220" t="s">
        <v>21</v>
      </c>
      <c r="F116" s="221" t="s">
        <v>749</v>
      </c>
      <c r="G116" s="218"/>
      <c r="H116" s="222">
        <v>13.6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174</v>
      </c>
      <c r="AU116" s="228" t="s">
        <v>172</v>
      </c>
      <c r="AV116" s="12" t="s">
        <v>80</v>
      </c>
      <c r="AW116" s="12" t="s">
        <v>33</v>
      </c>
      <c r="AX116" s="12" t="s">
        <v>76</v>
      </c>
      <c r="AY116" s="228" t="s">
        <v>162</v>
      </c>
    </row>
    <row r="117" spans="2:65" s="1" customFormat="1" ht="22.5" customHeight="1">
      <c r="B117" s="42"/>
      <c r="C117" s="205" t="s">
        <v>216</v>
      </c>
      <c r="D117" s="205" t="s">
        <v>166</v>
      </c>
      <c r="E117" s="206" t="s">
        <v>217</v>
      </c>
      <c r="F117" s="207" t="s">
        <v>218</v>
      </c>
      <c r="G117" s="208" t="s">
        <v>181</v>
      </c>
      <c r="H117" s="209">
        <v>13.6</v>
      </c>
      <c r="I117" s="210"/>
      <c r="J117" s="211">
        <f>ROUND(I117*H117,2)</f>
        <v>0</v>
      </c>
      <c r="K117" s="207" t="s">
        <v>170</v>
      </c>
      <c r="L117" s="62"/>
      <c r="M117" s="212" t="s">
        <v>21</v>
      </c>
      <c r="N117" s="213" t="s">
        <v>40</v>
      </c>
      <c r="O117" s="43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AR117" s="25" t="s">
        <v>171</v>
      </c>
      <c r="AT117" s="25" t="s">
        <v>166</v>
      </c>
      <c r="AU117" s="25" t="s">
        <v>172</v>
      </c>
      <c r="AY117" s="25" t="s">
        <v>162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25" t="s">
        <v>76</v>
      </c>
      <c r="BK117" s="216">
        <f>ROUND(I117*H117,2)</f>
        <v>0</v>
      </c>
      <c r="BL117" s="25" t="s">
        <v>171</v>
      </c>
      <c r="BM117" s="25" t="s">
        <v>622</v>
      </c>
    </row>
    <row r="118" spans="2:65" s="12" customFormat="1">
      <c r="B118" s="217"/>
      <c r="C118" s="218"/>
      <c r="D118" s="229" t="s">
        <v>174</v>
      </c>
      <c r="E118" s="230" t="s">
        <v>21</v>
      </c>
      <c r="F118" s="231" t="s">
        <v>354</v>
      </c>
      <c r="G118" s="218"/>
      <c r="H118" s="232">
        <v>13.6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174</v>
      </c>
      <c r="AU118" s="228" t="s">
        <v>172</v>
      </c>
      <c r="AV118" s="12" t="s">
        <v>80</v>
      </c>
      <c r="AW118" s="12" t="s">
        <v>33</v>
      </c>
      <c r="AX118" s="12" t="s">
        <v>76</v>
      </c>
      <c r="AY118" s="228" t="s">
        <v>162</v>
      </c>
    </row>
    <row r="119" spans="2:65" s="11" customFormat="1" ht="22.35" customHeight="1">
      <c r="B119" s="186"/>
      <c r="C119" s="187"/>
      <c r="D119" s="202" t="s">
        <v>68</v>
      </c>
      <c r="E119" s="203" t="s">
        <v>221</v>
      </c>
      <c r="F119" s="203" t="s">
        <v>222</v>
      </c>
      <c r="G119" s="187"/>
      <c r="H119" s="187"/>
      <c r="I119" s="190"/>
      <c r="J119" s="204">
        <f>BK119</f>
        <v>0</v>
      </c>
      <c r="K119" s="187"/>
      <c r="L119" s="192"/>
      <c r="M119" s="193"/>
      <c r="N119" s="194"/>
      <c r="O119" s="194"/>
      <c r="P119" s="195">
        <f>SUM(P120:P121)</f>
        <v>0</v>
      </c>
      <c r="Q119" s="194"/>
      <c r="R119" s="195">
        <f>SUM(R120:R121)</f>
        <v>0</v>
      </c>
      <c r="S119" s="194"/>
      <c r="T119" s="196">
        <f>SUM(T120:T121)</f>
        <v>0</v>
      </c>
      <c r="AR119" s="197" t="s">
        <v>76</v>
      </c>
      <c r="AT119" s="198" t="s">
        <v>68</v>
      </c>
      <c r="AU119" s="198" t="s">
        <v>80</v>
      </c>
      <c r="AY119" s="197" t="s">
        <v>162</v>
      </c>
      <c r="BK119" s="199">
        <f>SUM(BK120:BK121)</f>
        <v>0</v>
      </c>
    </row>
    <row r="120" spans="2:65" s="1" customFormat="1" ht="22.5" customHeight="1">
      <c r="B120" s="42"/>
      <c r="C120" s="205" t="s">
        <v>164</v>
      </c>
      <c r="D120" s="205" t="s">
        <v>166</v>
      </c>
      <c r="E120" s="206" t="s">
        <v>228</v>
      </c>
      <c r="F120" s="207" t="s">
        <v>229</v>
      </c>
      <c r="G120" s="208" t="s">
        <v>225</v>
      </c>
      <c r="H120" s="209">
        <v>4.2</v>
      </c>
      <c r="I120" s="210"/>
      <c r="J120" s="211">
        <f>ROUND(I120*H120,2)</f>
        <v>0</v>
      </c>
      <c r="K120" s="207" t="s">
        <v>21</v>
      </c>
      <c r="L120" s="62"/>
      <c r="M120" s="212" t="s">
        <v>21</v>
      </c>
      <c r="N120" s="213" t="s">
        <v>40</v>
      </c>
      <c r="O120" s="43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AR120" s="25" t="s">
        <v>171</v>
      </c>
      <c r="AT120" s="25" t="s">
        <v>166</v>
      </c>
      <c r="AU120" s="25" t="s">
        <v>172</v>
      </c>
      <c r="AY120" s="25" t="s">
        <v>162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25" t="s">
        <v>76</v>
      </c>
      <c r="BK120" s="216">
        <f>ROUND(I120*H120,2)</f>
        <v>0</v>
      </c>
      <c r="BL120" s="25" t="s">
        <v>171</v>
      </c>
      <c r="BM120" s="25" t="s">
        <v>623</v>
      </c>
    </row>
    <row r="121" spans="2:65" s="12" customFormat="1">
      <c r="B121" s="217"/>
      <c r="C121" s="218"/>
      <c r="D121" s="229" t="s">
        <v>174</v>
      </c>
      <c r="E121" s="230" t="s">
        <v>21</v>
      </c>
      <c r="F121" s="231" t="s">
        <v>750</v>
      </c>
      <c r="G121" s="218"/>
      <c r="H121" s="232">
        <v>4.2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174</v>
      </c>
      <c r="AU121" s="228" t="s">
        <v>172</v>
      </c>
      <c r="AV121" s="12" t="s">
        <v>80</v>
      </c>
      <c r="AW121" s="12" t="s">
        <v>33</v>
      </c>
      <c r="AX121" s="12" t="s">
        <v>76</v>
      </c>
      <c r="AY121" s="228" t="s">
        <v>162</v>
      </c>
    </row>
    <row r="122" spans="2:65" s="11" customFormat="1" ht="22.35" customHeight="1">
      <c r="B122" s="186"/>
      <c r="C122" s="187"/>
      <c r="D122" s="202" t="s">
        <v>68</v>
      </c>
      <c r="E122" s="203" t="s">
        <v>232</v>
      </c>
      <c r="F122" s="203" t="s">
        <v>233</v>
      </c>
      <c r="G122" s="187"/>
      <c r="H122" s="187"/>
      <c r="I122" s="190"/>
      <c r="J122" s="204">
        <f>BK122</f>
        <v>0</v>
      </c>
      <c r="K122" s="187"/>
      <c r="L122" s="192"/>
      <c r="M122" s="193"/>
      <c r="N122" s="194"/>
      <c r="O122" s="194"/>
      <c r="P122" s="195">
        <f>SUM(P123:P127)</f>
        <v>0</v>
      </c>
      <c r="Q122" s="194"/>
      <c r="R122" s="195">
        <f>SUM(R123:R127)</f>
        <v>0</v>
      </c>
      <c r="S122" s="194"/>
      <c r="T122" s="196">
        <f>SUM(T123:T127)</f>
        <v>0</v>
      </c>
      <c r="AR122" s="197" t="s">
        <v>76</v>
      </c>
      <c r="AT122" s="198" t="s">
        <v>68</v>
      </c>
      <c r="AU122" s="198" t="s">
        <v>80</v>
      </c>
      <c r="AY122" s="197" t="s">
        <v>162</v>
      </c>
      <c r="BK122" s="199">
        <f>SUM(BK123:BK127)</f>
        <v>0</v>
      </c>
    </row>
    <row r="123" spans="2:65" s="1" customFormat="1" ht="22.5" customHeight="1">
      <c r="B123" s="42"/>
      <c r="C123" s="205" t="s">
        <v>221</v>
      </c>
      <c r="D123" s="205" t="s">
        <v>166</v>
      </c>
      <c r="E123" s="206" t="s">
        <v>234</v>
      </c>
      <c r="F123" s="207" t="s">
        <v>235</v>
      </c>
      <c r="G123" s="208" t="s">
        <v>225</v>
      </c>
      <c r="H123" s="209">
        <v>32.549999999999997</v>
      </c>
      <c r="I123" s="210"/>
      <c r="J123" s="211">
        <f>ROUND(I123*H123,2)</f>
        <v>0</v>
      </c>
      <c r="K123" s="207" t="s">
        <v>21</v>
      </c>
      <c r="L123" s="62"/>
      <c r="M123" s="212" t="s">
        <v>21</v>
      </c>
      <c r="N123" s="213" t="s">
        <v>40</v>
      </c>
      <c r="O123" s="43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AR123" s="25" t="s">
        <v>171</v>
      </c>
      <c r="AT123" s="25" t="s">
        <v>166</v>
      </c>
      <c r="AU123" s="25" t="s">
        <v>172</v>
      </c>
      <c r="AY123" s="25" t="s">
        <v>162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25" t="s">
        <v>76</v>
      </c>
      <c r="BK123" s="216">
        <f>ROUND(I123*H123,2)</f>
        <v>0</v>
      </c>
      <c r="BL123" s="25" t="s">
        <v>171</v>
      </c>
      <c r="BM123" s="25" t="s">
        <v>625</v>
      </c>
    </row>
    <row r="124" spans="2:65" s="12" customFormat="1">
      <c r="B124" s="217"/>
      <c r="C124" s="218"/>
      <c r="D124" s="219" t="s">
        <v>174</v>
      </c>
      <c r="E124" s="220" t="s">
        <v>21</v>
      </c>
      <c r="F124" s="221" t="s">
        <v>751</v>
      </c>
      <c r="G124" s="218"/>
      <c r="H124" s="222">
        <v>32.549999999999997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174</v>
      </c>
      <c r="AU124" s="228" t="s">
        <v>172</v>
      </c>
      <c r="AV124" s="12" t="s">
        <v>80</v>
      </c>
      <c r="AW124" s="12" t="s">
        <v>33</v>
      </c>
      <c r="AX124" s="12" t="s">
        <v>76</v>
      </c>
      <c r="AY124" s="228" t="s">
        <v>162</v>
      </c>
    </row>
    <row r="125" spans="2:65" s="1" customFormat="1" ht="22.5" customHeight="1">
      <c r="B125" s="42"/>
      <c r="C125" s="205" t="s">
        <v>232</v>
      </c>
      <c r="D125" s="205" t="s">
        <v>166</v>
      </c>
      <c r="E125" s="206" t="s">
        <v>239</v>
      </c>
      <c r="F125" s="207" t="s">
        <v>240</v>
      </c>
      <c r="G125" s="208" t="s">
        <v>225</v>
      </c>
      <c r="H125" s="209">
        <v>9.7650000000000006</v>
      </c>
      <c r="I125" s="210"/>
      <c r="J125" s="211">
        <f>ROUND(I125*H125,2)</f>
        <v>0</v>
      </c>
      <c r="K125" s="207" t="s">
        <v>21</v>
      </c>
      <c r="L125" s="62"/>
      <c r="M125" s="212" t="s">
        <v>21</v>
      </c>
      <c r="N125" s="213" t="s">
        <v>40</v>
      </c>
      <c r="O125" s="4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AR125" s="25" t="s">
        <v>171</v>
      </c>
      <c r="AT125" s="25" t="s">
        <v>166</v>
      </c>
      <c r="AU125" s="25" t="s">
        <v>172</v>
      </c>
      <c r="AY125" s="25" t="s">
        <v>162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25" t="s">
        <v>76</v>
      </c>
      <c r="BK125" s="216">
        <f>ROUND(I125*H125,2)</f>
        <v>0</v>
      </c>
      <c r="BL125" s="25" t="s">
        <v>171</v>
      </c>
      <c r="BM125" s="25" t="s">
        <v>627</v>
      </c>
    </row>
    <row r="126" spans="2:65" s="12" customFormat="1">
      <c r="B126" s="217"/>
      <c r="C126" s="218"/>
      <c r="D126" s="229" t="s">
        <v>174</v>
      </c>
      <c r="E126" s="230" t="s">
        <v>21</v>
      </c>
      <c r="F126" s="231" t="s">
        <v>752</v>
      </c>
      <c r="G126" s="218"/>
      <c r="H126" s="232">
        <v>9.7650000000000006</v>
      </c>
      <c r="I126" s="223"/>
      <c r="J126" s="218"/>
      <c r="K126" s="218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174</v>
      </c>
      <c r="AU126" s="228" t="s">
        <v>172</v>
      </c>
      <c r="AV126" s="12" t="s">
        <v>80</v>
      </c>
      <c r="AW126" s="12" t="s">
        <v>33</v>
      </c>
      <c r="AX126" s="12" t="s">
        <v>69</v>
      </c>
      <c r="AY126" s="228" t="s">
        <v>162</v>
      </c>
    </row>
    <row r="127" spans="2:65" s="13" customFormat="1">
      <c r="B127" s="233"/>
      <c r="C127" s="234"/>
      <c r="D127" s="229" t="s">
        <v>174</v>
      </c>
      <c r="E127" s="244" t="s">
        <v>21</v>
      </c>
      <c r="F127" s="245" t="s">
        <v>194</v>
      </c>
      <c r="G127" s="234"/>
      <c r="H127" s="246">
        <v>9.7650000000000006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174</v>
      </c>
      <c r="AU127" s="243" t="s">
        <v>172</v>
      </c>
      <c r="AV127" s="13" t="s">
        <v>171</v>
      </c>
      <c r="AW127" s="13" t="s">
        <v>33</v>
      </c>
      <c r="AX127" s="13" t="s">
        <v>76</v>
      </c>
      <c r="AY127" s="243" t="s">
        <v>162</v>
      </c>
    </row>
    <row r="128" spans="2:65" s="11" customFormat="1" ht="22.35" customHeight="1">
      <c r="B128" s="186"/>
      <c r="C128" s="187"/>
      <c r="D128" s="202" t="s">
        <v>68</v>
      </c>
      <c r="E128" s="203" t="s">
        <v>10</v>
      </c>
      <c r="F128" s="203" t="s">
        <v>252</v>
      </c>
      <c r="G128" s="187"/>
      <c r="H128" s="187"/>
      <c r="I128" s="190"/>
      <c r="J128" s="204">
        <f>BK128</f>
        <v>0</v>
      </c>
      <c r="K128" s="187"/>
      <c r="L128" s="192"/>
      <c r="M128" s="193"/>
      <c r="N128" s="194"/>
      <c r="O128" s="194"/>
      <c r="P128" s="195">
        <f>SUM(P129:P140)</f>
        <v>0</v>
      </c>
      <c r="Q128" s="194"/>
      <c r="R128" s="195">
        <f>SUM(R129:R140)</f>
        <v>3.3200999999999994E-2</v>
      </c>
      <c r="S128" s="194"/>
      <c r="T128" s="196">
        <f>SUM(T129:T140)</f>
        <v>0</v>
      </c>
      <c r="AR128" s="197" t="s">
        <v>76</v>
      </c>
      <c r="AT128" s="198" t="s">
        <v>68</v>
      </c>
      <c r="AU128" s="198" t="s">
        <v>80</v>
      </c>
      <c r="AY128" s="197" t="s">
        <v>162</v>
      </c>
      <c r="BK128" s="199">
        <f>SUM(BK129:BK140)</f>
        <v>0</v>
      </c>
    </row>
    <row r="129" spans="2:65" s="1" customFormat="1" ht="22.5" customHeight="1">
      <c r="B129" s="42"/>
      <c r="C129" s="205" t="s">
        <v>238</v>
      </c>
      <c r="D129" s="205" t="s">
        <v>166</v>
      </c>
      <c r="E129" s="206" t="s">
        <v>254</v>
      </c>
      <c r="F129" s="207" t="s">
        <v>255</v>
      </c>
      <c r="G129" s="208" t="s">
        <v>169</v>
      </c>
      <c r="H129" s="209">
        <v>26.04</v>
      </c>
      <c r="I129" s="210"/>
      <c r="J129" s="211">
        <f>ROUND(I129*H129,2)</f>
        <v>0</v>
      </c>
      <c r="K129" s="207" t="s">
        <v>21</v>
      </c>
      <c r="L129" s="62"/>
      <c r="M129" s="212" t="s">
        <v>21</v>
      </c>
      <c r="N129" s="213" t="s">
        <v>40</v>
      </c>
      <c r="O129" s="43"/>
      <c r="P129" s="214">
        <f>O129*H129</f>
        <v>0</v>
      </c>
      <c r="Q129" s="214">
        <v>6.9999999999999999E-4</v>
      </c>
      <c r="R129" s="214">
        <f>Q129*H129</f>
        <v>1.8227999999999998E-2</v>
      </c>
      <c r="S129" s="214">
        <v>0</v>
      </c>
      <c r="T129" s="215">
        <f>S129*H129</f>
        <v>0</v>
      </c>
      <c r="AR129" s="25" t="s">
        <v>171</v>
      </c>
      <c r="AT129" s="25" t="s">
        <v>166</v>
      </c>
      <c r="AU129" s="25" t="s">
        <v>172</v>
      </c>
      <c r="AY129" s="25" t="s">
        <v>162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25" t="s">
        <v>76</v>
      </c>
      <c r="BK129" s="216">
        <f>ROUND(I129*H129,2)</f>
        <v>0</v>
      </c>
      <c r="BL129" s="25" t="s">
        <v>171</v>
      </c>
      <c r="BM129" s="25" t="s">
        <v>629</v>
      </c>
    </row>
    <row r="130" spans="2:65" s="12" customFormat="1">
      <c r="B130" s="217"/>
      <c r="C130" s="218"/>
      <c r="D130" s="229" t="s">
        <v>174</v>
      </c>
      <c r="E130" s="230" t="s">
        <v>21</v>
      </c>
      <c r="F130" s="231" t="s">
        <v>753</v>
      </c>
      <c r="G130" s="218"/>
      <c r="H130" s="232">
        <v>26.04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174</v>
      </c>
      <c r="AU130" s="228" t="s">
        <v>172</v>
      </c>
      <c r="AV130" s="12" t="s">
        <v>80</v>
      </c>
      <c r="AW130" s="12" t="s">
        <v>33</v>
      </c>
      <c r="AX130" s="12" t="s">
        <v>69</v>
      </c>
      <c r="AY130" s="228" t="s">
        <v>162</v>
      </c>
    </row>
    <row r="131" spans="2:65" s="13" customFormat="1">
      <c r="B131" s="233"/>
      <c r="C131" s="234"/>
      <c r="D131" s="219" t="s">
        <v>174</v>
      </c>
      <c r="E131" s="235" t="s">
        <v>21</v>
      </c>
      <c r="F131" s="236" t="s">
        <v>194</v>
      </c>
      <c r="G131" s="234"/>
      <c r="H131" s="237">
        <v>26.04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174</v>
      </c>
      <c r="AU131" s="243" t="s">
        <v>172</v>
      </c>
      <c r="AV131" s="13" t="s">
        <v>171</v>
      </c>
      <c r="AW131" s="13" t="s">
        <v>33</v>
      </c>
      <c r="AX131" s="13" t="s">
        <v>76</v>
      </c>
      <c r="AY131" s="243" t="s">
        <v>162</v>
      </c>
    </row>
    <row r="132" spans="2:65" s="1" customFormat="1" ht="22.5" customHeight="1">
      <c r="B132" s="42"/>
      <c r="C132" s="205" t="s">
        <v>10</v>
      </c>
      <c r="D132" s="205" t="s">
        <v>166</v>
      </c>
      <c r="E132" s="206" t="s">
        <v>259</v>
      </c>
      <c r="F132" s="207" t="s">
        <v>260</v>
      </c>
      <c r="G132" s="208" t="s">
        <v>169</v>
      </c>
      <c r="H132" s="209">
        <v>26.04</v>
      </c>
      <c r="I132" s="210"/>
      <c r="J132" s="211">
        <f>ROUND(I132*H132,2)</f>
        <v>0</v>
      </c>
      <c r="K132" s="207" t="s">
        <v>21</v>
      </c>
      <c r="L132" s="62"/>
      <c r="M132" s="212" t="s">
        <v>21</v>
      </c>
      <c r="N132" s="213" t="s">
        <v>40</v>
      </c>
      <c r="O132" s="43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AR132" s="25" t="s">
        <v>171</v>
      </c>
      <c r="AT132" s="25" t="s">
        <v>166</v>
      </c>
      <c r="AU132" s="25" t="s">
        <v>172</v>
      </c>
      <c r="AY132" s="25" t="s">
        <v>162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25" t="s">
        <v>76</v>
      </c>
      <c r="BK132" s="216">
        <f>ROUND(I132*H132,2)</f>
        <v>0</v>
      </c>
      <c r="BL132" s="25" t="s">
        <v>171</v>
      </c>
      <c r="BM132" s="25" t="s">
        <v>631</v>
      </c>
    </row>
    <row r="133" spans="2:65" s="12" customFormat="1">
      <c r="B133" s="217"/>
      <c r="C133" s="218"/>
      <c r="D133" s="229" t="s">
        <v>174</v>
      </c>
      <c r="E133" s="230" t="s">
        <v>21</v>
      </c>
      <c r="F133" s="231" t="s">
        <v>754</v>
      </c>
      <c r="G133" s="218"/>
      <c r="H133" s="232">
        <v>26.04</v>
      </c>
      <c r="I133" s="223"/>
      <c r="J133" s="218"/>
      <c r="K133" s="218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174</v>
      </c>
      <c r="AU133" s="228" t="s">
        <v>172</v>
      </c>
      <c r="AV133" s="12" t="s">
        <v>80</v>
      </c>
      <c r="AW133" s="12" t="s">
        <v>33</v>
      </c>
      <c r="AX133" s="12" t="s">
        <v>69</v>
      </c>
      <c r="AY133" s="228" t="s">
        <v>162</v>
      </c>
    </row>
    <row r="134" spans="2:65" s="13" customFormat="1">
      <c r="B134" s="233"/>
      <c r="C134" s="234"/>
      <c r="D134" s="219" t="s">
        <v>174</v>
      </c>
      <c r="E134" s="235" t="s">
        <v>21</v>
      </c>
      <c r="F134" s="236" t="s">
        <v>194</v>
      </c>
      <c r="G134" s="234"/>
      <c r="H134" s="237">
        <v>26.04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174</v>
      </c>
      <c r="AU134" s="243" t="s">
        <v>172</v>
      </c>
      <c r="AV134" s="13" t="s">
        <v>171</v>
      </c>
      <c r="AW134" s="13" t="s">
        <v>33</v>
      </c>
      <c r="AX134" s="13" t="s">
        <v>76</v>
      </c>
      <c r="AY134" s="243" t="s">
        <v>162</v>
      </c>
    </row>
    <row r="135" spans="2:65" s="1" customFormat="1" ht="22.5" customHeight="1">
      <c r="B135" s="42"/>
      <c r="C135" s="205" t="s">
        <v>247</v>
      </c>
      <c r="D135" s="205" t="s">
        <v>166</v>
      </c>
      <c r="E135" s="206" t="s">
        <v>264</v>
      </c>
      <c r="F135" s="207" t="s">
        <v>265</v>
      </c>
      <c r="G135" s="208" t="s">
        <v>225</v>
      </c>
      <c r="H135" s="209">
        <v>32.549999999999997</v>
      </c>
      <c r="I135" s="210"/>
      <c r="J135" s="211">
        <f>ROUND(I135*H135,2)</f>
        <v>0</v>
      </c>
      <c r="K135" s="207" t="s">
        <v>21</v>
      </c>
      <c r="L135" s="62"/>
      <c r="M135" s="212" t="s">
        <v>21</v>
      </c>
      <c r="N135" s="213" t="s">
        <v>40</v>
      </c>
      <c r="O135" s="43"/>
      <c r="P135" s="214">
        <f>O135*H135</f>
        <v>0</v>
      </c>
      <c r="Q135" s="214">
        <v>4.6000000000000001E-4</v>
      </c>
      <c r="R135" s="214">
        <f>Q135*H135</f>
        <v>1.4972999999999998E-2</v>
      </c>
      <c r="S135" s="214">
        <v>0</v>
      </c>
      <c r="T135" s="215">
        <f>S135*H135</f>
        <v>0</v>
      </c>
      <c r="AR135" s="25" t="s">
        <v>171</v>
      </c>
      <c r="AT135" s="25" t="s">
        <v>166</v>
      </c>
      <c r="AU135" s="25" t="s">
        <v>172</v>
      </c>
      <c r="AY135" s="25" t="s">
        <v>162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25" t="s">
        <v>76</v>
      </c>
      <c r="BK135" s="216">
        <f>ROUND(I135*H135,2)</f>
        <v>0</v>
      </c>
      <c r="BL135" s="25" t="s">
        <v>171</v>
      </c>
      <c r="BM135" s="25" t="s">
        <v>633</v>
      </c>
    </row>
    <row r="136" spans="2:65" s="12" customFormat="1">
      <c r="B136" s="217"/>
      <c r="C136" s="218"/>
      <c r="D136" s="229" t="s">
        <v>174</v>
      </c>
      <c r="E136" s="230" t="s">
        <v>21</v>
      </c>
      <c r="F136" s="231" t="s">
        <v>755</v>
      </c>
      <c r="G136" s="218"/>
      <c r="H136" s="232">
        <v>32.549999999999997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174</v>
      </c>
      <c r="AU136" s="228" t="s">
        <v>172</v>
      </c>
      <c r="AV136" s="12" t="s">
        <v>80</v>
      </c>
      <c r="AW136" s="12" t="s">
        <v>33</v>
      </c>
      <c r="AX136" s="12" t="s">
        <v>69</v>
      </c>
      <c r="AY136" s="228" t="s">
        <v>162</v>
      </c>
    </row>
    <row r="137" spans="2:65" s="13" customFormat="1">
      <c r="B137" s="233"/>
      <c r="C137" s="234"/>
      <c r="D137" s="219" t="s">
        <v>174</v>
      </c>
      <c r="E137" s="235" t="s">
        <v>21</v>
      </c>
      <c r="F137" s="236" t="s">
        <v>194</v>
      </c>
      <c r="G137" s="234"/>
      <c r="H137" s="237">
        <v>32.549999999999997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174</v>
      </c>
      <c r="AU137" s="243" t="s">
        <v>172</v>
      </c>
      <c r="AV137" s="13" t="s">
        <v>171</v>
      </c>
      <c r="AW137" s="13" t="s">
        <v>33</v>
      </c>
      <c r="AX137" s="13" t="s">
        <v>76</v>
      </c>
      <c r="AY137" s="243" t="s">
        <v>162</v>
      </c>
    </row>
    <row r="138" spans="2:65" s="1" customFormat="1" ht="22.5" customHeight="1">
      <c r="B138" s="42"/>
      <c r="C138" s="205" t="s">
        <v>253</v>
      </c>
      <c r="D138" s="205" t="s">
        <v>166</v>
      </c>
      <c r="E138" s="206" t="s">
        <v>269</v>
      </c>
      <c r="F138" s="207" t="s">
        <v>270</v>
      </c>
      <c r="G138" s="208" t="s">
        <v>225</v>
      </c>
      <c r="H138" s="209">
        <v>32.549999999999997</v>
      </c>
      <c r="I138" s="210"/>
      <c r="J138" s="211">
        <f>ROUND(I138*H138,2)</f>
        <v>0</v>
      </c>
      <c r="K138" s="207" t="s">
        <v>21</v>
      </c>
      <c r="L138" s="62"/>
      <c r="M138" s="212" t="s">
        <v>21</v>
      </c>
      <c r="N138" s="213" t="s">
        <v>40</v>
      </c>
      <c r="O138" s="43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25" t="s">
        <v>171</v>
      </c>
      <c r="AT138" s="25" t="s">
        <v>166</v>
      </c>
      <c r="AU138" s="25" t="s">
        <v>172</v>
      </c>
      <c r="AY138" s="25" t="s">
        <v>162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25" t="s">
        <v>76</v>
      </c>
      <c r="BK138" s="216">
        <f>ROUND(I138*H138,2)</f>
        <v>0</v>
      </c>
      <c r="BL138" s="25" t="s">
        <v>171</v>
      </c>
      <c r="BM138" s="25" t="s">
        <v>635</v>
      </c>
    </row>
    <row r="139" spans="2:65" s="12" customFormat="1">
      <c r="B139" s="217"/>
      <c r="C139" s="218"/>
      <c r="D139" s="229" t="s">
        <v>174</v>
      </c>
      <c r="E139" s="230" t="s">
        <v>21</v>
      </c>
      <c r="F139" s="231" t="s">
        <v>755</v>
      </c>
      <c r="G139" s="218"/>
      <c r="H139" s="232">
        <v>32.549999999999997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174</v>
      </c>
      <c r="AU139" s="228" t="s">
        <v>172</v>
      </c>
      <c r="AV139" s="12" t="s">
        <v>80</v>
      </c>
      <c r="AW139" s="12" t="s">
        <v>33</v>
      </c>
      <c r="AX139" s="12" t="s">
        <v>69</v>
      </c>
      <c r="AY139" s="228" t="s">
        <v>162</v>
      </c>
    </row>
    <row r="140" spans="2:65" s="13" customFormat="1">
      <c r="B140" s="233"/>
      <c r="C140" s="234"/>
      <c r="D140" s="229" t="s">
        <v>174</v>
      </c>
      <c r="E140" s="244" t="s">
        <v>21</v>
      </c>
      <c r="F140" s="245" t="s">
        <v>194</v>
      </c>
      <c r="G140" s="234"/>
      <c r="H140" s="246">
        <v>32.549999999999997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174</v>
      </c>
      <c r="AU140" s="243" t="s">
        <v>172</v>
      </c>
      <c r="AV140" s="13" t="s">
        <v>171</v>
      </c>
      <c r="AW140" s="13" t="s">
        <v>33</v>
      </c>
      <c r="AX140" s="13" t="s">
        <v>76</v>
      </c>
      <c r="AY140" s="243" t="s">
        <v>162</v>
      </c>
    </row>
    <row r="141" spans="2:65" s="11" customFormat="1" ht="22.35" customHeight="1">
      <c r="B141" s="186"/>
      <c r="C141" s="187"/>
      <c r="D141" s="202" t="s">
        <v>68</v>
      </c>
      <c r="E141" s="203" t="s">
        <v>247</v>
      </c>
      <c r="F141" s="203" t="s">
        <v>272</v>
      </c>
      <c r="G141" s="187"/>
      <c r="H141" s="187"/>
      <c r="I141" s="190"/>
      <c r="J141" s="204">
        <f>BK141</f>
        <v>0</v>
      </c>
      <c r="K141" s="187"/>
      <c r="L141" s="192"/>
      <c r="M141" s="193"/>
      <c r="N141" s="194"/>
      <c r="O141" s="194"/>
      <c r="P141" s="195">
        <f>SUM(P142:P145)</f>
        <v>0</v>
      </c>
      <c r="Q141" s="194"/>
      <c r="R141" s="195">
        <f>SUM(R142:R145)</f>
        <v>0</v>
      </c>
      <c r="S141" s="194"/>
      <c r="T141" s="196">
        <f>SUM(T142:T145)</f>
        <v>0</v>
      </c>
      <c r="AR141" s="197" t="s">
        <v>76</v>
      </c>
      <c r="AT141" s="198" t="s">
        <v>68</v>
      </c>
      <c r="AU141" s="198" t="s">
        <v>80</v>
      </c>
      <c r="AY141" s="197" t="s">
        <v>162</v>
      </c>
      <c r="BK141" s="199">
        <f>SUM(BK142:BK145)</f>
        <v>0</v>
      </c>
    </row>
    <row r="142" spans="2:65" s="1" customFormat="1" ht="22.5" customHeight="1">
      <c r="B142" s="42"/>
      <c r="C142" s="205" t="s">
        <v>258</v>
      </c>
      <c r="D142" s="205" t="s">
        <v>166</v>
      </c>
      <c r="E142" s="206" t="s">
        <v>273</v>
      </c>
      <c r="F142" s="207" t="s">
        <v>274</v>
      </c>
      <c r="G142" s="208" t="s">
        <v>225</v>
      </c>
      <c r="H142" s="209">
        <v>36.75</v>
      </c>
      <c r="I142" s="210"/>
      <c r="J142" s="211">
        <f>ROUND(I142*H142,2)</f>
        <v>0</v>
      </c>
      <c r="K142" s="207" t="s">
        <v>21</v>
      </c>
      <c r="L142" s="62"/>
      <c r="M142" s="212" t="s">
        <v>21</v>
      </c>
      <c r="N142" s="213" t="s">
        <v>40</v>
      </c>
      <c r="O142" s="43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25" t="s">
        <v>171</v>
      </c>
      <c r="AT142" s="25" t="s">
        <v>166</v>
      </c>
      <c r="AU142" s="25" t="s">
        <v>172</v>
      </c>
      <c r="AY142" s="25" t="s">
        <v>162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25" t="s">
        <v>76</v>
      </c>
      <c r="BK142" s="216">
        <f>ROUND(I142*H142,2)</f>
        <v>0</v>
      </c>
      <c r="BL142" s="25" t="s">
        <v>171</v>
      </c>
      <c r="BM142" s="25" t="s">
        <v>636</v>
      </c>
    </row>
    <row r="143" spans="2:65" s="12" customFormat="1">
      <c r="B143" s="217"/>
      <c r="C143" s="218"/>
      <c r="D143" s="229" t="s">
        <v>174</v>
      </c>
      <c r="E143" s="230" t="s">
        <v>21</v>
      </c>
      <c r="F143" s="231" t="s">
        <v>756</v>
      </c>
      <c r="G143" s="218"/>
      <c r="H143" s="232">
        <v>4.2</v>
      </c>
      <c r="I143" s="223"/>
      <c r="J143" s="218"/>
      <c r="K143" s="218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174</v>
      </c>
      <c r="AU143" s="228" t="s">
        <v>172</v>
      </c>
      <c r="AV143" s="12" t="s">
        <v>80</v>
      </c>
      <c r="AW143" s="12" t="s">
        <v>33</v>
      </c>
      <c r="AX143" s="12" t="s">
        <v>69</v>
      </c>
      <c r="AY143" s="228" t="s">
        <v>162</v>
      </c>
    </row>
    <row r="144" spans="2:65" s="12" customFormat="1">
      <c r="B144" s="217"/>
      <c r="C144" s="218"/>
      <c r="D144" s="229" t="s">
        <v>174</v>
      </c>
      <c r="E144" s="230" t="s">
        <v>21</v>
      </c>
      <c r="F144" s="231" t="s">
        <v>757</v>
      </c>
      <c r="G144" s="218"/>
      <c r="H144" s="232">
        <v>32.549999999999997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174</v>
      </c>
      <c r="AU144" s="228" t="s">
        <v>172</v>
      </c>
      <c r="AV144" s="12" t="s">
        <v>80</v>
      </c>
      <c r="AW144" s="12" t="s">
        <v>33</v>
      </c>
      <c r="AX144" s="12" t="s">
        <v>69</v>
      </c>
      <c r="AY144" s="228" t="s">
        <v>162</v>
      </c>
    </row>
    <row r="145" spans="2:65" s="14" customFormat="1">
      <c r="B145" s="247"/>
      <c r="C145" s="248"/>
      <c r="D145" s="229" t="s">
        <v>174</v>
      </c>
      <c r="E145" s="249" t="s">
        <v>21</v>
      </c>
      <c r="F145" s="250" t="s">
        <v>279</v>
      </c>
      <c r="G145" s="248"/>
      <c r="H145" s="251">
        <v>36.75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AT145" s="257" t="s">
        <v>174</v>
      </c>
      <c r="AU145" s="257" t="s">
        <v>172</v>
      </c>
      <c r="AV145" s="14" t="s">
        <v>172</v>
      </c>
      <c r="AW145" s="14" t="s">
        <v>33</v>
      </c>
      <c r="AX145" s="14" t="s">
        <v>76</v>
      </c>
      <c r="AY145" s="257" t="s">
        <v>162</v>
      </c>
    </row>
    <row r="146" spans="2:65" s="11" customFormat="1" ht="22.35" customHeight="1">
      <c r="B146" s="186"/>
      <c r="C146" s="187"/>
      <c r="D146" s="202" t="s">
        <v>68</v>
      </c>
      <c r="E146" s="203" t="s">
        <v>253</v>
      </c>
      <c r="F146" s="203" t="s">
        <v>280</v>
      </c>
      <c r="G146" s="187"/>
      <c r="H146" s="187"/>
      <c r="I146" s="190"/>
      <c r="J146" s="204">
        <f>BK146</f>
        <v>0</v>
      </c>
      <c r="K146" s="187"/>
      <c r="L146" s="192"/>
      <c r="M146" s="193"/>
      <c r="N146" s="194"/>
      <c r="O146" s="194"/>
      <c r="P146" s="195">
        <f>SUM(P147:P162)</f>
        <v>0</v>
      </c>
      <c r="Q146" s="194"/>
      <c r="R146" s="195">
        <f>SUM(R147:R162)</f>
        <v>47.709000000000003</v>
      </c>
      <c r="S146" s="194"/>
      <c r="T146" s="196">
        <f>SUM(T147:T162)</f>
        <v>0</v>
      </c>
      <c r="AR146" s="197" t="s">
        <v>76</v>
      </c>
      <c r="AT146" s="198" t="s">
        <v>68</v>
      </c>
      <c r="AU146" s="198" t="s">
        <v>80</v>
      </c>
      <c r="AY146" s="197" t="s">
        <v>162</v>
      </c>
      <c r="BK146" s="199">
        <f>SUM(BK147:BK162)</f>
        <v>0</v>
      </c>
    </row>
    <row r="147" spans="2:65" s="1" customFormat="1" ht="22.5" customHeight="1">
      <c r="B147" s="42"/>
      <c r="C147" s="205" t="s">
        <v>263</v>
      </c>
      <c r="D147" s="205" t="s">
        <v>166</v>
      </c>
      <c r="E147" s="206" t="s">
        <v>282</v>
      </c>
      <c r="F147" s="207" t="s">
        <v>283</v>
      </c>
      <c r="G147" s="208" t="s">
        <v>225</v>
      </c>
      <c r="H147" s="209">
        <v>36.75</v>
      </c>
      <c r="I147" s="210"/>
      <c r="J147" s="211">
        <f>ROUND(I147*H147,2)</f>
        <v>0</v>
      </c>
      <c r="K147" s="207" t="s">
        <v>21</v>
      </c>
      <c r="L147" s="62"/>
      <c r="M147" s="212" t="s">
        <v>21</v>
      </c>
      <c r="N147" s="213" t="s">
        <v>40</v>
      </c>
      <c r="O147" s="43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AR147" s="25" t="s">
        <v>171</v>
      </c>
      <c r="AT147" s="25" t="s">
        <v>166</v>
      </c>
      <c r="AU147" s="25" t="s">
        <v>172</v>
      </c>
      <c r="AY147" s="25" t="s">
        <v>162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25" t="s">
        <v>76</v>
      </c>
      <c r="BK147" s="216">
        <f>ROUND(I147*H147,2)</f>
        <v>0</v>
      </c>
      <c r="BL147" s="25" t="s">
        <v>171</v>
      </c>
      <c r="BM147" s="25" t="s">
        <v>639</v>
      </c>
    </row>
    <row r="148" spans="2:65" s="12" customFormat="1">
      <c r="B148" s="217"/>
      <c r="C148" s="218"/>
      <c r="D148" s="229" t="s">
        <v>174</v>
      </c>
      <c r="E148" s="230" t="s">
        <v>21</v>
      </c>
      <c r="F148" s="231" t="s">
        <v>758</v>
      </c>
      <c r="G148" s="218"/>
      <c r="H148" s="232">
        <v>36.75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174</v>
      </c>
      <c r="AU148" s="228" t="s">
        <v>172</v>
      </c>
      <c r="AV148" s="12" t="s">
        <v>80</v>
      </c>
      <c r="AW148" s="12" t="s">
        <v>33</v>
      </c>
      <c r="AX148" s="12" t="s">
        <v>69</v>
      </c>
      <c r="AY148" s="228" t="s">
        <v>162</v>
      </c>
    </row>
    <row r="149" spans="2:65" s="13" customFormat="1">
      <c r="B149" s="233"/>
      <c r="C149" s="234"/>
      <c r="D149" s="219" t="s">
        <v>174</v>
      </c>
      <c r="E149" s="235" t="s">
        <v>21</v>
      </c>
      <c r="F149" s="236" t="s">
        <v>194</v>
      </c>
      <c r="G149" s="234"/>
      <c r="H149" s="237">
        <v>36.75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174</v>
      </c>
      <c r="AU149" s="243" t="s">
        <v>172</v>
      </c>
      <c r="AV149" s="13" t="s">
        <v>171</v>
      </c>
      <c r="AW149" s="13" t="s">
        <v>33</v>
      </c>
      <c r="AX149" s="13" t="s">
        <v>76</v>
      </c>
      <c r="AY149" s="243" t="s">
        <v>162</v>
      </c>
    </row>
    <row r="150" spans="2:65" s="1" customFormat="1" ht="22.5" customHeight="1">
      <c r="B150" s="42"/>
      <c r="C150" s="205" t="s">
        <v>268</v>
      </c>
      <c r="D150" s="205" t="s">
        <v>166</v>
      </c>
      <c r="E150" s="206" t="s">
        <v>287</v>
      </c>
      <c r="F150" s="207" t="s">
        <v>288</v>
      </c>
      <c r="G150" s="208" t="s">
        <v>289</v>
      </c>
      <c r="H150" s="209">
        <v>60.637999999999998</v>
      </c>
      <c r="I150" s="210"/>
      <c r="J150" s="211">
        <f>ROUND(I150*H150,2)</f>
        <v>0</v>
      </c>
      <c r="K150" s="207" t="s">
        <v>21</v>
      </c>
      <c r="L150" s="62"/>
      <c r="M150" s="212" t="s">
        <v>21</v>
      </c>
      <c r="N150" s="213" t="s">
        <v>40</v>
      </c>
      <c r="O150" s="43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AR150" s="25" t="s">
        <v>171</v>
      </c>
      <c r="AT150" s="25" t="s">
        <v>166</v>
      </c>
      <c r="AU150" s="25" t="s">
        <v>172</v>
      </c>
      <c r="AY150" s="25" t="s">
        <v>162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25" t="s">
        <v>76</v>
      </c>
      <c r="BK150" s="216">
        <f>ROUND(I150*H150,2)</f>
        <v>0</v>
      </c>
      <c r="BL150" s="25" t="s">
        <v>171</v>
      </c>
      <c r="BM150" s="25" t="s">
        <v>641</v>
      </c>
    </row>
    <row r="151" spans="2:65" s="12" customFormat="1">
      <c r="B151" s="217"/>
      <c r="C151" s="218"/>
      <c r="D151" s="229" t="s">
        <v>174</v>
      </c>
      <c r="E151" s="230" t="s">
        <v>21</v>
      </c>
      <c r="F151" s="231" t="s">
        <v>759</v>
      </c>
      <c r="G151" s="218"/>
      <c r="H151" s="232">
        <v>60.637999999999998</v>
      </c>
      <c r="I151" s="223"/>
      <c r="J151" s="218"/>
      <c r="K151" s="218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174</v>
      </c>
      <c r="AU151" s="228" t="s">
        <v>172</v>
      </c>
      <c r="AV151" s="12" t="s">
        <v>80</v>
      </c>
      <c r="AW151" s="12" t="s">
        <v>33</v>
      </c>
      <c r="AX151" s="12" t="s">
        <v>69</v>
      </c>
      <c r="AY151" s="228" t="s">
        <v>162</v>
      </c>
    </row>
    <row r="152" spans="2:65" s="13" customFormat="1">
      <c r="B152" s="233"/>
      <c r="C152" s="234"/>
      <c r="D152" s="219" t="s">
        <v>174</v>
      </c>
      <c r="E152" s="235" t="s">
        <v>21</v>
      </c>
      <c r="F152" s="236" t="s">
        <v>194</v>
      </c>
      <c r="G152" s="234"/>
      <c r="H152" s="237">
        <v>60.637999999999998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174</v>
      </c>
      <c r="AU152" s="243" t="s">
        <v>172</v>
      </c>
      <c r="AV152" s="13" t="s">
        <v>171</v>
      </c>
      <c r="AW152" s="13" t="s">
        <v>33</v>
      </c>
      <c r="AX152" s="13" t="s">
        <v>76</v>
      </c>
      <c r="AY152" s="243" t="s">
        <v>162</v>
      </c>
    </row>
    <row r="153" spans="2:65" s="1" customFormat="1" ht="22.5" customHeight="1">
      <c r="B153" s="42"/>
      <c r="C153" s="205" t="s">
        <v>9</v>
      </c>
      <c r="D153" s="205" t="s">
        <v>166</v>
      </c>
      <c r="E153" s="206" t="s">
        <v>293</v>
      </c>
      <c r="F153" s="207" t="s">
        <v>294</v>
      </c>
      <c r="G153" s="208" t="s">
        <v>225</v>
      </c>
      <c r="H153" s="209">
        <v>25.11</v>
      </c>
      <c r="I153" s="210"/>
      <c r="J153" s="211">
        <f>ROUND(I153*H153,2)</f>
        <v>0</v>
      </c>
      <c r="K153" s="207" t="s">
        <v>21</v>
      </c>
      <c r="L153" s="62"/>
      <c r="M153" s="212" t="s">
        <v>21</v>
      </c>
      <c r="N153" s="213" t="s">
        <v>40</v>
      </c>
      <c r="O153" s="43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AR153" s="25" t="s">
        <v>171</v>
      </c>
      <c r="AT153" s="25" t="s">
        <v>166</v>
      </c>
      <c r="AU153" s="25" t="s">
        <v>172</v>
      </c>
      <c r="AY153" s="25" t="s">
        <v>162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25" t="s">
        <v>76</v>
      </c>
      <c r="BK153" s="216">
        <f>ROUND(I153*H153,2)</f>
        <v>0</v>
      </c>
      <c r="BL153" s="25" t="s">
        <v>171</v>
      </c>
      <c r="BM153" s="25" t="s">
        <v>643</v>
      </c>
    </row>
    <row r="154" spans="2:65" s="15" customFormat="1">
      <c r="B154" s="258"/>
      <c r="C154" s="259"/>
      <c r="D154" s="229" t="s">
        <v>174</v>
      </c>
      <c r="E154" s="260" t="s">
        <v>21</v>
      </c>
      <c r="F154" s="261" t="s">
        <v>296</v>
      </c>
      <c r="G154" s="259"/>
      <c r="H154" s="262" t="s">
        <v>21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AT154" s="268" t="s">
        <v>174</v>
      </c>
      <c r="AU154" s="268" t="s">
        <v>172</v>
      </c>
      <c r="AV154" s="15" t="s">
        <v>76</v>
      </c>
      <c r="AW154" s="15" t="s">
        <v>33</v>
      </c>
      <c r="AX154" s="15" t="s">
        <v>69</v>
      </c>
      <c r="AY154" s="268" t="s">
        <v>162</v>
      </c>
    </row>
    <row r="155" spans="2:65" s="12" customFormat="1">
      <c r="B155" s="217"/>
      <c r="C155" s="218"/>
      <c r="D155" s="229" t="s">
        <v>174</v>
      </c>
      <c r="E155" s="230" t="s">
        <v>21</v>
      </c>
      <c r="F155" s="231" t="s">
        <v>755</v>
      </c>
      <c r="G155" s="218"/>
      <c r="H155" s="232">
        <v>32.549999999999997</v>
      </c>
      <c r="I155" s="223"/>
      <c r="J155" s="218"/>
      <c r="K155" s="218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174</v>
      </c>
      <c r="AU155" s="228" t="s">
        <v>172</v>
      </c>
      <c r="AV155" s="12" t="s">
        <v>80</v>
      </c>
      <c r="AW155" s="12" t="s">
        <v>33</v>
      </c>
      <c r="AX155" s="12" t="s">
        <v>69</v>
      </c>
      <c r="AY155" s="228" t="s">
        <v>162</v>
      </c>
    </row>
    <row r="156" spans="2:65" s="12" customFormat="1">
      <c r="B156" s="217"/>
      <c r="C156" s="218"/>
      <c r="D156" s="229" t="s">
        <v>174</v>
      </c>
      <c r="E156" s="230" t="s">
        <v>21</v>
      </c>
      <c r="F156" s="231" t="s">
        <v>297</v>
      </c>
      <c r="G156" s="218"/>
      <c r="H156" s="232">
        <v>-0.96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174</v>
      </c>
      <c r="AU156" s="228" t="s">
        <v>172</v>
      </c>
      <c r="AV156" s="12" t="s">
        <v>80</v>
      </c>
      <c r="AW156" s="12" t="s">
        <v>33</v>
      </c>
      <c r="AX156" s="12" t="s">
        <v>69</v>
      </c>
      <c r="AY156" s="228" t="s">
        <v>162</v>
      </c>
    </row>
    <row r="157" spans="2:65" s="12" customFormat="1">
      <c r="B157" s="217"/>
      <c r="C157" s="218"/>
      <c r="D157" s="229" t="s">
        <v>174</v>
      </c>
      <c r="E157" s="230" t="s">
        <v>21</v>
      </c>
      <c r="F157" s="231" t="s">
        <v>760</v>
      </c>
      <c r="G157" s="218"/>
      <c r="H157" s="232">
        <v>-0.48</v>
      </c>
      <c r="I157" s="223"/>
      <c r="J157" s="218"/>
      <c r="K157" s="218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174</v>
      </c>
      <c r="AU157" s="228" t="s">
        <v>172</v>
      </c>
      <c r="AV157" s="12" t="s">
        <v>80</v>
      </c>
      <c r="AW157" s="12" t="s">
        <v>33</v>
      </c>
      <c r="AX157" s="12" t="s">
        <v>69</v>
      </c>
      <c r="AY157" s="228" t="s">
        <v>162</v>
      </c>
    </row>
    <row r="158" spans="2:65" s="12" customFormat="1">
      <c r="B158" s="217"/>
      <c r="C158" s="218"/>
      <c r="D158" s="229" t="s">
        <v>174</v>
      </c>
      <c r="E158" s="230" t="s">
        <v>21</v>
      </c>
      <c r="F158" s="231" t="s">
        <v>299</v>
      </c>
      <c r="G158" s="218"/>
      <c r="H158" s="232">
        <v>-6</v>
      </c>
      <c r="I158" s="223"/>
      <c r="J158" s="218"/>
      <c r="K158" s="218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174</v>
      </c>
      <c r="AU158" s="228" t="s">
        <v>172</v>
      </c>
      <c r="AV158" s="12" t="s">
        <v>80</v>
      </c>
      <c r="AW158" s="12" t="s">
        <v>33</v>
      </c>
      <c r="AX158" s="12" t="s">
        <v>69</v>
      </c>
      <c r="AY158" s="228" t="s">
        <v>162</v>
      </c>
    </row>
    <row r="159" spans="2:65" s="13" customFormat="1">
      <c r="B159" s="233"/>
      <c r="C159" s="234"/>
      <c r="D159" s="219" t="s">
        <v>174</v>
      </c>
      <c r="E159" s="235" t="s">
        <v>21</v>
      </c>
      <c r="F159" s="236" t="s">
        <v>194</v>
      </c>
      <c r="G159" s="234"/>
      <c r="H159" s="237">
        <v>25.11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174</v>
      </c>
      <c r="AU159" s="243" t="s">
        <v>172</v>
      </c>
      <c r="AV159" s="13" t="s">
        <v>171</v>
      </c>
      <c r="AW159" s="13" t="s">
        <v>6</v>
      </c>
      <c r="AX159" s="13" t="s">
        <v>76</v>
      </c>
      <c r="AY159" s="243" t="s">
        <v>162</v>
      </c>
    </row>
    <row r="160" spans="2:65" s="1" customFormat="1" ht="22.5" customHeight="1">
      <c r="B160" s="42"/>
      <c r="C160" s="269" t="s">
        <v>281</v>
      </c>
      <c r="D160" s="269" t="s">
        <v>302</v>
      </c>
      <c r="E160" s="270" t="s">
        <v>303</v>
      </c>
      <c r="F160" s="271" t="s">
        <v>304</v>
      </c>
      <c r="G160" s="272" t="s">
        <v>289</v>
      </c>
      <c r="H160" s="273">
        <v>47.709000000000003</v>
      </c>
      <c r="I160" s="274"/>
      <c r="J160" s="275">
        <f>ROUND(I160*H160,2)</f>
        <v>0</v>
      </c>
      <c r="K160" s="271" t="s">
        <v>21</v>
      </c>
      <c r="L160" s="276"/>
      <c r="M160" s="277" t="s">
        <v>21</v>
      </c>
      <c r="N160" s="278" t="s">
        <v>40</v>
      </c>
      <c r="O160" s="43"/>
      <c r="P160" s="214">
        <f>O160*H160</f>
        <v>0</v>
      </c>
      <c r="Q160" s="214">
        <v>1</v>
      </c>
      <c r="R160" s="214">
        <f>Q160*H160</f>
        <v>47.709000000000003</v>
      </c>
      <c r="S160" s="214">
        <v>0</v>
      </c>
      <c r="T160" s="215">
        <f>S160*H160</f>
        <v>0</v>
      </c>
      <c r="AR160" s="25" t="s">
        <v>206</v>
      </c>
      <c r="AT160" s="25" t="s">
        <v>302</v>
      </c>
      <c r="AU160" s="25" t="s">
        <v>172</v>
      </c>
      <c r="AY160" s="25" t="s">
        <v>162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25" t="s">
        <v>76</v>
      </c>
      <c r="BK160" s="216">
        <f>ROUND(I160*H160,2)</f>
        <v>0</v>
      </c>
      <c r="BL160" s="25" t="s">
        <v>171</v>
      </c>
      <c r="BM160" s="25" t="s">
        <v>645</v>
      </c>
    </row>
    <row r="161" spans="2:65" s="12" customFormat="1">
      <c r="B161" s="217"/>
      <c r="C161" s="218"/>
      <c r="D161" s="229" t="s">
        <v>174</v>
      </c>
      <c r="E161" s="230" t="s">
        <v>21</v>
      </c>
      <c r="F161" s="231" t="s">
        <v>761</v>
      </c>
      <c r="G161" s="218"/>
      <c r="H161" s="232">
        <v>47.709000000000003</v>
      </c>
      <c r="I161" s="223"/>
      <c r="J161" s="218"/>
      <c r="K161" s="218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174</v>
      </c>
      <c r="AU161" s="228" t="s">
        <v>172</v>
      </c>
      <c r="AV161" s="12" t="s">
        <v>80</v>
      </c>
      <c r="AW161" s="12" t="s">
        <v>33</v>
      </c>
      <c r="AX161" s="12" t="s">
        <v>69</v>
      </c>
      <c r="AY161" s="228" t="s">
        <v>162</v>
      </c>
    </row>
    <row r="162" spans="2:65" s="13" customFormat="1">
      <c r="B162" s="233"/>
      <c r="C162" s="234"/>
      <c r="D162" s="229" t="s">
        <v>174</v>
      </c>
      <c r="E162" s="244" t="s">
        <v>21</v>
      </c>
      <c r="F162" s="245" t="s">
        <v>194</v>
      </c>
      <c r="G162" s="234"/>
      <c r="H162" s="246">
        <v>47.709000000000003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174</v>
      </c>
      <c r="AU162" s="243" t="s">
        <v>172</v>
      </c>
      <c r="AV162" s="13" t="s">
        <v>171</v>
      </c>
      <c r="AW162" s="13" t="s">
        <v>33</v>
      </c>
      <c r="AX162" s="13" t="s">
        <v>76</v>
      </c>
      <c r="AY162" s="243" t="s">
        <v>162</v>
      </c>
    </row>
    <row r="163" spans="2:65" s="11" customFormat="1" ht="22.35" customHeight="1">
      <c r="B163" s="186"/>
      <c r="C163" s="187"/>
      <c r="D163" s="202" t="s">
        <v>68</v>
      </c>
      <c r="E163" s="203" t="s">
        <v>258</v>
      </c>
      <c r="F163" s="203" t="s">
        <v>307</v>
      </c>
      <c r="G163" s="187"/>
      <c r="H163" s="187"/>
      <c r="I163" s="190"/>
      <c r="J163" s="204">
        <f>BK163</f>
        <v>0</v>
      </c>
      <c r="K163" s="187"/>
      <c r="L163" s="192"/>
      <c r="M163" s="193"/>
      <c r="N163" s="194"/>
      <c r="O163" s="194"/>
      <c r="P163" s="195">
        <f>SUM(P164:P178)</f>
        <v>0</v>
      </c>
      <c r="Q163" s="194"/>
      <c r="R163" s="195">
        <f>SUM(R164:R178)</f>
        <v>1.9800899999999999</v>
      </c>
      <c r="S163" s="194"/>
      <c r="T163" s="196">
        <f>SUM(T164:T178)</f>
        <v>0</v>
      </c>
      <c r="AR163" s="197" t="s">
        <v>76</v>
      </c>
      <c r="AT163" s="198" t="s">
        <v>68</v>
      </c>
      <c r="AU163" s="198" t="s">
        <v>80</v>
      </c>
      <c r="AY163" s="197" t="s">
        <v>162</v>
      </c>
      <c r="BK163" s="199">
        <f>SUM(BK164:BK178)</f>
        <v>0</v>
      </c>
    </row>
    <row r="164" spans="2:65" s="1" customFormat="1" ht="22.5" customHeight="1">
      <c r="B164" s="42"/>
      <c r="C164" s="205" t="s">
        <v>286</v>
      </c>
      <c r="D164" s="205" t="s">
        <v>166</v>
      </c>
      <c r="E164" s="206" t="s">
        <v>647</v>
      </c>
      <c r="F164" s="207" t="s">
        <v>648</v>
      </c>
      <c r="G164" s="208" t="s">
        <v>169</v>
      </c>
      <c r="H164" s="209">
        <v>1.2</v>
      </c>
      <c r="I164" s="210"/>
      <c r="J164" s="211">
        <f>ROUND(I164*H164,2)</f>
        <v>0</v>
      </c>
      <c r="K164" s="207" t="s">
        <v>21</v>
      </c>
      <c r="L164" s="62"/>
      <c r="M164" s="212" t="s">
        <v>21</v>
      </c>
      <c r="N164" s="213" t="s">
        <v>40</v>
      </c>
      <c r="O164" s="43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AR164" s="25" t="s">
        <v>171</v>
      </c>
      <c r="AT164" s="25" t="s">
        <v>166</v>
      </c>
      <c r="AU164" s="25" t="s">
        <v>172</v>
      </c>
      <c r="AY164" s="25" t="s">
        <v>162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25" t="s">
        <v>76</v>
      </c>
      <c r="BK164" s="216">
        <f>ROUND(I164*H164,2)</f>
        <v>0</v>
      </c>
      <c r="BL164" s="25" t="s">
        <v>171</v>
      </c>
      <c r="BM164" s="25" t="s">
        <v>649</v>
      </c>
    </row>
    <row r="165" spans="2:65" s="12" customFormat="1">
      <c r="B165" s="217"/>
      <c r="C165" s="218"/>
      <c r="D165" s="219" t="s">
        <v>174</v>
      </c>
      <c r="E165" s="220" t="s">
        <v>21</v>
      </c>
      <c r="F165" s="221" t="s">
        <v>762</v>
      </c>
      <c r="G165" s="218"/>
      <c r="H165" s="222">
        <v>1.2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174</v>
      </c>
      <c r="AU165" s="228" t="s">
        <v>172</v>
      </c>
      <c r="AV165" s="12" t="s">
        <v>80</v>
      </c>
      <c r="AW165" s="12" t="s">
        <v>33</v>
      </c>
      <c r="AX165" s="12" t="s">
        <v>76</v>
      </c>
      <c r="AY165" s="228" t="s">
        <v>162</v>
      </c>
    </row>
    <row r="166" spans="2:65" s="1" customFormat="1" ht="22.5" customHeight="1">
      <c r="B166" s="42"/>
      <c r="C166" s="269" t="s">
        <v>292</v>
      </c>
      <c r="D166" s="269" t="s">
        <v>302</v>
      </c>
      <c r="E166" s="270" t="s">
        <v>651</v>
      </c>
      <c r="F166" s="271" t="s">
        <v>652</v>
      </c>
      <c r="G166" s="272" t="s">
        <v>289</v>
      </c>
      <c r="H166" s="273">
        <v>1.98</v>
      </c>
      <c r="I166" s="274"/>
      <c r="J166" s="275">
        <f>ROUND(I166*H166,2)</f>
        <v>0</v>
      </c>
      <c r="K166" s="271" t="s">
        <v>170</v>
      </c>
      <c r="L166" s="276"/>
      <c r="M166" s="277" t="s">
        <v>21</v>
      </c>
      <c r="N166" s="278" t="s">
        <v>40</v>
      </c>
      <c r="O166" s="43"/>
      <c r="P166" s="214">
        <f>O166*H166</f>
        <v>0</v>
      </c>
      <c r="Q166" s="214">
        <v>1</v>
      </c>
      <c r="R166" s="214">
        <f>Q166*H166</f>
        <v>1.98</v>
      </c>
      <c r="S166" s="214">
        <v>0</v>
      </c>
      <c r="T166" s="215">
        <f>S166*H166</f>
        <v>0</v>
      </c>
      <c r="AR166" s="25" t="s">
        <v>206</v>
      </c>
      <c r="AT166" s="25" t="s">
        <v>302</v>
      </c>
      <c r="AU166" s="25" t="s">
        <v>172</v>
      </c>
      <c r="AY166" s="25" t="s">
        <v>162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25" t="s">
        <v>76</v>
      </c>
      <c r="BK166" s="216">
        <f>ROUND(I166*H166,2)</f>
        <v>0</v>
      </c>
      <c r="BL166" s="25" t="s">
        <v>171</v>
      </c>
      <c r="BM166" s="25" t="s">
        <v>653</v>
      </c>
    </row>
    <row r="167" spans="2:65" s="12" customFormat="1">
      <c r="B167" s="217"/>
      <c r="C167" s="218"/>
      <c r="D167" s="219" t="s">
        <v>174</v>
      </c>
      <c r="E167" s="220" t="s">
        <v>21</v>
      </c>
      <c r="F167" s="221" t="s">
        <v>763</v>
      </c>
      <c r="G167" s="218"/>
      <c r="H167" s="222">
        <v>1.98</v>
      </c>
      <c r="I167" s="223"/>
      <c r="J167" s="218"/>
      <c r="K167" s="218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174</v>
      </c>
      <c r="AU167" s="228" t="s">
        <v>172</v>
      </c>
      <c r="AV167" s="12" t="s">
        <v>80</v>
      </c>
      <c r="AW167" s="12" t="s">
        <v>33</v>
      </c>
      <c r="AX167" s="12" t="s">
        <v>76</v>
      </c>
      <c r="AY167" s="228" t="s">
        <v>162</v>
      </c>
    </row>
    <row r="168" spans="2:65" s="1" customFormat="1" ht="22.5" customHeight="1">
      <c r="B168" s="42"/>
      <c r="C168" s="205" t="s">
        <v>301</v>
      </c>
      <c r="D168" s="205" t="s">
        <v>166</v>
      </c>
      <c r="E168" s="206" t="s">
        <v>655</v>
      </c>
      <c r="F168" s="207" t="s">
        <v>656</v>
      </c>
      <c r="G168" s="208" t="s">
        <v>169</v>
      </c>
      <c r="H168" s="209">
        <v>6</v>
      </c>
      <c r="I168" s="210"/>
      <c r="J168" s="211">
        <f>ROUND(I168*H168,2)</f>
        <v>0</v>
      </c>
      <c r="K168" s="207" t="s">
        <v>21</v>
      </c>
      <c r="L168" s="62"/>
      <c r="M168" s="212" t="s">
        <v>21</v>
      </c>
      <c r="N168" s="213" t="s">
        <v>40</v>
      </c>
      <c r="O168" s="43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AR168" s="25" t="s">
        <v>171</v>
      </c>
      <c r="AT168" s="25" t="s">
        <v>166</v>
      </c>
      <c r="AU168" s="25" t="s">
        <v>172</v>
      </c>
      <c r="AY168" s="25" t="s">
        <v>162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25" t="s">
        <v>76</v>
      </c>
      <c r="BK168" s="216">
        <f>ROUND(I168*H168,2)</f>
        <v>0</v>
      </c>
      <c r="BL168" s="25" t="s">
        <v>171</v>
      </c>
      <c r="BM168" s="25" t="s">
        <v>657</v>
      </c>
    </row>
    <row r="169" spans="2:65" s="12" customFormat="1">
      <c r="B169" s="217"/>
      <c r="C169" s="218"/>
      <c r="D169" s="219" t="s">
        <v>174</v>
      </c>
      <c r="E169" s="220" t="s">
        <v>21</v>
      </c>
      <c r="F169" s="221" t="s">
        <v>764</v>
      </c>
      <c r="G169" s="218"/>
      <c r="H169" s="222">
        <v>6</v>
      </c>
      <c r="I169" s="223"/>
      <c r="J169" s="218"/>
      <c r="K169" s="218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174</v>
      </c>
      <c r="AU169" s="228" t="s">
        <v>172</v>
      </c>
      <c r="AV169" s="12" t="s">
        <v>80</v>
      </c>
      <c r="AW169" s="12" t="s">
        <v>33</v>
      </c>
      <c r="AX169" s="12" t="s">
        <v>76</v>
      </c>
      <c r="AY169" s="228" t="s">
        <v>162</v>
      </c>
    </row>
    <row r="170" spans="2:65" s="1" customFormat="1" ht="22.5" customHeight="1">
      <c r="B170" s="42"/>
      <c r="C170" s="269" t="s">
        <v>308</v>
      </c>
      <c r="D170" s="269" t="s">
        <v>302</v>
      </c>
      <c r="E170" s="270" t="s">
        <v>659</v>
      </c>
      <c r="F170" s="271" t="s">
        <v>660</v>
      </c>
      <c r="G170" s="272" t="s">
        <v>661</v>
      </c>
      <c r="H170" s="273">
        <v>0.09</v>
      </c>
      <c r="I170" s="274"/>
      <c r="J170" s="275">
        <f>ROUND(I170*H170,2)</f>
        <v>0</v>
      </c>
      <c r="K170" s="271" t="s">
        <v>21</v>
      </c>
      <c r="L170" s="276"/>
      <c r="M170" s="277" t="s">
        <v>21</v>
      </c>
      <c r="N170" s="278" t="s">
        <v>40</v>
      </c>
      <c r="O170" s="43"/>
      <c r="P170" s="214">
        <f>O170*H170</f>
        <v>0</v>
      </c>
      <c r="Q170" s="214">
        <v>1E-3</v>
      </c>
      <c r="R170" s="214">
        <f>Q170*H170</f>
        <v>8.9999999999999992E-5</v>
      </c>
      <c r="S170" s="214">
        <v>0</v>
      </c>
      <c r="T170" s="215">
        <f>S170*H170</f>
        <v>0</v>
      </c>
      <c r="AR170" s="25" t="s">
        <v>206</v>
      </c>
      <c r="AT170" s="25" t="s">
        <v>302</v>
      </c>
      <c r="AU170" s="25" t="s">
        <v>172</v>
      </c>
      <c r="AY170" s="25" t="s">
        <v>162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25" t="s">
        <v>76</v>
      </c>
      <c r="BK170" s="216">
        <f>ROUND(I170*H170,2)</f>
        <v>0</v>
      </c>
      <c r="BL170" s="25" t="s">
        <v>171</v>
      </c>
      <c r="BM170" s="25" t="s">
        <v>662</v>
      </c>
    </row>
    <row r="171" spans="2:65" s="12" customFormat="1">
      <c r="B171" s="217"/>
      <c r="C171" s="218"/>
      <c r="D171" s="229" t="s">
        <v>174</v>
      </c>
      <c r="E171" s="230" t="s">
        <v>21</v>
      </c>
      <c r="F171" s="231" t="s">
        <v>764</v>
      </c>
      <c r="G171" s="218"/>
      <c r="H171" s="232">
        <v>6</v>
      </c>
      <c r="I171" s="223"/>
      <c r="J171" s="218"/>
      <c r="K171" s="218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174</v>
      </c>
      <c r="AU171" s="228" t="s">
        <v>172</v>
      </c>
      <c r="AV171" s="12" t="s">
        <v>80</v>
      </c>
      <c r="AW171" s="12" t="s">
        <v>33</v>
      </c>
      <c r="AX171" s="12" t="s">
        <v>76</v>
      </c>
      <c r="AY171" s="228" t="s">
        <v>162</v>
      </c>
    </row>
    <row r="172" spans="2:65" s="12" customFormat="1">
      <c r="B172" s="217"/>
      <c r="C172" s="218"/>
      <c r="D172" s="219" t="s">
        <v>174</v>
      </c>
      <c r="E172" s="218"/>
      <c r="F172" s="221" t="s">
        <v>765</v>
      </c>
      <c r="G172" s="218"/>
      <c r="H172" s="222">
        <v>0.09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174</v>
      </c>
      <c r="AU172" s="228" t="s">
        <v>172</v>
      </c>
      <c r="AV172" s="12" t="s">
        <v>80</v>
      </c>
      <c r="AW172" s="12" t="s">
        <v>6</v>
      </c>
      <c r="AX172" s="12" t="s">
        <v>76</v>
      </c>
      <c r="AY172" s="228" t="s">
        <v>162</v>
      </c>
    </row>
    <row r="173" spans="2:65" s="1" customFormat="1" ht="22.5" customHeight="1">
      <c r="B173" s="42"/>
      <c r="C173" s="205" t="s">
        <v>314</v>
      </c>
      <c r="D173" s="205" t="s">
        <v>166</v>
      </c>
      <c r="E173" s="206" t="s">
        <v>309</v>
      </c>
      <c r="F173" s="207" t="s">
        <v>310</v>
      </c>
      <c r="G173" s="208" t="s">
        <v>169</v>
      </c>
      <c r="H173" s="209">
        <v>23.2</v>
      </c>
      <c r="I173" s="210"/>
      <c r="J173" s="211">
        <f>ROUND(I173*H173,2)</f>
        <v>0</v>
      </c>
      <c r="K173" s="207" t="s">
        <v>21</v>
      </c>
      <c r="L173" s="62"/>
      <c r="M173" s="212" t="s">
        <v>21</v>
      </c>
      <c r="N173" s="213" t="s">
        <v>40</v>
      </c>
      <c r="O173" s="43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AR173" s="25" t="s">
        <v>171</v>
      </c>
      <c r="AT173" s="25" t="s">
        <v>166</v>
      </c>
      <c r="AU173" s="25" t="s">
        <v>172</v>
      </c>
      <c r="AY173" s="25" t="s">
        <v>162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25" t="s">
        <v>76</v>
      </c>
      <c r="BK173" s="216">
        <f>ROUND(I173*H173,2)</f>
        <v>0</v>
      </c>
      <c r="BL173" s="25" t="s">
        <v>171</v>
      </c>
      <c r="BM173" s="25" t="s">
        <v>664</v>
      </c>
    </row>
    <row r="174" spans="2:65" s="12" customFormat="1">
      <c r="B174" s="217"/>
      <c r="C174" s="218"/>
      <c r="D174" s="229" t="s">
        <v>174</v>
      </c>
      <c r="E174" s="230" t="s">
        <v>21</v>
      </c>
      <c r="F174" s="231" t="s">
        <v>766</v>
      </c>
      <c r="G174" s="218"/>
      <c r="H174" s="232">
        <v>6</v>
      </c>
      <c r="I174" s="223"/>
      <c r="J174" s="218"/>
      <c r="K174" s="218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174</v>
      </c>
      <c r="AU174" s="228" t="s">
        <v>172</v>
      </c>
      <c r="AV174" s="12" t="s">
        <v>80</v>
      </c>
      <c r="AW174" s="12" t="s">
        <v>33</v>
      </c>
      <c r="AX174" s="12" t="s">
        <v>69</v>
      </c>
      <c r="AY174" s="228" t="s">
        <v>162</v>
      </c>
    </row>
    <row r="175" spans="2:65" s="12" customFormat="1">
      <c r="B175" s="217"/>
      <c r="C175" s="218"/>
      <c r="D175" s="229" t="s">
        <v>174</v>
      </c>
      <c r="E175" s="230" t="s">
        <v>21</v>
      </c>
      <c r="F175" s="231" t="s">
        <v>767</v>
      </c>
      <c r="G175" s="218"/>
      <c r="H175" s="232">
        <v>12</v>
      </c>
      <c r="I175" s="223"/>
      <c r="J175" s="218"/>
      <c r="K175" s="218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174</v>
      </c>
      <c r="AU175" s="228" t="s">
        <v>172</v>
      </c>
      <c r="AV175" s="12" t="s">
        <v>80</v>
      </c>
      <c r="AW175" s="12" t="s">
        <v>33</v>
      </c>
      <c r="AX175" s="12" t="s">
        <v>69</v>
      </c>
      <c r="AY175" s="228" t="s">
        <v>162</v>
      </c>
    </row>
    <row r="176" spans="2:65" s="12" customFormat="1">
      <c r="B176" s="217"/>
      <c r="C176" s="218"/>
      <c r="D176" s="229" t="s">
        <v>174</v>
      </c>
      <c r="E176" s="230" t="s">
        <v>21</v>
      </c>
      <c r="F176" s="231" t="s">
        <v>768</v>
      </c>
      <c r="G176" s="218"/>
      <c r="H176" s="232">
        <v>3.2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174</v>
      </c>
      <c r="AU176" s="228" t="s">
        <v>172</v>
      </c>
      <c r="AV176" s="12" t="s">
        <v>80</v>
      </c>
      <c r="AW176" s="12" t="s">
        <v>33</v>
      </c>
      <c r="AX176" s="12" t="s">
        <v>69</v>
      </c>
      <c r="AY176" s="228" t="s">
        <v>162</v>
      </c>
    </row>
    <row r="177" spans="2:65" s="12" customFormat="1">
      <c r="B177" s="217"/>
      <c r="C177" s="218"/>
      <c r="D177" s="229" t="s">
        <v>174</v>
      </c>
      <c r="E177" s="230" t="s">
        <v>21</v>
      </c>
      <c r="F177" s="231" t="s">
        <v>769</v>
      </c>
      <c r="G177" s="218"/>
      <c r="H177" s="232">
        <v>2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174</v>
      </c>
      <c r="AU177" s="228" t="s">
        <v>172</v>
      </c>
      <c r="AV177" s="12" t="s">
        <v>80</v>
      </c>
      <c r="AW177" s="12" t="s">
        <v>33</v>
      </c>
      <c r="AX177" s="12" t="s">
        <v>69</v>
      </c>
      <c r="AY177" s="228" t="s">
        <v>162</v>
      </c>
    </row>
    <row r="178" spans="2:65" s="13" customFormat="1">
      <c r="B178" s="233"/>
      <c r="C178" s="234"/>
      <c r="D178" s="229" t="s">
        <v>174</v>
      </c>
      <c r="E178" s="244" t="s">
        <v>21</v>
      </c>
      <c r="F178" s="245" t="s">
        <v>194</v>
      </c>
      <c r="G178" s="234"/>
      <c r="H178" s="246">
        <v>23.2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174</v>
      </c>
      <c r="AU178" s="243" t="s">
        <v>172</v>
      </c>
      <c r="AV178" s="13" t="s">
        <v>171</v>
      </c>
      <c r="AW178" s="13" t="s">
        <v>33</v>
      </c>
      <c r="AX178" s="13" t="s">
        <v>76</v>
      </c>
      <c r="AY178" s="243" t="s">
        <v>162</v>
      </c>
    </row>
    <row r="179" spans="2:65" s="11" customFormat="1" ht="29.85" customHeight="1">
      <c r="B179" s="186"/>
      <c r="C179" s="187"/>
      <c r="D179" s="202" t="s">
        <v>68</v>
      </c>
      <c r="E179" s="203" t="s">
        <v>80</v>
      </c>
      <c r="F179" s="203" t="s">
        <v>313</v>
      </c>
      <c r="G179" s="187"/>
      <c r="H179" s="187"/>
      <c r="I179" s="190"/>
      <c r="J179" s="204">
        <f>BK179</f>
        <v>0</v>
      </c>
      <c r="K179" s="187"/>
      <c r="L179" s="192"/>
      <c r="M179" s="193"/>
      <c r="N179" s="194"/>
      <c r="O179" s="194"/>
      <c r="P179" s="195">
        <f>P180+SUM(P181:P184)+P198</f>
        <v>0</v>
      </c>
      <c r="Q179" s="194"/>
      <c r="R179" s="195">
        <f>R180+SUM(R181:R184)+R198</f>
        <v>4.7907214599999994</v>
      </c>
      <c r="S179" s="194"/>
      <c r="T179" s="196">
        <f>T180+SUM(T181:T184)+T198</f>
        <v>0</v>
      </c>
      <c r="AR179" s="197" t="s">
        <v>76</v>
      </c>
      <c r="AT179" s="198" t="s">
        <v>68</v>
      </c>
      <c r="AU179" s="198" t="s">
        <v>76</v>
      </c>
      <c r="AY179" s="197" t="s">
        <v>162</v>
      </c>
      <c r="BK179" s="199">
        <f>BK180+SUM(BK181:BK184)+BK198</f>
        <v>0</v>
      </c>
    </row>
    <row r="180" spans="2:65" s="1" customFormat="1" ht="22.5" customHeight="1">
      <c r="B180" s="42"/>
      <c r="C180" s="205" t="s">
        <v>319</v>
      </c>
      <c r="D180" s="205" t="s">
        <v>166</v>
      </c>
      <c r="E180" s="206" t="s">
        <v>669</v>
      </c>
      <c r="F180" s="207" t="s">
        <v>670</v>
      </c>
      <c r="G180" s="208" t="s">
        <v>169</v>
      </c>
      <c r="H180" s="209">
        <v>3.2</v>
      </c>
      <c r="I180" s="210"/>
      <c r="J180" s="211">
        <f>ROUND(I180*H180,2)</f>
        <v>0</v>
      </c>
      <c r="K180" s="207" t="s">
        <v>170</v>
      </c>
      <c r="L180" s="62"/>
      <c r="M180" s="212" t="s">
        <v>21</v>
      </c>
      <c r="N180" s="213" t="s">
        <v>40</v>
      </c>
      <c r="O180" s="43"/>
      <c r="P180" s="214">
        <f>O180*H180</f>
        <v>0</v>
      </c>
      <c r="Q180" s="214">
        <v>1E-4</v>
      </c>
      <c r="R180" s="214">
        <f>Q180*H180</f>
        <v>3.2000000000000003E-4</v>
      </c>
      <c r="S180" s="214">
        <v>0</v>
      </c>
      <c r="T180" s="215">
        <f>S180*H180</f>
        <v>0</v>
      </c>
      <c r="AR180" s="25" t="s">
        <v>171</v>
      </c>
      <c r="AT180" s="25" t="s">
        <v>166</v>
      </c>
      <c r="AU180" s="25" t="s">
        <v>80</v>
      </c>
      <c r="AY180" s="25" t="s">
        <v>162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25" t="s">
        <v>76</v>
      </c>
      <c r="BK180" s="216">
        <f>ROUND(I180*H180,2)</f>
        <v>0</v>
      </c>
      <c r="BL180" s="25" t="s">
        <v>171</v>
      </c>
      <c r="BM180" s="25" t="s">
        <v>671</v>
      </c>
    </row>
    <row r="181" spans="2:65" s="12" customFormat="1">
      <c r="B181" s="217"/>
      <c r="C181" s="218"/>
      <c r="D181" s="219" t="s">
        <v>174</v>
      </c>
      <c r="E181" s="220" t="s">
        <v>21</v>
      </c>
      <c r="F181" s="221" t="s">
        <v>770</v>
      </c>
      <c r="G181" s="218"/>
      <c r="H181" s="222">
        <v>3.2</v>
      </c>
      <c r="I181" s="223"/>
      <c r="J181" s="218"/>
      <c r="K181" s="218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174</v>
      </c>
      <c r="AU181" s="228" t="s">
        <v>80</v>
      </c>
      <c r="AV181" s="12" t="s">
        <v>80</v>
      </c>
      <c r="AW181" s="12" t="s">
        <v>33</v>
      </c>
      <c r="AX181" s="12" t="s">
        <v>76</v>
      </c>
      <c r="AY181" s="228" t="s">
        <v>162</v>
      </c>
    </row>
    <row r="182" spans="2:65" s="1" customFormat="1" ht="22.5" customHeight="1">
      <c r="B182" s="42"/>
      <c r="C182" s="269" t="s">
        <v>324</v>
      </c>
      <c r="D182" s="269" t="s">
        <v>302</v>
      </c>
      <c r="E182" s="270" t="s">
        <v>673</v>
      </c>
      <c r="F182" s="271" t="s">
        <v>674</v>
      </c>
      <c r="G182" s="272" t="s">
        <v>169</v>
      </c>
      <c r="H182" s="273">
        <v>3.68</v>
      </c>
      <c r="I182" s="274"/>
      <c r="J182" s="275">
        <f>ROUND(I182*H182,2)</f>
        <v>0</v>
      </c>
      <c r="K182" s="271" t="s">
        <v>170</v>
      </c>
      <c r="L182" s="276"/>
      <c r="M182" s="277" t="s">
        <v>21</v>
      </c>
      <c r="N182" s="278" t="s">
        <v>40</v>
      </c>
      <c r="O182" s="43"/>
      <c r="P182" s="214">
        <f>O182*H182</f>
        <v>0</v>
      </c>
      <c r="Q182" s="214">
        <v>3.1E-4</v>
      </c>
      <c r="R182" s="214">
        <f>Q182*H182</f>
        <v>1.1408E-3</v>
      </c>
      <c r="S182" s="214">
        <v>0</v>
      </c>
      <c r="T182" s="215">
        <f>S182*H182</f>
        <v>0</v>
      </c>
      <c r="AR182" s="25" t="s">
        <v>206</v>
      </c>
      <c r="AT182" s="25" t="s">
        <v>302</v>
      </c>
      <c r="AU182" s="25" t="s">
        <v>80</v>
      </c>
      <c r="AY182" s="25" t="s">
        <v>162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25" t="s">
        <v>76</v>
      </c>
      <c r="BK182" s="216">
        <f>ROUND(I182*H182,2)</f>
        <v>0</v>
      </c>
      <c r="BL182" s="25" t="s">
        <v>171</v>
      </c>
      <c r="BM182" s="25" t="s">
        <v>675</v>
      </c>
    </row>
    <row r="183" spans="2:65" s="12" customFormat="1">
      <c r="B183" s="217"/>
      <c r="C183" s="218"/>
      <c r="D183" s="229" t="s">
        <v>174</v>
      </c>
      <c r="E183" s="218"/>
      <c r="F183" s="231" t="s">
        <v>771</v>
      </c>
      <c r="G183" s="218"/>
      <c r="H183" s="232">
        <v>3.68</v>
      </c>
      <c r="I183" s="223"/>
      <c r="J183" s="218"/>
      <c r="K183" s="218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174</v>
      </c>
      <c r="AU183" s="228" t="s">
        <v>80</v>
      </c>
      <c r="AV183" s="12" t="s">
        <v>80</v>
      </c>
      <c r="AW183" s="12" t="s">
        <v>6</v>
      </c>
      <c r="AX183" s="12" t="s">
        <v>76</v>
      </c>
      <c r="AY183" s="228" t="s">
        <v>162</v>
      </c>
    </row>
    <row r="184" spans="2:65" s="11" customFormat="1" ht="22.35" customHeight="1">
      <c r="B184" s="186"/>
      <c r="C184" s="187"/>
      <c r="D184" s="202" t="s">
        <v>68</v>
      </c>
      <c r="E184" s="203" t="s">
        <v>314</v>
      </c>
      <c r="F184" s="203" t="s">
        <v>677</v>
      </c>
      <c r="G184" s="187"/>
      <c r="H184" s="187"/>
      <c r="I184" s="190"/>
      <c r="J184" s="204">
        <f>BK184</f>
        <v>0</v>
      </c>
      <c r="K184" s="187"/>
      <c r="L184" s="192"/>
      <c r="M184" s="193"/>
      <c r="N184" s="194"/>
      <c r="O184" s="194"/>
      <c r="P184" s="195">
        <f>SUM(P185:P197)</f>
        <v>0</v>
      </c>
      <c r="Q184" s="194"/>
      <c r="R184" s="195">
        <f>SUM(R185:R197)</f>
        <v>2.4097086599999997</v>
      </c>
      <c r="S184" s="194"/>
      <c r="T184" s="196">
        <f>SUM(T185:T197)</f>
        <v>0</v>
      </c>
      <c r="AR184" s="197" t="s">
        <v>76</v>
      </c>
      <c r="AT184" s="198" t="s">
        <v>68</v>
      </c>
      <c r="AU184" s="198" t="s">
        <v>80</v>
      </c>
      <c r="AY184" s="197" t="s">
        <v>162</v>
      </c>
      <c r="BK184" s="199">
        <f>SUM(BK185:BK197)</f>
        <v>0</v>
      </c>
    </row>
    <row r="185" spans="2:65" s="1" customFormat="1" ht="22.5" customHeight="1">
      <c r="B185" s="42"/>
      <c r="C185" s="205" t="s">
        <v>329</v>
      </c>
      <c r="D185" s="205" t="s">
        <v>166</v>
      </c>
      <c r="E185" s="206" t="s">
        <v>315</v>
      </c>
      <c r="F185" s="207" t="s">
        <v>316</v>
      </c>
      <c r="G185" s="208" t="s">
        <v>225</v>
      </c>
      <c r="H185" s="209">
        <v>0.96</v>
      </c>
      <c r="I185" s="210"/>
      <c r="J185" s="211">
        <f>ROUND(I185*H185,2)</f>
        <v>0</v>
      </c>
      <c r="K185" s="207" t="s">
        <v>21</v>
      </c>
      <c r="L185" s="62"/>
      <c r="M185" s="212" t="s">
        <v>21</v>
      </c>
      <c r="N185" s="213" t="s">
        <v>40</v>
      </c>
      <c r="O185" s="43"/>
      <c r="P185" s="214">
        <f>O185*H185</f>
        <v>0</v>
      </c>
      <c r="Q185" s="214">
        <v>2.45329</v>
      </c>
      <c r="R185" s="214">
        <f>Q185*H185</f>
        <v>2.3551584000000001</v>
      </c>
      <c r="S185" s="214">
        <v>0</v>
      </c>
      <c r="T185" s="215">
        <f>S185*H185</f>
        <v>0</v>
      </c>
      <c r="AR185" s="25" t="s">
        <v>171</v>
      </c>
      <c r="AT185" s="25" t="s">
        <v>166</v>
      </c>
      <c r="AU185" s="25" t="s">
        <v>172</v>
      </c>
      <c r="AY185" s="25" t="s">
        <v>162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25" t="s">
        <v>76</v>
      </c>
      <c r="BK185" s="216">
        <f>ROUND(I185*H185,2)</f>
        <v>0</v>
      </c>
      <c r="BL185" s="25" t="s">
        <v>171</v>
      </c>
      <c r="BM185" s="25" t="s">
        <v>678</v>
      </c>
    </row>
    <row r="186" spans="2:65" s="12" customFormat="1">
      <c r="B186" s="217"/>
      <c r="C186" s="218"/>
      <c r="D186" s="229" t="s">
        <v>174</v>
      </c>
      <c r="E186" s="230" t="s">
        <v>21</v>
      </c>
      <c r="F186" s="231" t="s">
        <v>318</v>
      </c>
      <c r="G186" s="218"/>
      <c r="H186" s="232">
        <v>0.96</v>
      </c>
      <c r="I186" s="223"/>
      <c r="J186" s="218"/>
      <c r="K186" s="218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174</v>
      </c>
      <c r="AU186" s="228" t="s">
        <v>172</v>
      </c>
      <c r="AV186" s="12" t="s">
        <v>80</v>
      </c>
      <c r="AW186" s="12" t="s">
        <v>33</v>
      </c>
      <c r="AX186" s="12" t="s">
        <v>69</v>
      </c>
      <c r="AY186" s="228" t="s">
        <v>162</v>
      </c>
    </row>
    <row r="187" spans="2:65" s="13" customFormat="1">
      <c r="B187" s="233"/>
      <c r="C187" s="234"/>
      <c r="D187" s="219" t="s">
        <v>174</v>
      </c>
      <c r="E187" s="235" t="s">
        <v>21</v>
      </c>
      <c r="F187" s="236" t="s">
        <v>194</v>
      </c>
      <c r="G187" s="234"/>
      <c r="H187" s="237">
        <v>0.96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174</v>
      </c>
      <c r="AU187" s="243" t="s">
        <v>172</v>
      </c>
      <c r="AV187" s="13" t="s">
        <v>171</v>
      </c>
      <c r="AW187" s="13" t="s">
        <v>33</v>
      </c>
      <c r="AX187" s="13" t="s">
        <v>76</v>
      </c>
      <c r="AY187" s="243" t="s">
        <v>162</v>
      </c>
    </row>
    <row r="188" spans="2:65" s="1" customFormat="1" ht="22.5" customHeight="1">
      <c r="B188" s="42"/>
      <c r="C188" s="205" t="s">
        <v>335</v>
      </c>
      <c r="D188" s="205" t="s">
        <v>166</v>
      </c>
      <c r="E188" s="206" t="s">
        <v>320</v>
      </c>
      <c r="F188" s="207" t="s">
        <v>321</v>
      </c>
      <c r="G188" s="208" t="s">
        <v>169</v>
      </c>
      <c r="H188" s="209">
        <v>1.8420000000000001</v>
      </c>
      <c r="I188" s="210"/>
      <c r="J188" s="211">
        <f>ROUND(I188*H188,2)</f>
        <v>0</v>
      </c>
      <c r="K188" s="207" t="s">
        <v>21</v>
      </c>
      <c r="L188" s="62"/>
      <c r="M188" s="212" t="s">
        <v>21</v>
      </c>
      <c r="N188" s="213" t="s">
        <v>40</v>
      </c>
      <c r="O188" s="43"/>
      <c r="P188" s="214">
        <f>O188*H188</f>
        <v>0</v>
      </c>
      <c r="Q188" s="214">
        <v>1.0300000000000001E-3</v>
      </c>
      <c r="R188" s="214">
        <f>Q188*H188</f>
        <v>1.8972600000000002E-3</v>
      </c>
      <c r="S188" s="214">
        <v>0</v>
      </c>
      <c r="T188" s="215">
        <f>S188*H188</f>
        <v>0</v>
      </c>
      <c r="AR188" s="25" t="s">
        <v>171</v>
      </c>
      <c r="AT188" s="25" t="s">
        <v>166</v>
      </c>
      <c r="AU188" s="25" t="s">
        <v>172</v>
      </c>
      <c r="AY188" s="25" t="s">
        <v>162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25" t="s">
        <v>76</v>
      </c>
      <c r="BK188" s="216">
        <f>ROUND(I188*H188,2)</f>
        <v>0</v>
      </c>
      <c r="BL188" s="25" t="s">
        <v>171</v>
      </c>
      <c r="BM188" s="25" t="s">
        <v>679</v>
      </c>
    </row>
    <row r="189" spans="2:65" s="12" customFormat="1">
      <c r="B189" s="217"/>
      <c r="C189" s="218"/>
      <c r="D189" s="229" t="s">
        <v>174</v>
      </c>
      <c r="E189" s="230" t="s">
        <v>21</v>
      </c>
      <c r="F189" s="231" t="s">
        <v>772</v>
      </c>
      <c r="G189" s="218"/>
      <c r="H189" s="232">
        <v>1.8420000000000001</v>
      </c>
      <c r="I189" s="223"/>
      <c r="J189" s="218"/>
      <c r="K189" s="218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174</v>
      </c>
      <c r="AU189" s="228" t="s">
        <v>172</v>
      </c>
      <c r="AV189" s="12" t="s">
        <v>80</v>
      </c>
      <c r="AW189" s="12" t="s">
        <v>33</v>
      </c>
      <c r="AX189" s="12" t="s">
        <v>69</v>
      </c>
      <c r="AY189" s="228" t="s">
        <v>162</v>
      </c>
    </row>
    <row r="190" spans="2:65" s="13" customFormat="1">
      <c r="B190" s="233"/>
      <c r="C190" s="234"/>
      <c r="D190" s="219" t="s">
        <v>174</v>
      </c>
      <c r="E190" s="235" t="s">
        <v>21</v>
      </c>
      <c r="F190" s="236" t="s">
        <v>194</v>
      </c>
      <c r="G190" s="234"/>
      <c r="H190" s="237">
        <v>1.8420000000000001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174</v>
      </c>
      <c r="AU190" s="243" t="s">
        <v>172</v>
      </c>
      <c r="AV190" s="13" t="s">
        <v>171</v>
      </c>
      <c r="AW190" s="13" t="s">
        <v>33</v>
      </c>
      <c r="AX190" s="13" t="s">
        <v>76</v>
      </c>
      <c r="AY190" s="243" t="s">
        <v>162</v>
      </c>
    </row>
    <row r="191" spans="2:65" s="1" customFormat="1" ht="22.5" customHeight="1">
      <c r="B191" s="42"/>
      <c r="C191" s="205" t="s">
        <v>340</v>
      </c>
      <c r="D191" s="205" t="s">
        <v>166</v>
      </c>
      <c r="E191" s="206" t="s">
        <v>325</v>
      </c>
      <c r="F191" s="207" t="s">
        <v>326</v>
      </c>
      <c r="G191" s="208" t="s">
        <v>169</v>
      </c>
      <c r="H191" s="209">
        <v>1.8420000000000001</v>
      </c>
      <c r="I191" s="210"/>
      <c r="J191" s="211">
        <f>ROUND(I191*H191,2)</f>
        <v>0</v>
      </c>
      <c r="K191" s="207" t="s">
        <v>21</v>
      </c>
      <c r="L191" s="62"/>
      <c r="M191" s="212" t="s">
        <v>21</v>
      </c>
      <c r="N191" s="213" t="s">
        <v>40</v>
      </c>
      <c r="O191" s="43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AR191" s="25" t="s">
        <v>171</v>
      </c>
      <c r="AT191" s="25" t="s">
        <v>166</v>
      </c>
      <c r="AU191" s="25" t="s">
        <v>172</v>
      </c>
      <c r="AY191" s="25" t="s">
        <v>162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25" t="s">
        <v>76</v>
      </c>
      <c r="BK191" s="216">
        <f>ROUND(I191*H191,2)</f>
        <v>0</v>
      </c>
      <c r="BL191" s="25" t="s">
        <v>171</v>
      </c>
      <c r="BM191" s="25" t="s">
        <v>681</v>
      </c>
    </row>
    <row r="192" spans="2:65" s="12" customFormat="1">
      <c r="B192" s="217"/>
      <c r="C192" s="218"/>
      <c r="D192" s="229" t="s">
        <v>174</v>
      </c>
      <c r="E192" s="230" t="s">
        <v>21</v>
      </c>
      <c r="F192" s="231" t="s">
        <v>773</v>
      </c>
      <c r="G192" s="218"/>
      <c r="H192" s="232">
        <v>1.8420000000000001</v>
      </c>
      <c r="I192" s="223"/>
      <c r="J192" s="218"/>
      <c r="K192" s="218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174</v>
      </c>
      <c r="AU192" s="228" t="s">
        <v>172</v>
      </c>
      <c r="AV192" s="12" t="s">
        <v>80</v>
      </c>
      <c r="AW192" s="12" t="s">
        <v>33</v>
      </c>
      <c r="AX192" s="12" t="s">
        <v>69</v>
      </c>
      <c r="AY192" s="228" t="s">
        <v>162</v>
      </c>
    </row>
    <row r="193" spans="2:65" s="13" customFormat="1">
      <c r="B193" s="233"/>
      <c r="C193" s="234"/>
      <c r="D193" s="219" t="s">
        <v>174</v>
      </c>
      <c r="E193" s="235" t="s">
        <v>21</v>
      </c>
      <c r="F193" s="236" t="s">
        <v>194</v>
      </c>
      <c r="G193" s="234"/>
      <c r="H193" s="237">
        <v>1.8420000000000001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AT193" s="243" t="s">
        <v>174</v>
      </c>
      <c r="AU193" s="243" t="s">
        <v>172</v>
      </c>
      <c r="AV193" s="13" t="s">
        <v>171</v>
      </c>
      <c r="AW193" s="13" t="s">
        <v>33</v>
      </c>
      <c r="AX193" s="13" t="s">
        <v>76</v>
      </c>
      <c r="AY193" s="243" t="s">
        <v>162</v>
      </c>
    </row>
    <row r="194" spans="2:65" s="1" customFormat="1" ht="22.5" customHeight="1">
      <c r="B194" s="42"/>
      <c r="C194" s="205" t="s">
        <v>345</v>
      </c>
      <c r="D194" s="205" t="s">
        <v>166</v>
      </c>
      <c r="E194" s="206" t="s">
        <v>330</v>
      </c>
      <c r="F194" s="207" t="s">
        <v>331</v>
      </c>
      <c r="G194" s="208" t="s">
        <v>289</v>
      </c>
      <c r="H194" s="209">
        <v>0.05</v>
      </c>
      <c r="I194" s="210"/>
      <c r="J194" s="211">
        <f>ROUND(I194*H194,2)</f>
        <v>0</v>
      </c>
      <c r="K194" s="207" t="s">
        <v>21</v>
      </c>
      <c r="L194" s="62"/>
      <c r="M194" s="212" t="s">
        <v>21</v>
      </c>
      <c r="N194" s="213" t="s">
        <v>40</v>
      </c>
      <c r="O194" s="43"/>
      <c r="P194" s="214">
        <f>O194*H194</f>
        <v>0</v>
      </c>
      <c r="Q194" s="214">
        <v>1.0530600000000001</v>
      </c>
      <c r="R194" s="214">
        <f>Q194*H194</f>
        <v>5.2653000000000005E-2</v>
      </c>
      <c r="S194" s="214">
        <v>0</v>
      </c>
      <c r="T194" s="215">
        <f>S194*H194</f>
        <v>0</v>
      </c>
      <c r="AR194" s="25" t="s">
        <v>171</v>
      </c>
      <c r="AT194" s="25" t="s">
        <v>166</v>
      </c>
      <c r="AU194" s="25" t="s">
        <v>172</v>
      </c>
      <c r="AY194" s="25" t="s">
        <v>162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25" t="s">
        <v>76</v>
      </c>
      <c r="BK194" s="216">
        <f>ROUND(I194*H194,2)</f>
        <v>0</v>
      </c>
      <c r="BL194" s="25" t="s">
        <v>171</v>
      </c>
      <c r="BM194" s="25" t="s">
        <v>683</v>
      </c>
    </row>
    <row r="195" spans="2:65" s="12" customFormat="1">
      <c r="B195" s="217"/>
      <c r="C195" s="218"/>
      <c r="D195" s="229" t="s">
        <v>174</v>
      </c>
      <c r="E195" s="230" t="s">
        <v>21</v>
      </c>
      <c r="F195" s="231" t="s">
        <v>774</v>
      </c>
      <c r="G195" s="218"/>
      <c r="H195" s="232">
        <v>0.05</v>
      </c>
      <c r="I195" s="223"/>
      <c r="J195" s="218"/>
      <c r="K195" s="218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174</v>
      </c>
      <c r="AU195" s="228" t="s">
        <v>172</v>
      </c>
      <c r="AV195" s="12" t="s">
        <v>80</v>
      </c>
      <c r="AW195" s="12" t="s">
        <v>33</v>
      </c>
      <c r="AX195" s="12" t="s">
        <v>69</v>
      </c>
      <c r="AY195" s="228" t="s">
        <v>162</v>
      </c>
    </row>
    <row r="196" spans="2:65" s="14" customFormat="1">
      <c r="B196" s="247"/>
      <c r="C196" s="248"/>
      <c r="D196" s="229" t="s">
        <v>174</v>
      </c>
      <c r="E196" s="249" t="s">
        <v>21</v>
      </c>
      <c r="F196" s="250" t="s">
        <v>279</v>
      </c>
      <c r="G196" s="248"/>
      <c r="H196" s="251">
        <v>0.05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AT196" s="257" t="s">
        <v>174</v>
      </c>
      <c r="AU196" s="257" t="s">
        <v>172</v>
      </c>
      <c r="AV196" s="14" t="s">
        <v>172</v>
      </c>
      <c r="AW196" s="14" t="s">
        <v>33</v>
      </c>
      <c r="AX196" s="14" t="s">
        <v>69</v>
      </c>
      <c r="AY196" s="257" t="s">
        <v>162</v>
      </c>
    </row>
    <row r="197" spans="2:65" s="13" customFormat="1">
      <c r="B197" s="233"/>
      <c r="C197" s="234"/>
      <c r="D197" s="229" t="s">
        <v>174</v>
      </c>
      <c r="E197" s="244" t="s">
        <v>21</v>
      </c>
      <c r="F197" s="245" t="s">
        <v>194</v>
      </c>
      <c r="G197" s="234"/>
      <c r="H197" s="246">
        <v>0.05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AT197" s="243" t="s">
        <v>174</v>
      </c>
      <c r="AU197" s="243" t="s">
        <v>172</v>
      </c>
      <c r="AV197" s="13" t="s">
        <v>171</v>
      </c>
      <c r="AW197" s="13" t="s">
        <v>33</v>
      </c>
      <c r="AX197" s="13" t="s">
        <v>76</v>
      </c>
      <c r="AY197" s="243" t="s">
        <v>162</v>
      </c>
    </row>
    <row r="198" spans="2:65" s="11" customFormat="1" ht="22.35" customHeight="1">
      <c r="B198" s="186"/>
      <c r="C198" s="187"/>
      <c r="D198" s="202" t="s">
        <v>68</v>
      </c>
      <c r="E198" s="203" t="s">
        <v>171</v>
      </c>
      <c r="F198" s="203" t="s">
        <v>334</v>
      </c>
      <c r="G198" s="187"/>
      <c r="H198" s="187"/>
      <c r="I198" s="190"/>
      <c r="J198" s="204">
        <f>BK198</f>
        <v>0</v>
      </c>
      <c r="K198" s="187"/>
      <c r="L198" s="192"/>
      <c r="M198" s="193"/>
      <c r="N198" s="194"/>
      <c r="O198" s="194"/>
      <c r="P198" s="195">
        <f>SUM(P199:P202)</f>
        <v>0</v>
      </c>
      <c r="Q198" s="194"/>
      <c r="R198" s="195">
        <f>SUM(R199:R202)</f>
        <v>2.3795519999999999</v>
      </c>
      <c r="S198" s="194"/>
      <c r="T198" s="196">
        <f>SUM(T199:T202)</f>
        <v>0</v>
      </c>
      <c r="AR198" s="197" t="s">
        <v>76</v>
      </c>
      <c r="AT198" s="198" t="s">
        <v>68</v>
      </c>
      <c r="AU198" s="198" t="s">
        <v>80</v>
      </c>
      <c r="AY198" s="197" t="s">
        <v>162</v>
      </c>
      <c r="BK198" s="199">
        <f>SUM(BK199:BK202)</f>
        <v>0</v>
      </c>
    </row>
    <row r="199" spans="2:65" s="1" customFormat="1" ht="22.5" customHeight="1">
      <c r="B199" s="42"/>
      <c r="C199" s="205" t="s">
        <v>349</v>
      </c>
      <c r="D199" s="205" t="s">
        <v>166</v>
      </c>
      <c r="E199" s="206" t="s">
        <v>336</v>
      </c>
      <c r="F199" s="207" t="s">
        <v>337</v>
      </c>
      <c r="G199" s="208" t="s">
        <v>169</v>
      </c>
      <c r="H199" s="209">
        <v>9.6</v>
      </c>
      <c r="I199" s="210"/>
      <c r="J199" s="211">
        <f>ROUND(I199*H199,2)</f>
        <v>0</v>
      </c>
      <c r="K199" s="207" t="s">
        <v>21</v>
      </c>
      <c r="L199" s="62"/>
      <c r="M199" s="212" t="s">
        <v>21</v>
      </c>
      <c r="N199" s="213" t="s">
        <v>40</v>
      </c>
      <c r="O199" s="43"/>
      <c r="P199" s="214">
        <f>O199*H199</f>
        <v>0</v>
      </c>
      <c r="Q199" s="214">
        <v>0.24787000000000001</v>
      </c>
      <c r="R199" s="214">
        <f>Q199*H199</f>
        <v>2.3795519999999999</v>
      </c>
      <c r="S199" s="214">
        <v>0</v>
      </c>
      <c r="T199" s="215">
        <f>S199*H199</f>
        <v>0</v>
      </c>
      <c r="AR199" s="25" t="s">
        <v>171</v>
      </c>
      <c r="AT199" s="25" t="s">
        <v>166</v>
      </c>
      <c r="AU199" s="25" t="s">
        <v>172</v>
      </c>
      <c r="AY199" s="25" t="s">
        <v>162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25" t="s">
        <v>76</v>
      </c>
      <c r="BK199" s="216">
        <f>ROUND(I199*H199,2)</f>
        <v>0</v>
      </c>
      <c r="BL199" s="25" t="s">
        <v>171</v>
      </c>
      <c r="BM199" s="25" t="s">
        <v>685</v>
      </c>
    </row>
    <row r="200" spans="2:65" s="12" customFormat="1">
      <c r="B200" s="217"/>
      <c r="C200" s="218"/>
      <c r="D200" s="229" t="s">
        <v>174</v>
      </c>
      <c r="E200" s="230" t="s">
        <v>21</v>
      </c>
      <c r="F200" s="231" t="s">
        <v>193</v>
      </c>
      <c r="G200" s="218"/>
      <c r="H200" s="232">
        <v>9.6</v>
      </c>
      <c r="I200" s="223"/>
      <c r="J200" s="218"/>
      <c r="K200" s="218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174</v>
      </c>
      <c r="AU200" s="228" t="s">
        <v>172</v>
      </c>
      <c r="AV200" s="12" t="s">
        <v>80</v>
      </c>
      <c r="AW200" s="12" t="s">
        <v>33</v>
      </c>
      <c r="AX200" s="12" t="s">
        <v>69</v>
      </c>
      <c r="AY200" s="228" t="s">
        <v>162</v>
      </c>
    </row>
    <row r="201" spans="2:65" s="14" customFormat="1">
      <c r="B201" s="247"/>
      <c r="C201" s="248"/>
      <c r="D201" s="229" t="s">
        <v>174</v>
      </c>
      <c r="E201" s="249" t="s">
        <v>21</v>
      </c>
      <c r="F201" s="250" t="s">
        <v>279</v>
      </c>
      <c r="G201" s="248"/>
      <c r="H201" s="251">
        <v>9.6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AT201" s="257" t="s">
        <v>174</v>
      </c>
      <c r="AU201" s="257" t="s">
        <v>172</v>
      </c>
      <c r="AV201" s="14" t="s">
        <v>172</v>
      </c>
      <c r="AW201" s="14" t="s">
        <v>33</v>
      </c>
      <c r="AX201" s="14" t="s">
        <v>69</v>
      </c>
      <c r="AY201" s="257" t="s">
        <v>162</v>
      </c>
    </row>
    <row r="202" spans="2:65" s="13" customFormat="1">
      <c r="B202" s="233"/>
      <c r="C202" s="234"/>
      <c r="D202" s="229" t="s">
        <v>174</v>
      </c>
      <c r="E202" s="244" t="s">
        <v>21</v>
      </c>
      <c r="F202" s="245" t="s">
        <v>194</v>
      </c>
      <c r="G202" s="234"/>
      <c r="H202" s="246">
        <v>9.6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174</v>
      </c>
      <c r="AU202" s="243" t="s">
        <v>172</v>
      </c>
      <c r="AV202" s="13" t="s">
        <v>171</v>
      </c>
      <c r="AW202" s="13" t="s">
        <v>33</v>
      </c>
      <c r="AX202" s="13" t="s">
        <v>76</v>
      </c>
      <c r="AY202" s="243" t="s">
        <v>162</v>
      </c>
    </row>
    <row r="203" spans="2:65" s="11" customFormat="1" ht="29.85" customHeight="1">
      <c r="B203" s="186"/>
      <c r="C203" s="187"/>
      <c r="D203" s="202" t="s">
        <v>68</v>
      </c>
      <c r="E203" s="203" t="s">
        <v>188</v>
      </c>
      <c r="F203" s="203" t="s">
        <v>339</v>
      </c>
      <c r="G203" s="187"/>
      <c r="H203" s="187"/>
      <c r="I203" s="190"/>
      <c r="J203" s="204">
        <f>BK203</f>
        <v>0</v>
      </c>
      <c r="K203" s="187"/>
      <c r="L203" s="192"/>
      <c r="M203" s="193"/>
      <c r="N203" s="194"/>
      <c r="O203" s="194"/>
      <c r="P203" s="195">
        <f>SUM(P204:P232)</f>
        <v>0</v>
      </c>
      <c r="Q203" s="194"/>
      <c r="R203" s="195">
        <f>SUM(R204:R232)</f>
        <v>20.538428000000003</v>
      </c>
      <c r="S203" s="194"/>
      <c r="T203" s="196">
        <f>SUM(T204:T232)</f>
        <v>0</v>
      </c>
      <c r="AR203" s="197" t="s">
        <v>76</v>
      </c>
      <c r="AT203" s="198" t="s">
        <v>68</v>
      </c>
      <c r="AU203" s="198" t="s">
        <v>76</v>
      </c>
      <c r="AY203" s="197" t="s">
        <v>162</v>
      </c>
      <c r="BK203" s="199">
        <f>SUM(BK204:BK232)</f>
        <v>0</v>
      </c>
    </row>
    <row r="204" spans="2:65" s="1" customFormat="1" ht="22.5" customHeight="1">
      <c r="B204" s="42"/>
      <c r="C204" s="205" t="s">
        <v>355</v>
      </c>
      <c r="D204" s="205" t="s">
        <v>166</v>
      </c>
      <c r="E204" s="206" t="s">
        <v>341</v>
      </c>
      <c r="F204" s="207" t="s">
        <v>342</v>
      </c>
      <c r="G204" s="208" t="s">
        <v>169</v>
      </c>
      <c r="H204" s="209">
        <v>4.4000000000000004</v>
      </c>
      <c r="I204" s="210"/>
      <c r="J204" s="211">
        <f>ROUND(I204*H204,2)</f>
        <v>0</v>
      </c>
      <c r="K204" s="207" t="s">
        <v>21</v>
      </c>
      <c r="L204" s="62"/>
      <c r="M204" s="212" t="s">
        <v>21</v>
      </c>
      <c r="N204" s="213" t="s">
        <v>40</v>
      </c>
      <c r="O204" s="43"/>
      <c r="P204" s="214">
        <f>O204*H204</f>
        <v>0</v>
      </c>
      <c r="Q204" s="214">
        <v>0.20724000000000001</v>
      </c>
      <c r="R204" s="214">
        <f>Q204*H204</f>
        <v>0.91185600000000011</v>
      </c>
      <c r="S204" s="214">
        <v>0</v>
      </c>
      <c r="T204" s="215">
        <f>S204*H204</f>
        <v>0</v>
      </c>
      <c r="AR204" s="25" t="s">
        <v>171</v>
      </c>
      <c r="AT204" s="25" t="s">
        <v>166</v>
      </c>
      <c r="AU204" s="25" t="s">
        <v>80</v>
      </c>
      <c r="AY204" s="25" t="s">
        <v>162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25" t="s">
        <v>76</v>
      </c>
      <c r="BK204" s="216">
        <f>ROUND(I204*H204,2)</f>
        <v>0</v>
      </c>
      <c r="BL204" s="25" t="s">
        <v>171</v>
      </c>
      <c r="BM204" s="25" t="s">
        <v>686</v>
      </c>
    </row>
    <row r="205" spans="2:65" s="12" customFormat="1">
      <c r="B205" s="217"/>
      <c r="C205" s="218"/>
      <c r="D205" s="219" t="s">
        <v>174</v>
      </c>
      <c r="E205" s="220" t="s">
        <v>21</v>
      </c>
      <c r="F205" s="221" t="s">
        <v>775</v>
      </c>
      <c r="G205" s="218"/>
      <c r="H205" s="222">
        <v>4.4000000000000004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174</v>
      </c>
      <c r="AU205" s="228" t="s">
        <v>80</v>
      </c>
      <c r="AV205" s="12" t="s">
        <v>80</v>
      </c>
      <c r="AW205" s="12" t="s">
        <v>33</v>
      </c>
      <c r="AX205" s="12" t="s">
        <v>76</v>
      </c>
      <c r="AY205" s="228" t="s">
        <v>162</v>
      </c>
    </row>
    <row r="206" spans="2:65" s="1" customFormat="1" ht="22.5" customHeight="1">
      <c r="B206" s="42"/>
      <c r="C206" s="205" t="s">
        <v>359</v>
      </c>
      <c r="D206" s="205" t="s">
        <v>166</v>
      </c>
      <c r="E206" s="206" t="s">
        <v>346</v>
      </c>
      <c r="F206" s="207" t="s">
        <v>347</v>
      </c>
      <c r="G206" s="208" t="s">
        <v>169</v>
      </c>
      <c r="H206" s="209">
        <v>7.6</v>
      </c>
      <c r="I206" s="210"/>
      <c r="J206" s="211">
        <f>ROUND(I206*H206,2)</f>
        <v>0</v>
      </c>
      <c r="K206" s="207" t="s">
        <v>21</v>
      </c>
      <c r="L206" s="62"/>
      <c r="M206" s="212" t="s">
        <v>21</v>
      </c>
      <c r="N206" s="213" t="s">
        <v>40</v>
      </c>
      <c r="O206" s="43"/>
      <c r="P206" s="214">
        <f>O206*H206</f>
        <v>0</v>
      </c>
      <c r="Q206" s="214">
        <v>0.27994000000000002</v>
      </c>
      <c r="R206" s="214">
        <f>Q206*H206</f>
        <v>2.1275439999999999</v>
      </c>
      <c r="S206" s="214">
        <v>0</v>
      </c>
      <c r="T206" s="215">
        <f>S206*H206</f>
        <v>0</v>
      </c>
      <c r="AR206" s="25" t="s">
        <v>171</v>
      </c>
      <c r="AT206" s="25" t="s">
        <v>166</v>
      </c>
      <c r="AU206" s="25" t="s">
        <v>80</v>
      </c>
      <c r="AY206" s="25" t="s">
        <v>162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25" t="s">
        <v>76</v>
      </c>
      <c r="BK206" s="216">
        <f>ROUND(I206*H206,2)</f>
        <v>0</v>
      </c>
      <c r="BL206" s="25" t="s">
        <v>171</v>
      </c>
      <c r="BM206" s="25" t="s">
        <v>688</v>
      </c>
    </row>
    <row r="207" spans="2:65" s="12" customFormat="1">
      <c r="B207" s="217"/>
      <c r="C207" s="218"/>
      <c r="D207" s="229" t="s">
        <v>174</v>
      </c>
      <c r="E207" s="230" t="s">
        <v>21</v>
      </c>
      <c r="F207" s="231" t="s">
        <v>775</v>
      </c>
      <c r="G207" s="218"/>
      <c r="H207" s="232">
        <v>4.4000000000000004</v>
      </c>
      <c r="I207" s="223"/>
      <c r="J207" s="218"/>
      <c r="K207" s="218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174</v>
      </c>
      <c r="AU207" s="228" t="s">
        <v>80</v>
      </c>
      <c r="AV207" s="12" t="s">
        <v>80</v>
      </c>
      <c r="AW207" s="12" t="s">
        <v>33</v>
      </c>
      <c r="AX207" s="12" t="s">
        <v>69</v>
      </c>
      <c r="AY207" s="228" t="s">
        <v>162</v>
      </c>
    </row>
    <row r="208" spans="2:65" s="12" customFormat="1">
      <c r="B208" s="217"/>
      <c r="C208" s="218"/>
      <c r="D208" s="229" t="s">
        <v>174</v>
      </c>
      <c r="E208" s="230" t="s">
        <v>21</v>
      </c>
      <c r="F208" s="231" t="s">
        <v>770</v>
      </c>
      <c r="G208" s="218"/>
      <c r="H208" s="232">
        <v>3.2</v>
      </c>
      <c r="I208" s="223"/>
      <c r="J208" s="218"/>
      <c r="K208" s="218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174</v>
      </c>
      <c r="AU208" s="228" t="s">
        <v>80</v>
      </c>
      <c r="AV208" s="12" t="s">
        <v>80</v>
      </c>
      <c r="AW208" s="12" t="s">
        <v>33</v>
      </c>
      <c r="AX208" s="12" t="s">
        <v>69</v>
      </c>
      <c r="AY208" s="228" t="s">
        <v>162</v>
      </c>
    </row>
    <row r="209" spans="2:65" s="13" customFormat="1">
      <c r="B209" s="233"/>
      <c r="C209" s="234"/>
      <c r="D209" s="219" t="s">
        <v>174</v>
      </c>
      <c r="E209" s="235" t="s">
        <v>21</v>
      </c>
      <c r="F209" s="236" t="s">
        <v>194</v>
      </c>
      <c r="G209" s="234"/>
      <c r="H209" s="237">
        <v>7.6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174</v>
      </c>
      <c r="AU209" s="243" t="s">
        <v>80</v>
      </c>
      <c r="AV209" s="13" t="s">
        <v>171</v>
      </c>
      <c r="AW209" s="13" t="s">
        <v>33</v>
      </c>
      <c r="AX209" s="13" t="s">
        <v>76</v>
      </c>
      <c r="AY209" s="243" t="s">
        <v>162</v>
      </c>
    </row>
    <row r="210" spans="2:65" s="1" customFormat="1" ht="22.5" customHeight="1">
      <c r="B210" s="42"/>
      <c r="C210" s="205" t="s">
        <v>363</v>
      </c>
      <c r="D210" s="205" t="s">
        <v>166</v>
      </c>
      <c r="E210" s="206" t="s">
        <v>689</v>
      </c>
      <c r="F210" s="207" t="s">
        <v>690</v>
      </c>
      <c r="G210" s="208" t="s">
        <v>169</v>
      </c>
      <c r="H210" s="209">
        <v>3.2</v>
      </c>
      <c r="I210" s="210"/>
      <c r="J210" s="211">
        <f>ROUND(I210*H210,2)</f>
        <v>0</v>
      </c>
      <c r="K210" s="207" t="s">
        <v>170</v>
      </c>
      <c r="L210" s="62"/>
      <c r="M210" s="212" t="s">
        <v>21</v>
      </c>
      <c r="N210" s="213" t="s">
        <v>40</v>
      </c>
      <c r="O210" s="43"/>
      <c r="P210" s="214">
        <f>O210*H210</f>
        <v>0</v>
      </c>
      <c r="Q210" s="214">
        <v>0.33445999999999998</v>
      </c>
      <c r="R210" s="214">
        <f>Q210*H210</f>
        <v>1.0702719999999999</v>
      </c>
      <c r="S210" s="214">
        <v>0</v>
      </c>
      <c r="T210" s="215">
        <f>S210*H210</f>
        <v>0</v>
      </c>
      <c r="AR210" s="25" t="s">
        <v>171</v>
      </c>
      <c r="AT210" s="25" t="s">
        <v>166</v>
      </c>
      <c r="AU210" s="25" t="s">
        <v>80</v>
      </c>
      <c r="AY210" s="25" t="s">
        <v>162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25" t="s">
        <v>76</v>
      </c>
      <c r="BK210" s="216">
        <f>ROUND(I210*H210,2)</f>
        <v>0</v>
      </c>
      <c r="BL210" s="25" t="s">
        <v>171</v>
      </c>
      <c r="BM210" s="25" t="s">
        <v>691</v>
      </c>
    </row>
    <row r="211" spans="2:65" s="12" customFormat="1">
      <c r="B211" s="217"/>
      <c r="C211" s="218"/>
      <c r="D211" s="219" t="s">
        <v>174</v>
      </c>
      <c r="E211" s="220" t="s">
        <v>21</v>
      </c>
      <c r="F211" s="221" t="s">
        <v>770</v>
      </c>
      <c r="G211" s="218"/>
      <c r="H211" s="222">
        <v>3.2</v>
      </c>
      <c r="I211" s="223"/>
      <c r="J211" s="218"/>
      <c r="K211" s="218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174</v>
      </c>
      <c r="AU211" s="228" t="s">
        <v>80</v>
      </c>
      <c r="AV211" s="12" t="s">
        <v>80</v>
      </c>
      <c r="AW211" s="12" t="s">
        <v>33</v>
      </c>
      <c r="AX211" s="12" t="s">
        <v>76</v>
      </c>
      <c r="AY211" s="228" t="s">
        <v>162</v>
      </c>
    </row>
    <row r="212" spans="2:65" s="1" customFormat="1" ht="22.5" customHeight="1">
      <c r="B212" s="42"/>
      <c r="C212" s="205" t="s">
        <v>369</v>
      </c>
      <c r="D212" s="205" t="s">
        <v>166</v>
      </c>
      <c r="E212" s="206" t="s">
        <v>350</v>
      </c>
      <c r="F212" s="207" t="s">
        <v>351</v>
      </c>
      <c r="G212" s="208" t="s">
        <v>169</v>
      </c>
      <c r="H212" s="209">
        <v>9.6</v>
      </c>
      <c r="I212" s="210"/>
      <c r="J212" s="211">
        <f>ROUND(I212*H212,2)</f>
        <v>0</v>
      </c>
      <c r="K212" s="207" t="s">
        <v>21</v>
      </c>
      <c r="L212" s="62"/>
      <c r="M212" s="212" t="s">
        <v>21</v>
      </c>
      <c r="N212" s="213" t="s">
        <v>40</v>
      </c>
      <c r="O212" s="43"/>
      <c r="P212" s="214">
        <f>O212*H212</f>
        <v>0</v>
      </c>
      <c r="Q212" s="214">
        <v>0.49586999999999998</v>
      </c>
      <c r="R212" s="214">
        <f>Q212*H212</f>
        <v>4.7603519999999993</v>
      </c>
      <c r="S212" s="214">
        <v>0</v>
      </c>
      <c r="T212" s="215">
        <f>S212*H212</f>
        <v>0</v>
      </c>
      <c r="AR212" s="25" t="s">
        <v>352</v>
      </c>
      <c r="AT212" s="25" t="s">
        <v>166</v>
      </c>
      <c r="AU212" s="25" t="s">
        <v>80</v>
      </c>
      <c r="AY212" s="25" t="s">
        <v>162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25" t="s">
        <v>76</v>
      </c>
      <c r="BK212" s="216">
        <f>ROUND(I212*H212,2)</f>
        <v>0</v>
      </c>
      <c r="BL212" s="25" t="s">
        <v>352</v>
      </c>
      <c r="BM212" s="25" t="s">
        <v>692</v>
      </c>
    </row>
    <row r="213" spans="2:65" s="12" customFormat="1">
      <c r="B213" s="217"/>
      <c r="C213" s="218"/>
      <c r="D213" s="219" t="s">
        <v>174</v>
      </c>
      <c r="E213" s="220" t="s">
        <v>21</v>
      </c>
      <c r="F213" s="221" t="s">
        <v>193</v>
      </c>
      <c r="G213" s="218"/>
      <c r="H213" s="222">
        <v>9.6</v>
      </c>
      <c r="I213" s="223"/>
      <c r="J213" s="218"/>
      <c r="K213" s="218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174</v>
      </c>
      <c r="AU213" s="228" t="s">
        <v>80</v>
      </c>
      <c r="AV213" s="12" t="s">
        <v>80</v>
      </c>
      <c r="AW213" s="12" t="s">
        <v>33</v>
      </c>
      <c r="AX213" s="12" t="s">
        <v>76</v>
      </c>
      <c r="AY213" s="228" t="s">
        <v>162</v>
      </c>
    </row>
    <row r="214" spans="2:65" s="1" customFormat="1" ht="31.5" customHeight="1">
      <c r="B214" s="42"/>
      <c r="C214" s="205" t="s">
        <v>373</v>
      </c>
      <c r="D214" s="205" t="s">
        <v>166</v>
      </c>
      <c r="E214" s="206" t="s">
        <v>693</v>
      </c>
      <c r="F214" s="207" t="s">
        <v>694</v>
      </c>
      <c r="G214" s="208" t="s">
        <v>169</v>
      </c>
      <c r="H214" s="209">
        <v>3.2</v>
      </c>
      <c r="I214" s="210"/>
      <c r="J214" s="211">
        <f>ROUND(I214*H214,2)</f>
        <v>0</v>
      </c>
      <c r="K214" s="207" t="s">
        <v>170</v>
      </c>
      <c r="L214" s="62"/>
      <c r="M214" s="212" t="s">
        <v>21</v>
      </c>
      <c r="N214" s="213" t="s">
        <v>40</v>
      </c>
      <c r="O214" s="43"/>
      <c r="P214" s="214">
        <f>O214*H214</f>
        <v>0</v>
      </c>
      <c r="Q214" s="214">
        <v>0.37536000000000003</v>
      </c>
      <c r="R214" s="214">
        <f>Q214*H214</f>
        <v>1.2011520000000002</v>
      </c>
      <c r="S214" s="214">
        <v>0</v>
      </c>
      <c r="T214" s="215">
        <f>S214*H214</f>
        <v>0</v>
      </c>
      <c r="AR214" s="25" t="s">
        <v>171</v>
      </c>
      <c r="AT214" s="25" t="s">
        <v>166</v>
      </c>
      <c r="AU214" s="25" t="s">
        <v>80</v>
      </c>
      <c r="AY214" s="25" t="s">
        <v>162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25" t="s">
        <v>76</v>
      </c>
      <c r="BK214" s="216">
        <f>ROUND(I214*H214,2)</f>
        <v>0</v>
      </c>
      <c r="BL214" s="25" t="s">
        <v>171</v>
      </c>
      <c r="BM214" s="25" t="s">
        <v>695</v>
      </c>
    </row>
    <row r="215" spans="2:65" s="12" customFormat="1">
      <c r="B215" s="217"/>
      <c r="C215" s="218"/>
      <c r="D215" s="219" t="s">
        <v>174</v>
      </c>
      <c r="E215" s="220" t="s">
        <v>21</v>
      </c>
      <c r="F215" s="221" t="s">
        <v>770</v>
      </c>
      <c r="G215" s="218"/>
      <c r="H215" s="222">
        <v>3.2</v>
      </c>
      <c r="I215" s="223"/>
      <c r="J215" s="218"/>
      <c r="K215" s="218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174</v>
      </c>
      <c r="AU215" s="228" t="s">
        <v>80</v>
      </c>
      <c r="AV215" s="12" t="s">
        <v>80</v>
      </c>
      <c r="AW215" s="12" t="s">
        <v>33</v>
      </c>
      <c r="AX215" s="12" t="s">
        <v>76</v>
      </c>
      <c r="AY215" s="228" t="s">
        <v>162</v>
      </c>
    </row>
    <row r="216" spans="2:65" s="1" customFormat="1" ht="22.5" customHeight="1">
      <c r="B216" s="42"/>
      <c r="C216" s="205" t="s">
        <v>378</v>
      </c>
      <c r="D216" s="205" t="s">
        <v>166</v>
      </c>
      <c r="E216" s="206" t="s">
        <v>356</v>
      </c>
      <c r="F216" s="207" t="s">
        <v>357</v>
      </c>
      <c r="G216" s="208" t="s">
        <v>169</v>
      </c>
      <c r="H216" s="209">
        <v>9.6</v>
      </c>
      <c r="I216" s="210"/>
      <c r="J216" s="211">
        <f>ROUND(I216*H216,2)</f>
        <v>0</v>
      </c>
      <c r="K216" s="207" t="s">
        <v>21</v>
      </c>
      <c r="L216" s="62"/>
      <c r="M216" s="212" t="s">
        <v>21</v>
      </c>
      <c r="N216" s="213" t="s">
        <v>40</v>
      </c>
      <c r="O216" s="43"/>
      <c r="P216" s="214">
        <f>O216*H216</f>
        <v>0</v>
      </c>
      <c r="Q216" s="214">
        <v>0.53639999999999999</v>
      </c>
      <c r="R216" s="214">
        <f>Q216*H216</f>
        <v>5.1494399999999994</v>
      </c>
      <c r="S216" s="214">
        <v>0</v>
      </c>
      <c r="T216" s="215">
        <f>S216*H216</f>
        <v>0</v>
      </c>
      <c r="AR216" s="25" t="s">
        <v>171</v>
      </c>
      <c r="AT216" s="25" t="s">
        <v>166</v>
      </c>
      <c r="AU216" s="25" t="s">
        <v>80</v>
      </c>
      <c r="AY216" s="25" t="s">
        <v>162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25" t="s">
        <v>76</v>
      </c>
      <c r="BK216" s="216">
        <f>ROUND(I216*H216,2)</f>
        <v>0</v>
      </c>
      <c r="BL216" s="25" t="s">
        <v>171</v>
      </c>
      <c r="BM216" s="25" t="s">
        <v>696</v>
      </c>
    </row>
    <row r="217" spans="2:65" s="12" customFormat="1">
      <c r="B217" s="217"/>
      <c r="C217" s="218"/>
      <c r="D217" s="219" t="s">
        <v>174</v>
      </c>
      <c r="E217" s="220" t="s">
        <v>21</v>
      </c>
      <c r="F217" s="221" t="s">
        <v>193</v>
      </c>
      <c r="G217" s="218"/>
      <c r="H217" s="222">
        <v>9.6</v>
      </c>
      <c r="I217" s="223"/>
      <c r="J217" s="218"/>
      <c r="K217" s="218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174</v>
      </c>
      <c r="AU217" s="228" t="s">
        <v>80</v>
      </c>
      <c r="AV217" s="12" t="s">
        <v>80</v>
      </c>
      <c r="AW217" s="12" t="s">
        <v>33</v>
      </c>
      <c r="AX217" s="12" t="s">
        <v>76</v>
      </c>
      <c r="AY217" s="228" t="s">
        <v>162</v>
      </c>
    </row>
    <row r="218" spans="2:65" s="1" customFormat="1" ht="31.5" customHeight="1">
      <c r="B218" s="42"/>
      <c r="C218" s="205" t="s">
        <v>383</v>
      </c>
      <c r="D218" s="205" t="s">
        <v>166</v>
      </c>
      <c r="E218" s="206" t="s">
        <v>697</v>
      </c>
      <c r="F218" s="207" t="s">
        <v>698</v>
      </c>
      <c r="G218" s="208" t="s">
        <v>169</v>
      </c>
      <c r="H218" s="209">
        <v>4.4000000000000004</v>
      </c>
      <c r="I218" s="210"/>
      <c r="J218" s="211">
        <f>ROUND(I218*H218,2)</f>
        <v>0</v>
      </c>
      <c r="K218" s="207" t="s">
        <v>21</v>
      </c>
      <c r="L218" s="62"/>
      <c r="M218" s="212" t="s">
        <v>21</v>
      </c>
      <c r="N218" s="213" t="s">
        <v>40</v>
      </c>
      <c r="O218" s="43"/>
      <c r="P218" s="214">
        <f>O218*H218</f>
        <v>0</v>
      </c>
      <c r="Q218" s="214">
        <v>0.20745</v>
      </c>
      <c r="R218" s="214">
        <f>Q218*H218</f>
        <v>0.91278000000000004</v>
      </c>
      <c r="S218" s="214">
        <v>0</v>
      </c>
      <c r="T218" s="215">
        <f>S218*H218</f>
        <v>0</v>
      </c>
      <c r="AR218" s="25" t="s">
        <v>171</v>
      </c>
      <c r="AT218" s="25" t="s">
        <v>166</v>
      </c>
      <c r="AU218" s="25" t="s">
        <v>80</v>
      </c>
      <c r="AY218" s="25" t="s">
        <v>162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25" t="s">
        <v>76</v>
      </c>
      <c r="BK218" s="216">
        <f>ROUND(I218*H218,2)</f>
        <v>0</v>
      </c>
      <c r="BL218" s="25" t="s">
        <v>171</v>
      </c>
      <c r="BM218" s="25" t="s">
        <v>699</v>
      </c>
    </row>
    <row r="219" spans="2:65" s="12" customFormat="1">
      <c r="B219" s="217"/>
      <c r="C219" s="218"/>
      <c r="D219" s="219" t="s">
        <v>174</v>
      </c>
      <c r="E219" s="220" t="s">
        <v>21</v>
      </c>
      <c r="F219" s="221" t="s">
        <v>776</v>
      </c>
      <c r="G219" s="218"/>
      <c r="H219" s="222">
        <v>4.4000000000000004</v>
      </c>
      <c r="I219" s="223"/>
      <c r="J219" s="218"/>
      <c r="K219" s="218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174</v>
      </c>
      <c r="AU219" s="228" t="s">
        <v>80</v>
      </c>
      <c r="AV219" s="12" t="s">
        <v>80</v>
      </c>
      <c r="AW219" s="12" t="s">
        <v>33</v>
      </c>
      <c r="AX219" s="12" t="s">
        <v>76</v>
      </c>
      <c r="AY219" s="228" t="s">
        <v>162</v>
      </c>
    </row>
    <row r="220" spans="2:65" s="1" customFormat="1" ht="22.5" customHeight="1">
      <c r="B220" s="42"/>
      <c r="C220" s="205" t="s">
        <v>390</v>
      </c>
      <c r="D220" s="205" t="s">
        <v>166</v>
      </c>
      <c r="E220" s="206" t="s">
        <v>701</v>
      </c>
      <c r="F220" s="207" t="s">
        <v>702</v>
      </c>
      <c r="G220" s="208" t="s">
        <v>169</v>
      </c>
      <c r="H220" s="209">
        <v>3.2</v>
      </c>
      <c r="I220" s="210"/>
      <c r="J220" s="211">
        <f>ROUND(I220*H220,2)</f>
        <v>0</v>
      </c>
      <c r="K220" s="207" t="s">
        <v>170</v>
      </c>
      <c r="L220" s="62"/>
      <c r="M220" s="212" t="s">
        <v>21</v>
      </c>
      <c r="N220" s="213" t="s">
        <v>40</v>
      </c>
      <c r="O220" s="43"/>
      <c r="P220" s="214">
        <f>O220*H220</f>
        <v>0</v>
      </c>
      <c r="Q220" s="214">
        <v>3.1E-4</v>
      </c>
      <c r="R220" s="214">
        <f>Q220*H220</f>
        <v>9.9200000000000004E-4</v>
      </c>
      <c r="S220" s="214">
        <v>0</v>
      </c>
      <c r="T220" s="215">
        <f>S220*H220</f>
        <v>0</v>
      </c>
      <c r="AR220" s="25" t="s">
        <v>171</v>
      </c>
      <c r="AT220" s="25" t="s">
        <v>166</v>
      </c>
      <c r="AU220" s="25" t="s">
        <v>80</v>
      </c>
      <c r="AY220" s="25" t="s">
        <v>162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25" t="s">
        <v>76</v>
      </c>
      <c r="BK220" s="216">
        <f>ROUND(I220*H220,2)</f>
        <v>0</v>
      </c>
      <c r="BL220" s="25" t="s">
        <v>171</v>
      </c>
      <c r="BM220" s="25" t="s">
        <v>703</v>
      </c>
    </row>
    <row r="221" spans="2:65" s="12" customFormat="1">
      <c r="B221" s="217"/>
      <c r="C221" s="218"/>
      <c r="D221" s="219" t="s">
        <v>174</v>
      </c>
      <c r="E221" s="220" t="s">
        <v>21</v>
      </c>
      <c r="F221" s="221" t="s">
        <v>770</v>
      </c>
      <c r="G221" s="218"/>
      <c r="H221" s="222">
        <v>3.2</v>
      </c>
      <c r="I221" s="223"/>
      <c r="J221" s="218"/>
      <c r="K221" s="218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174</v>
      </c>
      <c r="AU221" s="228" t="s">
        <v>80</v>
      </c>
      <c r="AV221" s="12" t="s">
        <v>80</v>
      </c>
      <c r="AW221" s="12" t="s">
        <v>33</v>
      </c>
      <c r="AX221" s="12" t="s">
        <v>76</v>
      </c>
      <c r="AY221" s="228" t="s">
        <v>162</v>
      </c>
    </row>
    <row r="222" spans="2:65" s="1" customFormat="1" ht="31.5" customHeight="1">
      <c r="B222" s="42"/>
      <c r="C222" s="205" t="s">
        <v>394</v>
      </c>
      <c r="D222" s="205" t="s">
        <v>166</v>
      </c>
      <c r="E222" s="206" t="s">
        <v>360</v>
      </c>
      <c r="F222" s="207" t="s">
        <v>361</v>
      </c>
      <c r="G222" s="208" t="s">
        <v>169</v>
      </c>
      <c r="H222" s="209">
        <v>12</v>
      </c>
      <c r="I222" s="210"/>
      <c r="J222" s="211">
        <f>ROUND(I222*H222,2)</f>
        <v>0</v>
      </c>
      <c r="K222" s="207" t="s">
        <v>21</v>
      </c>
      <c r="L222" s="62"/>
      <c r="M222" s="212" t="s">
        <v>21</v>
      </c>
      <c r="N222" s="213" t="s">
        <v>40</v>
      </c>
      <c r="O222" s="43"/>
      <c r="P222" s="214">
        <f>O222*H222</f>
        <v>0</v>
      </c>
      <c r="Q222" s="214">
        <v>0.10503</v>
      </c>
      <c r="R222" s="214">
        <f>Q222*H222</f>
        <v>1.2603599999999999</v>
      </c>
      <c r="S222" s="214">
        <v>0</v>
      </c>
      <c r="T222" s="215">
        <f>S222*H222</f>
        <v>0</v>
      </c>
      <c r="AR222" s="25" t="s">
        <v>171</v>
      </c>
      <c r="AT222" s="25" t="s">
        <v>166</v>
      </c>
      <c r="AU222" s="25" t="s">
        <v>80</v>
      </c>
      <c r="AY222" s="25" t="s">
        <v>162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25" t="s">
        <v>76</v>
      </c>
      <c r="BK222" s="216">
        <f>ROUND(I222*H222,2)</f>
        <v>0</v>
      </c>
      <c r="BL222" s="25" t="s">
        <v>171</v>
      </c>
      <c r="BM222" s="25" t="s">
        <v>704</v>
      </c>
    </row>
    <row r="223" spans="2:65" s="12" customFormat="1">
      <c r="B223" s="217"/>
      <c r="C223" s="218"/>
      <c r="D223" s="219" t="s">
        <v>174</v>
      </c>
      <c r="E223" s="220" t="s">
        <v>21</v>
      </c>
      <c r="F223" s="221" t="s">
        <v>777</v>
      </c>
      <c r="G223" s="218"/>
      <c r="H223" s="222">
        <v>12</v>
      </c>
      <c r="I223" s="223"/>
      <c r="J223" s="218"/>
      <c r="K223" s="218"/>
      <c r="L223" s="224"/>
      <c r="M223" s="225"/>
      <c r="N223" s="226"/>
      <c r="O223" s="226"/>
      <c r="P223" s="226"/>
      <c r="Q223" s="226"/>
      <c r="R223" s="226"/>
      <c r="S223" s="226"/>
      <c r="T223" s="227"/>
      <c r="AT223" s="228" t="s">
        <v>174</v>
      </c>
      <c r="AU223" s="228" t="s">
        <v>80</v>
      </c>
      <c r="AV223" s="12" t="s">
        <v>80</v>
      </c>
      <c r="AW223" s="12" t="s">
        <v>33</v>
      </c>
      <c r="AX223" s="12" t="s">
        <v>76</v>
      </c>
      <c r="AY223" s="228" t="s">
        <v>162</v>
      </c>
    </row>
    <row r="224" spans="2:65" s="1" customFormat="1" ht="22.5" customHeight="1">
      <c r="B224" s="42"/>
      <c r="C224" s="269" t="s">
        <v>399</v>
      </c>
      <c r="D224" s="269" t="s">
        <v>302</v>
      </c>
      <c r="E224" s="270" t="s">
        <v>364</v>
      </c>
      <c r="F224" s="271" t="s">
        <v>365</v>
      </c>
      <c r="G224" s="272" t="s">
        <v>169</v>
      </c>
      <c r="H224" s="273">
        <v>12.36</v>
      </c>
      <c r="I224" s="274"/>
      <c r="J224" s="275">
        <f>ROUND(I224*H224,2)</f>
        <v>0</v>
      </c>
      <c r="K224" s="271" t="s">
        <v>21</v>
      </c>
      <c r="L224" s="276"/>
      <c r="M224" s="277" t="s">
        <v>21</v>
      </c>
      <c r="N224" s="278" t="s">
        <v>40</v>
      </c>
      <c r="O224" s="43"/>
      <c r="P224" s="214">
        <f>O224*H224</f>
        <v>0</v>
      </c>
      <c r="Q224" s="214">
        <v>0.216</v>
      </c>
      <c r="R224" s="214">
        <f>Q224*H224</f>
        <v>2.6697599999999997</v>
      </c>
      <c r="S224" s="214">
        <v>0</v>
      </c>
      <c r="T224" s="215">
        <f>S224*H224</f>
        <v>0</v>
      </c>
      <c r="AR224" s="25" t="s">
        <v>206</v>
      </c>
      <c r="AT224" s="25" t="s">
        <v>302</v>
      </c>
      <c r="AU224" s="25" t="s">
        <v>80</v>
      </c>
      <c r="AY224" s="25" t="s">
        <v>162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25" t="s">
        <v>76</v>
      </c>
      <c r="BK224" s="216">
        <f>ROUND(I224*H224,2)</f>
        <v>0</v>
      </c>
      <c r="BL224" s="25" t="s">
        <v>171</v>
      </c>
      <c r="BM224" s="25" t="s">
        <v>706</v>
      </c>
    </row>
    <row r="225" spans="2:65" s="12" customFormat="1">
      <c r="B225" s="217"/>
      <c r="C225" s="218"/>
      <c r="D225" s="229" t="s">
        <v>174</v>
      </c>
      <c r="E225" s="230" t="s">
        <v>21</v>
      </c>
      <c r="F225" s="231" t="s">
        <v>777</v>
      </c>
      <c r="G225" s="218"/>
      <c r="H225" s="232">
        <v>12</v>
      </c>
      <c r="I225" s="223"/>
      <c r="J225" s="218"/>
      <c r="K225" s="218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174</v>
      </c>
      <c r="AU225" s="228" t="s">
        <v>80</v>
      </c>
      <c r="AV225" s="12" t="s">
        <v>80</v>
      </c>
      <c r="AW225" s="12" t="s">
        <v>33</v>
      </c>
      <c r="AX225" s="12" t="s">
        <v>76</v>
      </c>
      <c r="AY225" s="228" t="s">
        <v>162</v>
      </c>
    </row>
    <row r="226" spans="2:65" s="12" customFormat="1">
      <c r="B226" s="217"/>
      <c r="C226" s="218"/>
      <c r="D226" s="219" t="s">
        <v>174</v>
      </c>
      <c r="E226" s="218"/>
      <c r="F226" s="221" t="s">
        <v>778</v>
      </c>
      <c r="G226" s="218"/>
      <c r="H226" s="222">
        <v>12.36</v>
      </c>
      <c r="I226" s="223"/>
      <c r="J226" s="218"/>
      <c r="K226" s="218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174</v>
      </c>
      <c r="AU226" s="228" t="s">
        <v>80</v>
      </c>
      <c r="AV226" s="12" t="s">
        <v>80</v>
      </c>
      <c r="AW226" s="12" t="s">
        <v>6</v>
      </c>
      <c r="AX226" s="12" t="s">
        <v>76</v>
      </c>
      <c r="AY226" s="228" t="s">
        <v>162</v>
      </c>
    </row>
    <row r="227" spans="2:65" s="1" customFormat="1" ht="31.5" customHeight="1">
      <c r="B227" s="42"/>
      <c r="C227" s="205" t="s">
        <v>404</v>
      </c>
      <c r="D227" s="205" t="s">
        <v>166</v>
      </c>
      <c r="E227" s="206" t="s">
        <v>708</v>
      </c>
      <c r="F227" s="207" t="s">
        <v>709</v>
      </c>
      <c r="G227" s="208" t="s">
        <v>169</v>
      </c>
      <c r="H227" s="209">
        <v>2</v>
      </c>
      <c r="I227" s="210"/>
      <c r="J227" s="211">
        <f>ROUND(I227*H227,2)</f>
        <v>0</v>
      </c>
      <c r="K227" s="207" t="s">
        <v>21</v>
      </c>
      <c r="L227" s="62"/>
      <c r="M227" s="212" t="s">
        <v>21</v>
      </c>
      <c r="N227" s="213" t="s">
        <v>40</v>
      </c>
      <c r="O227" s="43"/>
      <c r="P227" s="214">
        <f>O227*H227</f>
        <v>0</v>
      </c>
      <c r="Q227" s="214">
        <v>0.10100000000000001</v>
      </c>
      <c r="R227" s="214">
        <f>Q227*H227</f>
        <v>0.20200000000000001</v>
      </c>
      <c r="S227" s="214">
        <v>0</v>
      </c>
      <c r="T227" s="215">
        <f>S227*H227</f>
        <v>0</v>
      </c>
      <c r="AR227" s="25" t="s">
        <v>171</v>
      </c>
      <c r="AT227" s="25" t="s">
        <v>166</v>
      </c>
      <c r="AU227" s="25" t="s">
        <v>80</v>
      </c>
      <c r="AY227" s="25" t="s">
        <v>162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25" t="s">
        <v>76</v>
      </c>
      <c r="BK227" s="216">
        <f>ROUND(I227*H227,2)</f>
        <v>0</v>
      </c>
      <c r="BL227" s="25" t="s">
        <v>171</v>
      </c>
      <c r="BM227" s="25" t="s">
        <v>710</v>
      </c>
    </row>
    <row r="228" spans="2:65" s="12" customFormat="1">
      <c r="B228" s="217"/>
      <c r="C228" s="218"/>
      <c r="D228" s="229" t="s">
        <v>174</v>
      </c>
      <c r="E228" s="230" t="s">
        <v>21</v>
      </c>
      <c r="F228" s="231" t="s">
        <v>779</v>
      </c>
      <c r="G228" s="218"/>
      <c r="H228" s="232">
        <v>2</v>
      </c>
      <c r="I228" s="223"/>
      <c r="J228" s="218"/>
      <c r="K228" s="218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174</v>
      </c>
      <c r="AU228" s="228" t="s">
        <v>80</v>
      </c>
      <c r="AV228" s="12" t="s">
        <v>80</v>
      </c>
      <c r="AW228" s="12" t="s">
        <v>33</v>
      </c>
      <c r="AX228" s="12" t="s">
        <v>69</v>
      </c>
      <c r="AY228" s="228" t="s">
        <v>162</v>
      </c>
    </row>
    <row r="229" spans="2:65" s="13" customFormat="1">
      <c r="B229" s="233"/>
      <c r="C229" s="234"/>
      <c r="D229" s="219" t="s">
        <v>174</v>
      </c>
      <c r="E229" s="235" t="s">
        <v>21</v>
      </c>
      <c r="F229" s="236" t="s">
        <v>194</v>
      </c>
      <c r="G229" s="234"/>
      <c r="H229" s="237">
        <v>2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174</v>
      </c>
      <c r="AU229" s="243" t="s">
        <v>80</v>
      </c>
      <c r="AV229" s="13" t="s">
        <v>171</v>
      </c>
      <c r="AW229" s="13" t="s">
        <v>33</v>
      </c>
      <c r="AX229" s="13" t="s">
        <v>76</v>
      </c>
      <c r="AY229" s="243" t="s">
        <v>162</v>
      </c>
    </row>
    <row r="230" spans="2:65" s="1" customFormat="1" ht="22.5" customHeight="1">
      <c r="B230" s="42"/>
      <c r="C230" s="269" t="s">
        <v>409</v>
      </c>
      <c r="D230" s="269" t="s">
        <v>302</v>
      </c>
      <c r="E230" s="270" t="s">
        <v>712</v>
      </c>
      <c r="F230" s="271" t="s">
        <v>713</v>
      </c>
      <c r="G230" s="272" t="s">
        <v>169</v>
      </c>
      <c r="H230" s="273">
        <v>2.06</v>
      </c>
      <c r="I230" s="274"/>
      <c r="J230" s="275">
        <f>ROUND(I230*H230,2)</f>
        <v>0</v>
      </c>
      <c r="K230" s="271" t="s">
        <v>21</v>
      </c>
      <c r="L230" s="276"/>
      <c r="M230" s="277" t="s">
        <v>21</v>
      </c>
      <c r="N230" s="278" t="s">
        <v>40</v>
      </c>
      <c r="O230" s="43"/>
      <c r="P230" s="214">
        <f>O230*H230</f>
        <v>0</v>
      </c>
      <c r="Q230" s="214">
        <v>0.13200000000000001</v>
      </c>
      <c r="R230" s="214">
        <f>Q230*H230</f>
        <v>0.27192</v>
      </c>
      <c r="S230" s="214">
        <v>0</v>
      </c>
      <c r="T230" s="215">
        <f>S230*H230</f>
        <v>0</v>
      </c>
      <c r="AR230" s="25" t="s">
        <v>206</v>
      </c>
      <c r="AT230" s="25" t="s">
        <v>302</v>
      </c>
      <c r="AU230" s="25" t="s">
        <v>80</v>
      </c>
      <c r="AY230" s="25" t="s">
        <v>162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25" t="s">
        <v>76</v>
      </c>
      <c r="BK230" s="216">
        <f>ROUND(I230*H230,2)</f>
        <v>0</v>
      </c>
      <c r="BL230" s="25" t="s">
        <v>171</v>
      </c>
      <c r="BM230" s="25" t="s">
        <v>714</v>
      </c>
    </row>
    <row r="231" spans="2:65" s="12" customFormat="1">
      <c r="B231" s="217"/>
      <c r="C231" s="218"/>
      <c r="D231" s="229" t="s">
        <v>174</v>
      </c>
      <c r="E231" s="230" t="s">
        <v>21</v>
      </c>
      <c r="F231" s="231" t="s">
        <v>779</v>
      </c>
      <c r="G231" s="218"/>
      <c r="H231" s="232">
        <v>2</v>
      </c>
      <c r="I231" s="223"/>
      <c r="J231" s="218"/>
      <c r="K231" s="218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174</v>
      </c>
      <c r="AU231" s="228" t="s">
        <v>80</v>
      </c>
      <c r="AV231" s="12" t="s">
        <v>80</v>
      </c>
      <c r="AW231" s="12" t="s">
        <v>33</v>
      </c>
      <c r="AX231" s="12" t="s">
        <v>76</v>
      </c>
      <c r="AY231" s="228" t="s">
        <v>162</v>
      </c>
    </row>
    <row r="232" spans="2:65" s="12" customFormat="1">
      <c r="B232" s="217"/>
      <c r="C232" s="218"/>
      <c r="D232" s="229" t="s">
        <v>174</v>
      </c>
      <c r="E232" s="218"/>
      <c r="F232" s="231" t="s">
        <v>780</v>
      </c>
      <c r="G232" s="218"/>
      <c r="H232" s="232">
        <v>2.06</v>
      </c>
      <c r="I232" s="223"/>
      <c r="J232" s="218"/>
      <c r="K232" s="218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174</v>
      </c>
      <c r="AU232" s="228" t="s">
        <v>80</v>
      </c>
      <c r="AV232" s="12" t="s">
        <v>80</v>
      </c>
      <c r="AW232" s="12" t="s">
        <v>6</v>
      </c>
      <c r="AX232" s="12" t="s">
        <v>76</v>
      </c>
      <c r="AY232" s="228" t="s">
        <v>162</v>
      </c>
    </row>
    <row r="233" spans="2:65" s="11" customFormat="1" ht="29.85" customHeight="1">
      <c r="B233" s="186"/>
      <c r="C233" s="187"/>
      <c r="D233" s="202" t="s">
        <v>68</v>
      </c>
      <c r="E233" s="203" t="s">
        <v>211</v>
      </c>
      <c r="F233" s="203" t="s">
        <v>368</v>
      </c>
      <c r="G233" s="187"/>
      <c r="H233" s="187"/>
      <c r="I233" s="190"/>
      <c r="J233" s="204">
        <f>BK233</f>
        <v>0</v>
      </c>
      <c r="K233" s="187"/>
      <c r="L233" s="192"/>
      <c r="M233" s="193"/>
      <c r="N233" s="194"/>
      <c r="O233" s="194"/>
      <c r="P233" s="195">
        <f>SUM(P234:P243)</f>
        <v>0</v>
      </c>
      <c r="Q233" s="194"/>
      <c r="R233" s="195">
        <f>SUM(R234:R243)</f>
        <v>3.2934400000000004</v>
      </c>
      <c r="S233" s="194"/>
      <c r="T233" s="196">
        <f>SUM(T234:T243)</f>
        <v>0</v>
      </c>
      <c r="AR233" s="197" t="s">
        <v>76</v>
      </c>
      <c r="AT233" s="198" t="s">
        <v>68</v>
      </c>
      <c r="AU233" s="198" t="s">
        <v>76</v>
      </c>
      <c r="AY233" s="197" t="s">
        <v>162</v>
      </c>
      <c r="BK233" s="199">
        <f>SUM(BK234:BK243)</f>
        <v>0</v>
      </c>
    </row>
    <row r="234" spans="2:65" s="1" customFormat="1" ht="22.5" customHeight="1">
      <c r="B234" s="42"/>
      <c r="C234" s="205" t="s">
        <v>416</v>
      </c>
      <c r="D234" s="205" t="s">
        <v>166</v>
      </c>
      <c r="E234" s="206" t="s">
        <v>716</v>
      </c>
      <c r="F234" s="207" t="s">
        <v>717</v>
      </c>
      <c r="G234" s="208" t="s">
        <v>181</v>
      </c>
      <c r="H234" s="209">
        <v>10</v>
      </c>
      <c r="I234" s="210"/>
      <c r="J234" s="211">
        <f>ROUND(I234*H234,2)</f>
        <v>0</v>
      </c>
      <c r="K234" s="207" t="s">
        <v>21</v>
      </c>
      <c r="L234" s="62"/>
      <c r="M234" s="212" t="s">
        <v>21</v>
      </c>
      <c r="N234" s="213" t="s">
        <v>40</v>
      </c>
      <c r="O234" s="43"/>
      <c r="P234" s="214">
        <f>O234*H234</f>
        <v>0</v>
      </c>
      <c r="Q234" s="214">
        <v>2.0000000000000001E-4</v>
      </c>
      <c r="R234" s="214">
        <f>Q234*H234</f>
        <v>2E-3</v>
      </c>
      <c r="S234" s="214">
        <v>0</v>
      </c>
      <c r="T234" s="215">
        <f>S234*H234</f>
        <v>0</v>
      </c>
      <c r="AR234" s="25" t="s">
        <v>171</v>
      </c>
      <c r="AT234" s="25" t="s">
        <v>166</v>
      </c>
      <c r="AU234" s="25" t="s">
        <v>80</v>
      </c>
      <c r="AY234" s="25" t="s">
        <v>162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25" t="s">
        <v>76</v>
      </c>
      <c r="BK234" s="216">
        <f>ROUND(I234*H234,2)</f>
        <v>0</v>
      </c>
      <c r="BL234" s="25" t="s">
        <v>171</v>
      </c>
      <c r="BM234" s="25" t="s">
        <v>718</v>
      </c>
    </row>
    <row r="235" spans="2:65" s="12" customFormat="1">
      <c r="B235" s="217"/>
      <c r="C235" s="218"/>
      <c r="D235" s="219" t="s">
        <v>174</v>
      </c>
      <c r="E235" s="220" t="s">
        <v>21</v>
      </c>
      <c r="F235" s="221" t="s">
        <v>781</v>
      </c>
      <c r="G235" s="218"/>
      <c r="H235" s="222">
        <v>10</v>
      </c>
      <c r="I235" s="223"/>
      <c r="J235" s="218"/>
      <c r="K235" s="218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174</v>
      </c>
      <c r="AU235" s="228" t="s">
        <v>80</v>
      </c>
      <c r="AV235" s="12" t="s">
        <v>80</v>
      </c>
      <c r="AW235" s="12" t="s">
        <v>33</v>
      </c>
      <c r="AX235" s="12" t="s">
        <v>76</v>
      </c>
      <c r="AY235" s="228" t="s">
        <v>162</v>
      </c>
    </row>
    <row r="236" spans="2:65" s="1" customFormat="1" ht="31.5" customHeight="1">
      <c r="B236" s="42"/>
      <c r="C236" s="205" t="s">
        <v>423</v>
      </c>
      <c r="D236" s="205" t="s">
        <v>166</v>
      </c>
      <c r="E236" s="206" t="s">
        <v>370</v>
      </c>
      <c r="F236" s="207" t="s">
        <v>371</v>
      </c>
      <c r="G236" s="208" t="s">
        <v>181</v>
      </c>
      <c r="H236" s="209">
        <v>9.1999999999999993</v>
      </c>
      <c r="I236" s="210"/>
      <c r="J236" s="211">
        <f>ROUND(I236*H236,2)</f>
        <v>0</v>
      </c>
      <c r="K236" s="207" t="s">
        <v>170</v>
      </c>
      <c r="L236" s="62"/>
      <c r="M236" s="212" t="s">
        <v>21</v>
      </c>
      <c r="N236" s="213" t="s">
        <v>40</v>
      </c>
      <c r="O236" s="43"/>
      <c r="P236" s="214">
        <f>O236*H236</f>
        <v>0</v>
      </c>
      <c r="Q236" s="214">
        <v>0.15540000000000001</v>
      </c>
      <c r="R236" s="214">
        <f>Q236*H236</f>
        <v>1.4296800000000001</v>
      </c>
      <c r="S236" s="214">
        <v>0</v>
      </c>
      <c r="T236" s="215">
        <f>S236*H236</f>
        <v>0</v>
      </c>
      <c r="AR236" s="25" t="s">
        <v>171</v>
      </c>
      <c r="AT236" s="25" t="s">
        <v>166</v>
      </c>
      <c r="AU236" s="25" t="s">
        <v>80</v>
      </c>
      <c r="AY236" s="25" t="s">
        <v>162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25" t="s">
        <v>76</v>
      </c>
      <c r="BK236" s="216">
        <f>ROUND(I236*H236,2)</f>
        <v>0</v>
      </c>
      <c r="BL236" s="25" t="s">
        <v>171</v>
      </c>
      <c r="BM236" s="25" t="s">
        <v>720</v>
      </c>
    </row>
    <row r="237" spans="2:65" s="12" customFormat="1">
      <c r="B237" s="217"/>
      <c r="C237" s="218"/>
      <c r="D237" s="219" t="s">
        <v>174</v>
      </c>
      <c r="E237" s="220" t="s">
        <v>21</v>
      </c>
      <c r="F237" s="221" t="s">
        <v>782</v>
      </c>
      <c r="G237" s="218"/>
      <c r="H237" s="222">
        <v>9.1999999999999993</v>
      </c>
      <c r="I237" s="223"/>
      <c r="J237" s="218"/>
      <c r="K237" s="218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174</v>
      </c>
      <c r="AU237" s="228" t="s">
        <v>80</v>
      </c>
      <c r="AV237" s="12" t="s">
        <v>80</v>
      </c>
      <c r="AW237" s="12" t="s">
        <v>33</v>
      </c>
      <c r="AX237" s="12" t="s">
        <v>76</v>
      </c>
      <c r="AY237" s="228" t="s">
        <v>162</v>
      </c>
    </row>
    <row r="238" spans="2:65" s="1" customFormat="1" ht="22.5" customHeight="1">
      <c r="B238" s="42"/>
      <c r="C238" s="269" t="s">
        <v>429</v>
      </c>
      <c r="D238" s="269" t="s">
        <v>302</v>
      </c>
      <c r="E238" s="270" t="s">
        <v>374</v>
      </c>
      <c r="F238" s="271" t="s">
        <v>375</v>
      </c>
      <c r="G238" s="272" t="s">
        <v>376</v>
      </c>
      <c r="H238" s="273">
        <v>9.6</v>
      </c>
      <c r="I238" s="274"/>
      <c r="J238" s="275">
        <f>ROUND(I238*H238,2)</f>
        <v>0</v>
      </c>
      <c r="K238" s="271" t="s">
        <v>170</v>
      </c>
      <c r="L238" s="276"/>
      <c r="M238" s="277" t="s">
        <v>21</v>
      </c>
      <c r="N238" s="278" t="s">
        <v>40</v>
      </c>
      <c r="O238" s="43"/>
      <c r="P238" s="214">
        <f>O238*H238</f>
        <v>0</v>
      </c>
      <c r="Q238" s="214">
        <v>8.2100000000000006E-2</v>
      </c>
      <c r="R238" s="214">
        <f>Q238*H238</f>
        <v>0.78816000000000008</v>
      </c>
      <c r="S238" s="214">
        <v>0</v>
      </c>
      <c r="T238" s="215">
        <f>S238*H238</f>
        <v>0</v>
      </c>
      <c r="AR238" s="25" t="s">
        <v>206</v>
      </c>
      <c r="AT238" s="25" t="s">
        <v>302</v>
      </c>
      <c r="AU238" s="25" t="s">
        <v>80</v>
      </c>
      <c r="AY238" s="25" t="s">
        <v>162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25" t="s">
        <v>76</v>
      </c>
      <c r="BK238" s="216">
        <f>ROUND(I238*H238,2)</f>
        <v>0</v>
      </c>
      <c r="BL238" s="25" t="s">
        <v>171</v>
      </c>
      <c r="BM238" s="25" t="s">
        <v>722</v>
      </c>
    </row>
    <row r="239" spans="2:65" s="12" customFormat="1">
      <c r="B239" s="217"/>
      <c r="C239" s="218"/>
      <c r="D239" s="219" t="s">
        <v>174</v>
      </c>
      <c r="E239" s="220" t="s">
        <v>21</v>
      </c>
      <c r="F239" s="221" t="s">
        <v>193</v>
      </c>
      <c r="G239" s="218"/>
      <c r="H239" s="222">
        <v>9.6</v>
      </c>
      <c r="I239" s="223"/>
      <c r="J239" s="218"/>
      <c r="K239" s="218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174</v>
      </c>
      <c r="AU239" s="228" t="s">
        <v>80</v>
      </c>
      <c r="AV239" s="12" t="s">
        <v>80</v>
      </c>
      <c r="AW239" s="12" t="s">
        <v>33</v>
      </c>
      <c r="AX239" s="12" t="s">
        <v>76</v>
      </c>
      <c r="AY239" s="228" t="s">
        <v>162</v>
      </c>
    </row>
    <row r="240" spans="2:65" s="1" customFormat="1" ht="31.5" customHeight="1">
      <c r="B240" s="42"/>
      <c r="C240" s="205" t="s">
        <v>435</v>
      </c>
      <c r="D240" s="205" t="s">
        <v>166</v>
      </c>
      <c r="E240" s="206" t="s">
        <v>379</v>
      </c>
      <c r="F240" s="207" t="s">
        <v>380</v>
      </c>
      <c r="G240" s="208" t="s">
        <v>181</v>
      </c>
      <c r="H240" s="209">
        <v>6.4</v>
      </c>
      <c r="I240" s="210"/>
      <c r="J240" s="211">
        <f>ROUND(I240*H240,2)</f>
        <v>0</v>
      </c>
      <c r="K240" s="207" t="s">
        <v>21</v>
      </c>
      <c r="L240" s="62"/>
      <c r="M240" s="212" t="s">
        <v>21</v>
      </c>
      <c r="N240" s="213" t="s">
        <v>40</v>
      </c>
      <c r="O240" s="43"/>
      <c r="P240" s="214">
        <f>O240*H240</f>
        <v>0</v>
      </c>
      <c r="Q240" s="214">
        <v>0.1295</v>
      </c>
      <c r="R240" s="214">
        <f>Q240*H240</f>
        <v>0.82880000000000009</v>
      </c>
      <c r="S240" s="214">
        <v>0</v>
      </c>
      <c r="T240" s="215">
        <f>S240*H240</f>
        <v>0</v>
      </c>
      <c r="AR240" s="25" t="s">
        <v>171</v>
      </c>
      <c r="AT240" s="25" t="s">
        <v>166</v>
      </c>
      <c r="AU240" s="25" t="s">
        <v>80</v>
      </c>
      <c r="AY240" s="25" t="s">
        <v>162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25" t="s">
        <v>76</v>
      </c>
      <c r="BK240" s="216">
        <f>ROUND(I240*H240,2)</f>
        <v>0</v>
      </c>
      <c r="BL240" s="25" t="s">
        <v>171</v>
      </c>
      <c r="BM240" s="25" t="s">
        <v>723</v>
      </c>
    </row>
    <row r="241" spans="2:65" s="12" customFormat="1">
      <c r="B241" s="217"/>
      <c r="C241" s="218"/>
      <c r="D241" s="219" t="s">
        <v>174</v>
      </c>
      <c r="E241" s="220" t="s">
        <v>21</v>
      </c>
      <c r="F241" s="221" t="s">
        <v>783</v>
      </c>
      <c r="G241" s="218"/>
      <c r="H241" s="222">
        <v>6.4</v>
      </c>
      <c r="I241" s="223"/>
      <c r="J241" s="218"/>
      <c r="K241" s="218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174</v>
      </c>
      <c r="AU241" s="228" t="s">
        <v>80</v>
      </c>
      <c r="AV241" s="12" t="s">
        <v>80</v>
      </c>
      <c r="AW241" s="12" t="s">
        <v>33</v>
      </c>
      <c r="AX241" s="12" t="s">
        <v>76</v>
      </c>
      <c r="AY241" s="228" t="s">
        <v>162</v>
      </c>
    </row>
    <row r="242" spans="2:65" s="1" customFormat="1" ht="22.5" customHeight="1">
      <c r="B242" s="42"/>
      <c r="C242" s="269" t="s">
        <v>441</v>
      </c>
      <c r="D242" s="269" t="s">
        <v>302</v>
      </c>
      <c r="E242" s="270" t="s">
        <v>384</v>
      </c>
      <c r="F242" s="271" t="s">
        <v>385</v>
      </c>
      <c r="G242" s="272" t="s">
        <v>376</v>
      </c>
      <c r="H242" s="273">
        <v>6.8</v>
      </c>
      <c r="I242" s="274"/>
      <c r="J242" s="275">
        <f>ROUND(I242*H242,2)</f>
        <v>0</v>
      </c>
      <c r="K242" s="271" t="s">
        <v>21</v>
      </c>
      <c r="L242" s="276"/>
      <c r="M242" s="277" t="s">
        <v>21</v>
      </c>
      <c r="N242" s="278" t="s">
        <v>40</v>
      </c>
      <c r="O242" s="43"/>
      <c r="P242" s="214">
        <f>O242*H242</f>
        <v>0</v>
      </c>
      <c r="Q242" s="214">
        <v>3.5999999999999997E-2</v>
      </c>
      <c r="R242" s="214">
        <f>Q242*H242</f>
        <v>0.24479999999999996</v>
      </c>
      <c r="S242" s="214">
        <v>0</v>
      </c>
      <c r="T242" s="215">
        <f>S242*H242</f>
        <v>0</v>
      </c>
      <c r="AR242" s="25" t="s">
        <v>206</v>
      </c>
      <c r="AT242" s="25" t="s">
        <v>302</v>
      </c>
      <c r="AU242" s="25" t="s">
        <v>80</v>
      </c>
      <c r="AY242" s="25" t="s">
        <v>162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25" t="s">
        <v>76</v>
      </c>
      <c r="BK242" s="216">
        <f>ROUND(I242*H242,2)</f>
        <v>0</v>
      </c>
      <c r="BL242" s="25" t="s">
        <v>171</v>
      </c>
      <c r="BM242" s="25" t="s">
        <v>725</v>
      </c>
    </row>
    <row r="243" spans="2:65" s="12" customFormat="1">
      <c r="B243" s="217"/>
      <c r="C243" s="218"/>
      <c r="D243" s="229" t="s">
        <v>174</v>
      </c>
      <c r="E243" s="230" t="s">
        <v>21</v>
      </c>
      <c r="F243" s="231" t="s">
        <v>784</v>
      </c>
      <c r="G243" s="218"/>
      <c r="H243" s="232">
        <v>6.8</v>
      </c>
      <c r="I243" s="223"/>
      <c r="J243" s="218"/>
      <c r="K243" s="218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174</v>
      </c>
      <c r="AU243" s="228" t="s">
        <v>80</v>
      </c>
      <c r="AV243" s="12" t="s">
        <v>80</v>
      </c>
      <c r="AW243" s="12" t="s">
        <v>33</v>
      </c>
      <c r="AX243" s="12" t="s">
        <v>76</v>
      </c>
      <c r="AY243" s="228" t="s">
        <v>162</v>
      </c>
    </row>
    <row r="244" spans="2:65" s="11" customFormat="1" ht="29.85" customHeight="1">
      <c r="B244" s="186"/>
      <c r="C244" s="187"/>
      <c r="D244" s="202" t="s">
        <v>68</v>
      </c>
      <c r="E244" s="203" t="s">
        <v>388</v>
      </c>
      <c r="F244" s="203" t="s">
        <v>389</v>
      </c>
      <c r="G244" s="187"/>
      <c r="H244" s="187"/>
      <c r="I244" s="190"/>
      <c r="J244" s="204">
        <f>BK244</f>
        <v>0</v>
      </c>
      <c r="K244" s="187"/>
      <c r="L244" s="192"/>
      <c r="M244" s="193"/>
      <c r="N244" s="194"/>
      <c r="O244" s="194"/>
      <c r="P244" s="195">
        <f>SUM(P245:P253)</f>
        <v>0</v>
      </c>
      <c r="Q244" s="194"/>
      <c r="R244" s="195">
        <f>SUM(R245:R253)</f>
        <v>0</v>
      </c>
      <c r="S244" s="194"/>
      <c r="T244" s="196">
        <f>SUM(T245:T253)</f>
        <v>0</v>
      </c>
      <c r="AR244" s="197" t="s">
        <v>76</v>
      </c>
      <c r="AT244" s="198" t="s">
        <v>68</v>
      </c>
      <c r="AU244" s="198" t="s">
        <v>76</v>
      </c>
      <c r="AY244" s="197" t="s">
        <v>162</v>
      </c>
      <c r="BK244" s="199">
        <f>SUM(BK245:BK253)</f>
        <v>0</v>
      </c>
    </row>
    <row r="245" spans="2:65" s="1" customFormat="1" ht="22.5" customHeight="1">
      <c r="B245" s="42"/>
      <c r="C245" s="205" t="s">
        <v>446</v>
      </c>
      <c r="D245" s="205" t="s">
        <v>166</v>
      </c>
      <c r="E245" s="206" t="s">
        <v>391</v>
      </c>
      <c r="F245" s="207" t="s">
        <v>392</v>
      </c>
      <c r="G245" s="208" t="s">
        <v>289</v>
      </c>
      <c r="H245" s="209">
        <v>15.295999999999999</v>
      </c>
      <c r="I245" s="210"/>
      <c r="J245" s="211">
        <f>ROUND(I245*H245,2)</f>
        <v>0</v>
      </c>
      <c r="K245" s="207" t="s">
        <v>21</v>
      </c>
      <c r="L245" s="62"/>
      <c r="M245" s="212" t="s">
        <v>21</v>
      </c>
      <c r="N245" s="213" t="s">
        <v>40</v>
      </c>
      <c r="O245" s="43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AR245" s="25" t="s">
        <v>352</v>
      </c>
      <c r="AT245" s="25" t="s">
        <v>166</v>
      </c>
      <c r="AU245" s="25" t="s">
        <v>80</v>
      </c>
      <c r="AY245" s="25" t="s">
        <v>162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25" t="s">
        <v>76</v>
      </c>
      <c r="BK245" s="216">
        <f>ROUND(I245*H245,2)</f>
        <v>0</v>
      </c>
      <c r="BL245" s="25" t="s">
        <v>352</v>
      </c>
      <c r="BM245" s="25" t="s">
        <v>727</v>
      </c>
    </row>
    <row r="246" spans="2:65" s="1" customFormat="1" ht="22.5" customHeight="1">
      <c r="B246" s="42"/>
      <c r="C246" s="205" t="s">
        <v>453</v>
      </c>
      <c r="D246" s="205" t="s">
        <v>166</v>
      </c>
      <c r="E246" s="206" t="s">
        <v>395</v>
      </c>
      <c r="F246" s="207" t="s">
        <v>396</v>
      </c>
      <c r="G246" s="208" t="s">
        <v>289</v>
      </c>
      <c r="H246" s="209">
        <v>183.55199999999999</v>
      </c>
      <c r="I246" s="210"/>
      <c r="J246" s="211">
        <f>ROUND(I246*H246,2)</f>
        <v>0</v>
      </c>
      <c r="K246" s="207" t="s">
        <v>21</v>
      </c>
      <c r="L246" s="62"/>
      <c r="M246" s="212" t="s">
        <v>21</v>
      </c>
      <c r="N246" s="213" t="s">
        <v>40</v>
      </c>
      <c r="O246" s="43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AR246" s="25" t="s">
        <v>171</v>
      </c>
      <c r="AT246" s="25" t="s">
        <v>166</v>
      </c>
      <c r="AU246" s="25" t="s">
        <v>80</v>
      </c>
      <c r="AY246" s="25" t="s">
        <v>162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25" t="s">
        <v>76</v>
      </c>
      <c r="BK246" s="216">
        <f>ROUND(I246*H246,2)</f>
        <v>0</v>
      </c>
      <c r="BL246" s="25" t="s">
        <v>171</v>
      </c>
      <c r="BM246" s="25" t="s">
        <v>728</v>
      </c>
    </row>
    <row r="247" spans="2:65" s="12" customFormat="1">
      <c r="B247" s="217"/>
      <c r="C247" s="218"/>
      <c r="D247" s="219" t="s">
        <v>174</v>
      </c>
      <c r="E247" s="220" t="s">
        <v>21</v>
      </c>
      <c r="F247" s="221" t="s">
        <v>785</v>
      </c>
      <c r="G247" s="218"/>
      <c r="H247" s="222">
        <v>183.55199999999999</v>
      </c>
      <c r="I247" s="223"/>
      <c r="J247" s="218"/>
      <c r="K247" s="218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174</v>
      </c>
      <c r="AU247" s="228" t="s">
        <v>80</v>
      </c>
      <c r="AV247" s="12" t="s">
        <v>80</v>
      </c>
      <c r="AW247" s="12" t="s">
        <v>33</v>
      </c>
      <c r="AX247" s="12" t="s">
        <v>76</v>
      </c>
      <c r="AY247" s="228" t="s">
        <v>162</v>
      </c>
    </row>
    <row r="248" spans="2:65" s="1" customFormat="1" ht="22.5" customHeight="1">
      <c r="B248" s="42"/>
      <c r="C248" s="205" t="s">
        <v>457</v>
      </c>
      <c r="D248" s="205" t="s">
        <v>166</v>
      </c>
      <c r="E248" s="206" t="s">
        <v>400</v>
      </c>
      <c r="F248" s="207" t="s">
        <v>401</v>
      </c>
      <c r="G248" s="208" t="s">
        <v>289</v>
      </c>
      <c r="H248" s="209">
        <v>2.552</v>
      </c>
      <c r="I248" s="210"/>
      <c r="J248" s="211">
        <f>ROUND(I248*H248,2)</f>
        <v>0</v>
      </c>
      <c r="K248" s="207" t="s">
        <v>21</v>
      </c>
      <c r="L248" s="62"/>
      <c r="M248" s="212" t="s">
        <v>21</v>
      </c>
      <c r="N248" s="213" t="s">
        <v>40</v>
      </c>
      <c r="O248" s="43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AR248" s="25" t="s">
        <v>171</v>
      </c>
      <c r="AT248" s="25" t="s">
        <v>166</v>
      </c>
      <c r="AU248" s="25" t="s">
        <v>80</v>
      </c>
      <c r="AY248" s="25" t="s">
        <v>162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25" t="s">
        <v>76</v>
      </c>
      <c r="BK248" s="216">
        <f>ROUND(I248*H248,2)</f>
        <v>0</v>
      </c>
      <c r="BL248" s="25" t="s">
        <v>171</v>
      </c>
      <c r="BM248" s="25" t="s">
        <v>730</v>
      </c>
    </row>
    <row r="249" spans="2:65" s="12" customFormat="1">
      <c r="B249" s="217"/>
      <c r="C249" s="218"/>
      <c r="D249" s="219" t="s">
        <v>174</v>
      </c>
      <c r="E249" s="220" t="s">
        <v>21</v>
      </c>
      <c r="F249" s="221" t="s">
        <v>786</v>
      </c>
      <c r="G249" s="218"/>
      <c r="H249" s="222">
        <v>2.552</v>
      </c>
      <c r="I249" s="223"/>
      <c r="J249" s="218"/>
      <c r="K249" s="218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174</v>
      </c>
      <c r="AU249" s="228" t="s">
        <v>80</v>
      </c>
      <c r="AV249" s="12" t="s">
        <v>80</v>
      </c>
      <c r="AW249" s="12" t="s">
        <v>33</v>
      </c>
      <c r="AX249" s="12" t="s">
        <v>76</v>
      </c>
      <c r="AY249" s="228" t="s">
        <v>162</v>
      </c>
    </row>
    <row r="250" spans="2:65" s="1" customFormat="1" ht="22.5" customHeight="1">
      <c r="B250" s="42"/>
      <c r="C250" s="205" t="s">
        <v>462</v>
      </c>
      <c r="D250" s="205" t="s">
        <v>166</v>
      </c>
      <c r="E250" s="206" t="s">
        <v>405</v>
      </c>
      <c r="F250" s="207" t="s">
        <v>406</v>
      </c>
      <c r="G250" s="208" t="s">
        <v>289</v>
      </c>
      <c r="H250" s="209">
        <v>1.76</v>
      </c>
      <c r="I250" s="210"/>
      <c r="J250" s="211">
        <f>ROUND(I250*H250,2)</f>
        <v>0</v>
      </c>
      <c r="K250" s="207" t="s">
        <v>21</v>
      </c>
      <c r="L250" s="62"/>
      <c r="M250" s="212" t="s">
        <v>21</v>
      </c>
      <c r="N250" s="213" t="s">
        <v>40</v>
      </c>
      <c r="O250" s="43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AR250" s="25" t="s">
        <v>171</v>
      </c>
      <c r="AT250" s="25" t="s">
        <v>166</v>
      </c>
      <c r="AU250" s="25" t="s">
        <v>80</v>
      </c>
      <c r="AY250" s="25" t="s">
        <v>162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25" t="s">
        <v>76</v>
      </c>
      <c r="BK250" s="216">
        <f>ROUND(I250*H250,2)</f>
        <v>0</v>
      </c>
      <c r="BL250" s="25" t="s">
        <v>171</v>
      </c>
      <c r="BM250" s="25" t="s">
        <v>732</v>
      </c>
    </row>
    <row r="251" spans="2:65" s="12" customFormat="1">
      <c r="B251" s="217"/>
      <c r="C251" s="218"/>
      <c r="D251" s="219" t="s">
        <v>174</v>
      </c>
      <c r="E251" s="220" t="s">
        <v>21</v>
      </c>
      <c r="F251" s="221" t="s">
        <v>787</v>
      </c>
      <c r="G251" s="218"/>
      <c r="H251" s="222">
        <v>1.76</v>
      </c>
      <c r="I251" s="223"/>
      <c r="J251" s="218"/>
      <c r="K251" s="218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174</v>
      </c>
      <c r="AU251" s="228" t="s">
        <v>80</v>
      </c>
      <c r="AV251" s="12" t="s">
        <v>80</v>
      </c>
      <c r="AW251" s="12" t="s">
        <v>33</v>
      </c>
      <c r="AX251" s="12" t="s">
        <v>76</v>
      </c>
      <c r="AY251" s="228" t="s">
        <v>162</v>
      </c>
    </row>
    <row r="252" spans="2:65" s="1" customFormat="1" ht="22.5" customHeight="1">
      <c r="B252" s="42"/>
      <c r="C252" s="205" t="s">
        <v>467</v>
      </c>
      <c r="D252" s="205" t="s">
        <v>166</v>
      </c>
      <c r="E252" s="206" t="s">
        <v>410</v>
      </c>
      <c r="F252" s="207" t="s">
        <v>411</v>
      </c>
      <c r="G252" s="208" t="s">
        <v>289</v>
      </c>
      <c r="H252" s="209">
        <v>10.984</v>
      </c>
      <c r="I252" s="210"/>
      <c r="J252" s="211">
        <f>ROUND(I252*H252,2)</f>
        <v>0</v>
      </c>
      <c r="K252" s="207" t="s">
        <v>21</v>
      </c>
      <c r="L252" s="62"/>
      <c r="M252" s="212" t="s">
        <v>21</v>
      </c>
      <c r="N252" s="213" t="s">
        <v>40</v>
      </c>
      <c r="O252" s="43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AR252" s="25" t="s">
        <v>171</v>
      </c>
      <c r="AT252" s="25" t="s">
        <v>166</v>
      </c>
      <c r="AU252" s="25" t="s">
        <v>80</v>
      </c>
      <c r="AY252" s="25" t="s">
        <v>162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25" t="s">
        <v>76</v>
      </c>
      <c r="BK252" s="216">
        <f>ROUND(I252*H252,2)</f>
        <v>0</v>
      </c>
      <c r="BL252" s="25" t="s">
        <v>171</v>
      </c>
      <c r="BM252" s="25" t="s">
        <v>734</v>
      </c>
    </row>
    <row r="253" spans="2:65" s="12" customFormat="1">
      <c r="B253" s="217"/>
      <c r="C253" s="218"/>
      <c r="D253" s="229" t="s">
        <v>174</v>
      </c>
      <c r="E253" s="230" t="s">
        <v>21</v>
      </c>
      <c r="F253" s="231" t="s">
        <v>788</v>
      </c>
      <c r="G253" s="218"/>
      <c r="H253" s="232">
        <v>10.984</v>
      </c>
      <c r="I253" s="223"/>
      <c r="J253" s="218"/>
      <c r="K253" s="218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174</v>
      </c>
      <c r="AU253" s="228" t="s">
        <v>80</v>
      </c>
      <c r="AV253" s="12" t="s">
        <v>80</v>
      </c>
      <c r="AW253" s="12" t="s">
        <v>33</v>
      </c>
      <c r="AX253" s="12" t="s">
        <v>76</v>
      </c>
      <c r="AY253" s="228" t="s">
        <v>162</v>
      </c>
    </row>
    <row r="254" spans="2:65" s="11" customFormat="1" ht="29.85" customHeight="1">
      <c r="B254" s="186"/>
      <c r="C254" s="187"/>
      <c r="D254" s="202" t="s">
        <v>68</v>
      </c>
      <c r="E254" s="203" t="s">
        <v>414</v>
      </c>
      <c r="F254" s="203" t="s">
        <v>415</v>
      </c>
      <c r="G254" s="187"/>
      <c r="H254" s="187"/>
      <c r="I254" s="190"/>
      <c r="J254" s="204">
        <f>BK254</f>
        <v>0</v>
      </c>
      <c r="K254" s="187"/>
      <c r="L254" s="192"/>
      <c r="M254" s="193"/>
      <c r="N254" s="194"/>
      <c r="O254" s="194"/>
      <c r="P254" s="195">
        <f>P255</f>
        <v>0</v>
      </c>
      <c r="Q254" s="194"/>
      <c r="R254" s="195">
        <f>R255</f>
        <v>0</v>
      </c>
      <c r="S254" s="194"/>
      <c r="T254" s="196">
        <f>T255</f>
        <v>0</v>
      </c>
      <c r="AR254" s="197" t="s">
        <v>76</v>
      </c>
      <c r="AT254" s="198" t="s">
        <v>68</v>
      </c>
      <c r="AU254" s="198" t="s">
        <v>76</v>
      </c>
      <c r="AY254" s="197" t="s">
        <v>162</v>
      </c>
      <c r="BK254" s="199">
        <f>BK255</f>
        <v>0</v>
      </c>
    </row>
    <row r="255" spans="2:65" s="1" customFormat="1" ht="31.5" customHeight="1">
      <c r="B255" s="42"/>
      <c r="C255" s="205" t="s">
        <v>473</v>
      </c>
      <c r="D255" s="205" t="s">
        <v>166</v>
      </c>
      <c r="E255" s="206" t="s">
        <v>417</v>
      </c>
      <c r="F255" s="207" t="s">
        <v>418</v>
      </c>
      <c r="G255" s="208" t="s">
        <v>289</v>
      </c>
      <c r="H255" s="209">
        <v>78.358999999999995</v>
      </c>
      <c r="I255" s="210"/>
      <c r="J255" s="211">
        <f>ROUND(I255*H255,2)</f>
        <v>0</v>
      </c>
      <c r="K255" s="207" t="s">
        <v>21</v>
      </c>
      <c r="L255" s="62"/>
      <c r="M255" s="212" t="s">
        <v>21</v>
      </c>
      <c r="N255" s="213" t="s">
        <v>40</v>
      </c>
      <c r="O255" s="43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AR255" s="25" t="s">
        <v>171</v>
      </c>
      <c r="AT255" s="25" t="s">
        <v>166</v>
      </c>
      <c r="AU255" s="25" t="s">
        <v>80</v>
      </c>
      <c r="AY255" s="25" t="s">
        <v>162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25" t="s">
        <v>76</v>
      </c>
      <c r="BK255" s="216">
        <f>ROUND(I255*H255,2)</f>
        <v>0</v>
      </c>
      <c r="BL255" s="25" t="s">
        <v>171</v>
      </c>
      <c r="BM255" s="25" t="s">
        <v>736</v>
      </c>
    </row>
    <row r="256" spans="2:65" s="11" customFormat="1" ht="37.35" customHeight="1">
      <c r="B256" s="186"/>
      <c r="C256" s="187"/>
      <c r="D256" s="202" t="s">
        <v>68</v>
      </c>
      <c r="E256" s="282" t="s">
        <v>497</v>
      </c>
      <c r="F256" s="282" t="s">
        <v>498</v>
      </c>
      <c r="G256" s="187"/>
      <c r="H256" s="187"/>
      <c r="I256" s="190"/>
      <c r="J256" s="283">
        <f>BK256</f>
        <v>0</v>
      </c>
      <c r="K256" s="187"/>
      <c r="L256" s="192"/>
      <c r="M256" s="193"/>
      <c r="N256" s="194"/>
      <c r="O256" s="194"/>
      <c r="P256" s="195">
        <f>SUM(P257:P259)</f>
        <v>0</v>
      </c>
      <c r="Q256" s="194"/>
      <c r="R256" s="195">
        <f>SUM(R257:R259)</f>
        <v>0</v>
      </c>
      <c r="S256" s="194"/>
      <c r="T256" s="196">
        <f>SUM(T257:T259)</f>
        <v>0</v>
      </c>
      <c r="AR256" s="197" t="s">
        <v>171</v>
      </c>
      <c r="AT256" s="198" t="s">
        <v>68</v>
      </c>
      <c r="AU256" s="198" t="s">
        <v>69</v>
      </c>
      <c r="AY256" s="197" t="s">
        <v>162</v>
      </c>
      <c r="BK256" s="199">
        <f>SUM(BK257:BK259)</f>
        <v>0</v>
      </c>
    </row>
    <row r="257" spans="2:65" s="1" customFormat="1" ht="31.5" customHeight="1">
      <c r="B257" s="42"/>
      <c r="C257" s="205" t="s">
        <v>478</v>
      </c>
      <c r="D257" s="205" t="s">
        <v>166</v>
      </c>
      <c r="E257" s="206" t="s">
        <v>500</v>
      </c>
      <c r="F257" s="207" t="s">
        <v>501</v>
      </c>
      <c r="G257" s="208" t="s">
        <v>376</v>
      </c>
      <c r="H257" s="209">
        <v>2</v>
      </c>
      <c r="I257" s="210"/>
      <c r="J257" s="211">
        <f>ROUND(I257*H257,2)</f>
        <v>0</v>
      </c>
      <c r="K257" s="207" t="s">
        <v>21</v>
      </c>
      <c r="L257" s="62"/>
      <c r="M257" s="212" t="s">
        <v>21</v>
      </c>
      <c r="N257" s="213" t="s">
        <v>40</v>
      </c>
      <c r="O257" s="43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AR257" s="25" t="s">
        <v>502</v>
      </c>
      <c r="AT257" s="25" t="s">
        <v>166</v>
      </c>
      <c r="AU257" s="25" t="s">
        <v>76</v>
      </c>
      <c r="AY257" s="25" t="s">
        <v>162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25" t="s">
        <v>76</v>
      </c>
      <c r="BK257" s="216">
        <f>ROUND(I257*H257,2)</f>
        <v>0</v>
      </c>
      <c r="BL257" s="25" t="s">
        <v>502</v>
      </c>
      <c r="BM257" s="25" t="s">
        <v>737</v>
      </c>
    </row>
    <row r="258" spans="2:65" s="12" customFormat="1">
      <c r="B258" s="217"/>
      <c r="C258" s="218"/>
      <c r="D258" s="229" t="s">
        <v>174</v>
      </c>
      <c r="E258" s="230" t="s">
        <v>21</v>
      </c>
      <c r="F258" s="231" t="s">
        <v>80</v>
      </c>
      <c r="G258" s="218"/>
      <c r="H258" s="232">
        <v>2</v>
      </c>
      <c r="I258" s="223"/>
      <c r="J258" s="218"/>
      <c r="K258" s="218"/>
      <c r="L258" s="224"/>
      <c r="M258" s="225"/>
      <c r="N258" s="226"/>
      <c r="O258" s="226"/>
      <c r="P258" s="226"/>
      <c r="Q258" s="226"/>
      <c r="R258" s="226"/>
      <c r="S258" s="226"/>
      <c r="T258" s="227"/>
      <c r="AT258" s="228" t="s">
        <v>174</v>
      </c>
      <c r="AU258" s="228" t="s">
        <v>76</v>
      </c>
      <c r="AV258" s="12" t="s">
        <v>80</v>
      </c>
      <c r="AW258" s="12" t="s">
        <v>33</v>
      </c>
      <c r="AX258" s="12" t="s">
        <v>69</v>
      </c>
      <c r="AY258" s="228" t="s">
        <v>162</v>
      </c>
    </row>
    <row r="259" spans="2:65" s="13" customFormat="1">
      <c r="B259" s="233"/>
      <c r="C259" s="234"/>
      <c r="D259" s="229" t="s">
        <v>174</v>
      </c>
      <c r="E259" s="244" t="s">
        <v>21</v>
      </c>
      <c r="F259" s="245" t="s">
        <v>194</v>
      </c>
      <c r="G259" s="234"/>
      <c r="H259" s="246">
        <v>2</v>
      </c>
      <c r="I259" s="238"/>
      <c r="J259" s="234"/>
      <c r="K259" s="234"/>
      <c r="L259" s="239"/>
      <c r="M259" s="284"/>
      <c r="N259" s="285"/>
      <c r="O259" s="285"/>
      <c r="P259" s="285"/>
      <c r="Q259" s="285"/>
      <c r="R259" s="285"/>
      <c r="S259" s="285"/>
      <c r="T259" s="286"/>
      <c r="AT259" s="243" t="s">
        <v>174</v>
      </c>
      <c r="AU259" s="243" t="s">
        <v>76</v>
      </c>
      <c r="AV259" s="13" t="s">
        <v>171</v>
      </c>
      <c r="AW259" s="13" t="s">
        <v>33</v>
      </c>
      <c r="AX259" s="13" t="s">
        <v>76</v>
      </c>
      <c r="AY259" s="243" t="s">
        <v>162</v>
      </c>
    </row>
    <row r="260" spans="2:65" s="1" customFormat="1" ht="6.95" customHeight="1">
      <c r="B260" s="57"/>
      <c r="C260" s="58"/>
      <c r="D260" s="58"/>
      <c r="E260" s="58"/>
      <c r="F260" s="58"/>
      <c r="G260" s="58"/>
      <c r="H260" s="58"/>
      <c r="I260" s="149"/>
      <c r="J260" s="58"/>
      <c r="K260" s="58"/>
      <c r="L260" s="62"/>
    </row>
  </sheetData>
  <sheetProtection password="CC35" sheet="1" objects="1" scenarios="1" formatCells="0" formatColumns="0" formatRows="0" sort="0" autoFilter="0"/>
  <autoFilter ref="C92:K259"/>
  <mergeCells count="9">
    <mergeCell ref="E83:H83"/>
    <mergeCell ref="E85:H8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5" t="s">
        <v>113</v>
      </c>
      <c r="H1" s="415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5" t="s">
        <v>95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6" t="str">
        <f>'Rekapitulace stavby'!K6</f>
        <v>Podzemní kontejnery v Ostravě-Porubě III</v>
      </c>
      <c r="F7" s="417"/>
      <c r="G7" s="417"/>
      <c r="H7" s="417"/>
      <c r="I7" s="127"/>
      <c r="J7" s="30"/>
      <c r="K7" s="32"/>
    </row>
    <row r="8" spans="1:70" ht="15">
      <c r="B8" s="29"/>
      <c r="C8" s="30"/>
      <c r="D8" s="38" t="s">
        <v>118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6" t="s">
        <v>745</v>
      </c>
      <c r="F9" s="419"/>
      <c r="G9" s="419"/>
      <c r="H9" s="419"/>
      <c r="I9" s="128"/>
      <c r="J9" s="43"/>
      <c r="K9" s="46"/>
    </row>
    <row r="10" spans="1:70" s="1" customFormat="1" ht="15">
      <c r="B10" s="42"/>
      <c r="C10" s="43"/>
      <c r="D10" s="38" t="s">
        <v>504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8" t="s">
        <v>789</v>
      </c>
      <c r="F11" s="419"/>
      <c r="G11" s="419"/>
      <c r="H11" s="419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5. 11. 2017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29" t="s">
        <v>29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30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29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32</v>
      </c>
      <c r="E22" s="43"/>
      <c r="F22" s="43"/>
      <c r="G22" s="43"/>
      <c r="H22" s="43"/>
      <c r="I22" s="129" t="s">
        <v>28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29</v>
      </c>
      <c r="J23" s="36" t="str">
        <f>IF('Rekapitulace stavby'!AN17="","",'Rekapitulace stavby'!AN17)</f>
        <v/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34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405" t="s">
        <v>21</v>
      </c>
      <c r="F26" s="405"/>
      <c r="G26" s="405"/>
      <c r="H26" s="405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35</v>
      </c>
      <c r="E29" s="43"/>
      <c r="F29" s="43"/>
      <c r="G29" s="43"/>
      <c r="H29" s="43"/>
      <c r="I29" s="128"/>
      <c r="J29" s="138">
        <f>ROUND(J88,2)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37</v>
      </c>
      <c r="G31" s="43"/>
      <c r="H31" s="43"/>
      <c r="I31" s="139" t="s">
        <v>36</v>
      </c>
      <c r="J31" s="47" t="s">
        <v>38</v>
      </c>
      <c r="K31" s="46"/>
    </row>
    <row r="32" spans="2:11" s="1" customFormat="1" ht="14.45" customHeight="1">
      <c r="B32" s="42"/>
      <c r="C32" s="43"/>
      <c r="D32" s="50" t="s">
        <v>39</v>
      </c>
      <c r="E32" s="50" t="s">
        <v>40</v>
      </c>
      <c r="F32" s="140">
        <f>ROUND(SUM(BE88:BE104), 2)</f>
        <v>0</v>
      </c>
      <c r="G32" s="43"/>
      <c r="H32" s="43"/>
      <c r="I32" s="141">
        <v>0.21</v>
      </c>
      <c r="J32" s="140">
        <f>ROUND(ROUND((SUM(BE88:BE104)),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41</v>
      </c>
      <c r="F33" s="140">
        <f>ROUND(SUM(BF88:BF104), 2)</f>
        <v>0</v>
      </c>
      <c r="G33" s="43"/>
      <c r="H33" s="43"/>
      <c r="I33" s="141">
        <v>0.15</v>
      </c>
      <c r="J33" s="140">
        <f>ROUND(ROUND((SUM(BF88:BF104)),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42</v>
      </c>
      <c r="F34" s="140">
        <f>ROUND(SUM(BG88:BG104),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43</v>
      </c>
      <c r="F35" s="140">
        <f>ROUND(SUM(BH88:BH104),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44</v>
      </c>
      <c r="F36" s="140">
        <f>ROUND(SUM(BI88:BI104),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45</v>
      </c>
      <c r="E38" s="80"/>
      <c r="F38" s="80"/>
      <c r="G38" s="144" t="s">
        <v>46</v>
      </c>
      <c r="H38" s="145" t="s">
        <v>47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120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6" t="str">
        <f>E7</f>
        <v>Podzemní kontejnery v Ostravě-Porubě III</v>
      </c>
      <c r="F47" s="417"/>
      <c r="G47" s="417"/>
      <c r="H47" s="417"/>
      <c r="I47" s="128"/>
      <c r="J47" s="43"/>
      <c r="K47" s="46"/>
    </row>
    <row r="48" spans="2:11" ht="15">
      <c r="B48" s="29"/>
      <c r="C48" s="38" t="s">
        <v>118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6" t="s">
        <v>745</v>
      </c>
      <c r="F49" s="419"/>
      <c r="G49" s="419"/>
      <c r="H49" s="419"/>
      <c r="I49" s="128"/>
      <c r="J49" s="43"/>
      <c r="K49" s="46"/>
    </row>
    <row r="50" spans="2:47" s="1" customFormat="1" ht="14.45" customHeight="1">
      <c r="B50" s="42"/>
      <c r="C50" s="38" t="s">
        <v>504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8" t="str">
        <f>E11</f>
        <v>VON - Lokalita Bulharská 1 (separ.)</v>
      </c>
      <c r="F51" s="419"/>
      <c r="G51" s="419"/>
      <c r="H51" s="419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29" t="s">
        <v>25</v>
      </c>
      <c r="J53" s="130" t="str">
        <f>IF(J14="","",J14)</f>
        <v>5. 11. 2017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29" t="s">
        <v>32</v>
      </c>
      <c r="J55" s="36" t="str">
        <f>E23</f>
        <v xml:space="preserve"> </v>
      </c>
      <c r="K55" s="46"/>
    </row>
    <row r="56" spans="2:47" s="1" customFormat="1" ht="14.45" customHeight="1">
      <c r="B56" s="42"/>
      <c r="C56" s="38" t="s">
        <v>30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121</v>
      </c>
      <c r="D58" s="142"/>
      <c r="E58" s="142"/>
      <c r="F58" s="142"/>
      <c r="G58" s="142"/>
      <c r="H58" s="142"/>
      <c r="I58" s="155"/>
      <c r="J58" s="156" t="s">
        <v>122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123</v>
      </c>
      <c r="D60" s="43"/>
      <c r="E60" s="43"/>
      <c r="F60" s="43"/>
      <c r="G60" s="43"/>
      <c r="H60" s="43"/>
      <c r="I60" s="128"/>
      <c r="J60" s="138">
        <f>J88</f>
        <v>0</v>
      </c>
      <c r="K60" s="46"/>
      <c r="AU60" s="25" t="s">
        <v>124</v>
      </c>
    </row>
    <row r="61" spans="2:47" s="8" customFormat="1" ht="24.95" customHeight="1">
      <c r="B61" s="159"/>
      <c r="C61" s="160"/>
      <c r="D61" s="161" t="s">
        <v>506</v>
      </c>
      <c r="E61" s="162"/>
      <c r="F61" s="162"/>
      <c r="G61" s="162"/>
      <c r="H61" s="162"/>
      <c r="I61" s="163"/>
      <c r="J61" s="164">
        <f>J89</f>
        <v>0</v>
      </c>
      <c r="K61" s="165"/>
    </row>
    <row r="62" spans="2:47" s="9" customFormat="1" ht="19.899999999999999" customHeight="1">
      <c r="B62" s="166"/>
      <c r="C62" s="167"/>
      <c r="D62" s="168" t="s">
        <v>507</v>
      </c>
      <c r="E62" s="169"/>
      <c r="F62" s="169"/>
      <c r="G62" s="169"/>
      <c r="H62" s="169"/>
      <c r="I62" s="170"/>
      <c r="J62" s="171">
        <f>J90</f>
        <v>0</v>
      </c>
      <c r="K62" s="172"/>
    </row>
    <row r="63" spans="2:47" s="9" customFormat="1" ht="19.899999999999999" customHeight="1">
      <c r="B63" s="166"/>
      <c r="C63" s="167"/>
      <c r="D63" s="168" t="s">
        <v>508</v>
      </c>
      <c r="E63" s="169"/>
      <c r="F63" s="169"/>
      <c r="G63" s="169"/>
      <c r="H63" s="169"/>
      <c r="I63" s="170"/>
      <c r="J63" s="171">
        <f>J93</f>
        <v>0</v>
      </c>
      <c r="K63" s="172"/>
    </row>
    <row r="64" spans="2:47" s="9" customFormat="1" ht="19.899999999999999" customHeight="1">
      <c r="B64" s="166"/>
      <c r="C64" s="167"/>
      <c r="D64" s="168" t="s">
        <v>509</v>
      </c>
      <c r="E64" s="169"/>
      <c r="F64" s="169"/>
      <c r="G64" s="169"/>
      <c r="H64" s="169"/>
      <c r="I64" s="170"/>
      <c r="J64" s="171">
        <f>J96</f>
        <v>0</v>
      </c>
      <c r="K64" s="172"/>
    </row>
    <row r="65" spans="2:12" s="9" customFormat="1" ht="19.899999999999999" customHeight="1">
      <c r="B65" s="166"/>
      <c r="C65" s="167"/>
      <c r="D65" s="168" t="s">
        <v>510</v>
      </c>
      <c r="E65" s="169"/>
      <c r="F65" s="169"/>
      <c r="G65" s="169"/>
      <c r="H65" s="169"/>
      <c r="I65" s="170"/>
      <c r="J65" s="171">
        <f>J99</f>
        <v>0</v>
      </c>
      <c r="K65" s="172"/>
    </row>
    <row r="66" spans="2:12" s="9" customFormat="1" ht="19.899999999999999" customHeight="1">
      <c r="B66" s="166"/>
      <c r="C66" s="167"/>
      <c r="D66" s="168" t="s">
        <v>511</v>
      </c>
      <c r="E66" s="169"/>
      <c r="F66" s="169"/>
      <c r="G66" s="169"/>
      <c r="H66" s="169"/>
      <c r="I66" s="170"/>
      <c r="J66" s="171">
        <f>J102</f>
        <v>0</v>
      </c>
      <c r="K66" s="172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28"/>
      <c r="J67" s="43"/>
      <c r="K67" s="4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49"/>
      <c r="J68" s="58"/>
      <c r="K68" s="59"/>
    </row>
    <row r="72" spans="2:12" s="1" customFormat="1" ht="6.95" customHeight="1">
      <c r="B72" s="60"/>
      <c r="C72" s="61"/>
      <c r="D72" s="61"/>
      <c r="E72" s="61"/>
      <c r="F72" s="61"/>
      <c r="G72" s="61"/>
      <c r="H72" s="61"/>
      <c r="I72" s="152"/>
      <c r="J72" s="61"/>
      <c r="K72" s="61"/>
      <c r="L72" s="62"/>
    </row>
    <row r="73" spans="2:12" s="1" customFormat="1" ht="36.950000000000003" customHeight="1">
      <c r="B73" s="42"/>
      <c r="C73" s="63" t="s">
        <v>146</v>
      </c>
      <c r="D73" s="64"/>
      <c r="E73" s="64"/>
      <c r="F73" s="64"/>
      <c r="G73" s="64"/>
      <c r="H73" s="64"/>
      <c r="I73" s="173"/>
      <c r="J73" s="64"/>
      <c r="K73" s="64"/>
      <c r="L73" s="62"/>
    </row>
    <row r="74" spans="2:12" s="1" customFormat="1" ht="6.95" customHeight="1">
      <c r="B74" s="42"/>
      <c r="C74" s="64"/>
      <c r="D74" s="64"/>
      <c r="E74" s="64"/>
      <c r="F74" s="64"/>
      <c r="G74" s="64"/>
      <c r="H74" s="64"/>
      <c r="I74" s="173"/>
      <c r="J74" s="64"/>
      <c r="K74" s="64"/>
      <c r="L74" s="62"/>
    </row>
    <row r="75" spans="2:12" s="1" customFormat="1" ht="14.45" customHeight="1">
      <c r="B75" s="42"/>
      <c r="C75" s="66" t="s">
        <v>18</v>
      </c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22.5" customHeight="1">
      <c r="B76" s="42"/>
      <c r="C76" s="64"/>
      <c r="D76" s="64"/>
      <c r="E76" s="412" t="str">
        <f>E7</f>
        <v>Podzemní kontejnery v Ostravě-Porubě III</v>
      </c>
      <c r="F76" s="413"/>
      <c r="G76" s="413"/>
      <c r="H76" s="413"/>
      <c r="I76" s="173"/>
      <c r="J76" s="64"/>
      <c r="K76" s="64"/>
      <c r="L76" s="62"/>
    </row>
    <row r="77" spans="2:12" ht="15">
      <c r="B77" s="29"/>
      <c r="C77" s="66" t="s">
        <v>118</v>
      </c>
      <c r="D77" s="287"/>
      <c r="E77" s="287"/>
      <c r="F77" s="287"/>
      <c r="G77" s="287"/>
      <c r="H77" s="287"/>
      <c r="J77" s="287"/>
      <c r="K77" s="287"/>
      <c r="L77" s="288"/>
    </row>
    <row r="78" spans="2:12" s="1" customFormat="1" ht="22.5" customHeight="1">
      <c r="B78" s="42"/>
      <c r="C78" s="64"/>
      <c r="D78" s="64"/>
      <c r="E78" s="412" t="s">
        <v>745</v>
      </c>
      <c r="F78" s="414"/>
      <c r="G78" s="414"/>
      <c r="H78" s="414"/>
      <c r="I78" s="173"/>
      <c r="J78" s="64"/>
      <c r="K78" s="64"/>
      <c r="L78" s="62"/>
    </row>
    <row r="79" spans="2:12" s="1" customFormat="1" ht="14.45" customHeight="1">
      <c r="B79" s="42"/>
      <c r="C79" s="66" t="s">
        <v>504</v>
      </c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23.25" customHeight="1">
      <c r="B80" s="42"/>
      <c r="C80" s="64"/>
      <c r="D80" s="64"/>
      <c r="E80" s="384" t="str">
        <f>E11</f>
        <v>VON - Lokalita Bulharská 1 (separ.)</v>
      </c>
      <c r="F80" s="414"/>
      <c r="G80" s="414"/>
      <c r="H80" s="414"/>
      <c r="I80" s="173"/>
      <c r="J80" s="64"/>
      <c r="K80" s="64"/>
      <c r="L80" s="62"/>
    </row>
    <row r="81" spans="2:65" s="1" customFormat="1" ht="6.95" customHeight="1">
      <c r="B81" s="42"/>
      <c r="C81" s="64"/>
      <c r="D81" s="64"/>
      <c r="E81" s="64"/>
      <c r="F81" s="64"/>
      <c r="G81" s="64"/>
      <c r="H81" s="64"/>
      <c r="I81" s="173"/>
      <c r="J81" s="64"/>
      <c r="K81" s="64"/>
      <c r="L81" s="62"/>
    </row>
    <row r="82" spans="2:65" s="1" customFormat="1" ht="18" customHeight="1">
      <c r="B82" s="42"/>
      <c r="C82" s="66" t="s">
        <v>23</v>
      </c>
      <c r="D82" s="64"/>
      <c r="E82" s="64"/>
      <c r="F82" s="174" t="str">
        <f>F14</f>
        <v xml:space="preserve"> </v>
      </c>
      <c r="G82" s="64"/>
      <c r="H82" s="64"/>
      <c r="I82" s="175" t="s">
        <v>25</v>
      </c>
      <c r="J82" s="74" t="str">
        <f>IF(J14="","",J14)</f>
        <v>5. 11. 2017</v>
      </c>
      <c r="K82" s="64"/>
      <c r="L82" s="62"/>
    </row>
    <row r="83" spans="2:65" s="1" customFormat="1" ht="6.95" customHeight="1">
      <c r="B83" s="42"/>
      <c r="C83" s="64"/>
      <c r="D83" s="64"/>
      <c r="E83" s="64"/>
      <c r="F83" s="64"/>
      <c r="G83" s="64"/>
      <c r="H83" s="64"/>
      <c r="I83" s="173"/>
      <c r="J83" s="64"/>
      <c r="K83" s="64"/>
      <c r="L83" s="62"/>
    </row>
    <row r="84" spans="2:65" s="1" customFormat="1" ht="15">
      <c r="B84" s="42"/>
      <c r="C84" s="66" t="s">
        <v>27</v>
      </c>
      <c r="D84" s="64"/>
      <c r="E84" s="64"/>
      <c r="F84" s="174" t="str">
        <f>E17</f>
        <v xml:space="preserve"> </v>
      </c>
      <c r="G84" s="64"/>
      <c r="H84" s="64"/>
      <c r="I84" s="175" t="s">
        <v>32</v>
      </c>
      <c r="J84" s="174" t="str">
        <f>E23</f>
        <v xml:space="preserve"> </v>
      </c>
      <c r="K84" s="64"/>
      <c r="L84" s="62"/>
    </row>
    <row r="85" spans="2:65" s="1" customFormat="1" ht="14.45" customHeight="1">
      <c r="B85" s="42"/>
      <c r="C85" s="66" t="s">
        <v>30</v>
      </c>
      <c r="D85" s="64"/>
      <c r="E85" s="64"/>
      <c r="F85" s="174" t="str">
        <f>IF(E20="","",E20)</f>
        <v/>
      </c>
      <c r="G85" s="64"/>
      <c r="H85" s="64"/>
      <c r="I85" s="173"/>
      <c r="J85" s="64"/>
      <c r="K85" s="64"/>
      <c r="L85" s="62"/>
    </row>
    <row r="86" spans="2:65" s="1" customFormat="1" ht="10.35" customHeight="1">
      <c r="B86" s="42"/>
      <c r="C86" s="64"/>
      <c r="D86" s="64"/>
      <c r="E86" s="64"/>
      <c r="F86" s="64"/>
      <c r="G86" s="64"/>
      <c r="H86" s="64"/>
      <c r="I86" s="173"/>
      <c r="J86" s="64"/>
      <c r="K86" s="64"/>
      <c r="L86" s="62"/>
    </row>
    <row r="87" spans="2:65" s="10" customFormat="1" ht="29.25" customHeight="1">
      <c r="B87" s="176"/>
      <c r="C87" s="177" t="s">
        <v>147</v>
      </c>
      <c r="D87" s="178" t="s">
        <v>54</v>
      </c>
      <c r="E87" s="178" t="s">
        <v>50</v>
      </c>
      <c r="F87" s="178" t="s">
        <v>148</v>
      </c>
      <c r="G87" s="178" t="s">
        <v>149</v>
      </c>
      <c r="H87" s="178" t="s">
        <v>150</v>
      </c>
      <c r="I87" s="179" t="s">
        <v>151</v>
      </c>
      <c r="J87" s="178" t="s">
        <v>122</v>
      </c>
      <c r="K87" s="180" t="s">
        <v>152</v>
      </c>
      <c r="L87" s="181"/>
      <c r="M87" s="82" t="s">
        <v>153</v>
      </c>
      <c r="N87" s="83" t="s">
        <v>39</v>
      </c>
      <c r="O87" s="83" t="s">
        <v>154</v>
      </c>
      <c r="P87" s="83" t="s">
        <v>155</v>
      </c>
      <c r="Q87" s="83" t="s">
        <v>156</v>
      </c>
      <c r="R87" s="83" t="s">
        <v>157</v>
      </c>
      <c r="S87" s="83" t="s">
        <v>158</v>
      </c>
      <c r="T87" s="84" t="s">
        <v>159</v>
      </c>
    </row>
    <row r="88" spans="2:65" s="1" customFormat="1" ht="29.25" customHeight="1">
      <c r="B88" s="42"/>
      <c r="C88" s="88" t="s">
        <v>123</v>
      </c>
      <c r="D88" s="64"/>
      <c r="E88" s="64"/>
      <c r="F88" s="64"/>
      <c r="G88" s="64"/>
      <c r="H88" s="64"/>
      <c r="I88" s="173"/>
      <c r="J88" s="182">
        <f>BK88</f>
        <v>0</v>
      </c>
      <c r="K88" s="64"/>
      <c r="L88" s="62"/>
      <c r="M88" s="85"/>
      <c r="N88" s="86"/>
      <c r="O88" s="86"/>
      <c r="P88" s="183">
        <f>P89</f>
        <v>0</v>
      </c>
      <c r="Q88" s="86"/>
      <c r="R88" s="183">
        <f>R89</f>
        <v>0</v>
      </c>
      <c r="S88" s="86"/>
      <c r="T88" s="184">
        <f>T89</f>
        <v>0</v>
      </c>
      <c r="AT88" s="25" t="s">
        <v>68</v>
      </c>
      <c r="AU88" s="25" t="s">
        <v>124</v>
      </c>
      <c r="BK88" s="185">
        <f>BK89</f>
        <v>0</v>
      </c>
    </row>
    <row r="89" spans="2:65" s="11" customFormat="1" ht="37.35" customHeight="1">
      <c r="B89" s="186"/>
      <c r="C89" s="187"/>
      <c r="D89" s="188" t="s">
        <v>68</v>
      </c>
      <c r="E89" s="189" t="s">
        <v>512</v>
      </c>
      <c r="F89" s="189" t="s">
        <v>513</v>
      </c>
      <c r="G89" s="187"/>
      <c r="H89" s="187"/>
      <c r="I89" s="190"/>
      <c r="J89" s="191">
        <f>BK89</f>
        <v>0</v>
      </c>
      <c r="K89" s="187"/>
      <c r="L89" s="192"/>
      <c r="M89" s="193"/>
      <c r="N89" s="194"/>
      <c r="O89" s="194"/>
      <c r="P89" s="195">
        <f>P90+P93+P96+P99+P102</f>
        <v>0</v>
      </c>
      <c r="Q89" s="194"/>
      <c r="R89" s="195">
        <f>R90+R93+R96+R99+R102</f>
        <v>0</v>
      </c>
      <c r="S89" s="194"/>
      <c r="T89" s="196">
        <f>T90+T93+T96+T99+T102</f>
        <v>0</v>
      </c>
      <c r="AR89" s="197" t="s">
        <v>188</v>
      </c>
      <c r="AT89" s="198" t="s">
        <v>68</v>
      </c>
      <c r="AU89" s="198" t="s">
        <v>69</v>
      </c>
      <c r="AY89" s="197" t="s">
        <v>162</v>
      </c>
      <c r="BK89" s="199">
        <f>BK90+BK93+BK96+BK99+BK102</f>
        <v>0</v>
      </c>
    </row>
    <row r="90" spans="2:65" s="11" customFormat="1" ht="19.899999999999999" customHeight="1">
      <c r="B90" s="186"/>
      <c r="C90" s="187"/>
      <c r="D90" s="202" t="s">
        <v>68</v>
      </c>
      <c r="E90" s="203" t="s">
        <v>514</v>
      </c>
      <c r="F90" s="203" t="s">
        <v>515</v>
      </c>
      <c r="G90" s="187"/>
      <c r="H90" s="187"/>
      <c r="I90" s="190"/>
      <c r="J90" s="204">
        <f>BK90</f>
        <v>0</v>
      </c>
      <c r="K90" s="187"/>
      <c r="L90" s="192"/>
      <c r="M90" s="193"/>
      <c r="N90" s="194"/>
      <c r="O90" s="194"/>
      <c r="P90" s="195">
        <f>SUM(P91:P92)</f>
        <v>0</v>
      </c>
      <c r="Q90" s="194"/>
      <c r="R90" s="195">
        <f>SUM(R91:R92)</f>
        <v>0</v>
      </c>
      <c r="S90" s="194"/>
      <c r="T90" s="196">
        <f>SUM(T91:T92)</f>
        <v>0</v>
      </c>
      <c r="AR90" s="197" t="s">
        <v>188</v>
      </c>
      <c r="AT90" s="198" t="s">
        <v>68</v>
      </c>
      <c r="AU90" s="198" t="s">
        <v>76</v>
      </c>
      <c r="AY90" s="197" t="s">
        <v>162</v>
      </c>
      <c r="BK90" s="199">
        <f>SUM(BK91:BK92)</f>
        <v>0</v>
      </c>
    </row>
    <row r="91" spans="2:65" s="1" customFormat="1" ht="22.5" customHeight="1">
      <c r="B91" s="42"/>
      <c r="C91" s="205" t="s">
        <v>76</v>
      </c>
      <c r="D91" s="205" t="s">
        <v>166</v>
      </c>
      <c r="E91" s="206" t="s">
        <v>516</v>
      </c>
      <c r="F91" s="207" t="s">
        <v>517</v>
      </c>
      <c r="G91" s="208" t="s">
        <v>489</v>
      </c>
      <c r="H91" s="209">
        <v>0.4</v>
      </c>
      <c r="I91" s="210"/>
      <c r="J91" s="211">
        <f>ROUND(I91*H91,2)</f>
        <v>0</v>
      </c>
      <c r="K91" s="207" t="s">
        <v>21</v>
      </c>
      <c r="L91" s="62"/>
      <c r="M91" s="212" t="s">
        <v>21</v>
      </c>
      <c r="N91" s="213" t="s">
        <v>40</v>
      </c>
      <c r="O91" s="4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25" t="s">
        <v>518</v>
      </c>
      <c r="AT91" s="25" t="s">
        <v>166</v>
      </c>
      <c r="AU91" s="25" t="s">
        <v>80</v>
      </c>
      <c r="AY91" s="25" t="s">
        <v>162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25" t="s">
        <v>76</v>
      </c>
      <c r="BK91" s="216">
        <f>ROUND(I91*H91,2)</f>
        <v>0</v>
      </c>
      <c r="BL91" s="25" t="s">
        <v>518</v>
      </c>
      <c r="BM91" s="25" t="s">
        <v>790</v>
      </c>
    </row>
    <row r="92" spans="2:65" s="12" customFormat="1">
      <c r="B92" s="217"/>
      <c r="C92" s="218"/>
      <c r="D92" s="229" t="s">
        <v>174</v>
      </c>
      <c r="E92" s="230" t="s">
        <v>21</v>
      </c>
      <c r="F92" s="231" t="s">
        <v>520</v>
      </c>
      <c r="G92" s="218"/>
      <c r="H92" s="232">
        <v>0.4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174</v>
      </c>
      <c r="AU92" s="228" t="s">
        <v>80</v>
      </c>
      <c r="AV92" s="12" t="s">
        <v>80</v>
      </c>
      <c r="AW92" s="12" t="s">
        <v>33</v>
      </c>
      <c r="AX92" s="12" t="s">
        <v>76</v>
      </c>
      <c r="AY92" s="228" t="s">
        <v>162</v>
      </c>
    </row>
    <row r="93" spans="2:65" s="11" customFormat="1" ht="29.85" customHeight="1">
      <c r="B93" s="186"/>
      <c r="C93" s="187"/>
      <c r="D93" s="202" t="s">
        <v>68</v>
      </c>
      <c r="E93" s="203" t="s">
        <v>521</v>
      </c>
      <c r="F93" s="203" t="s">
        <v>522</v>
      </c>
      <c r="G93" s="187"/>
      <c r="H93" s="187"/>
      <c r="I93" s="190"/>
      <c r="J93" s="204">
        <f>BK93</f>
        <v>0</v>
      </c>
      <c r="K93" s="187"/>
      <c r="L93" s="192"/>
      <c r="M93" s="193"/>
      <c r="N93" s="194"/>
      <c r="O93" s="194"/>
      <c r="P93" s="195">
        <f>SUM(P94:P95)</f>
        <v>0</v>
      </c>
      <c r="Q93" s="194"/>
      <c r="R93" s="195">
        <f>SUM(R94:R95)</f>
        <v>0</v>
      </c>
      <c r="S93" s="194"/>
      <c r="T93" s="196">
        <f>SUM(T94:T95)</f>
        <v>0</v>
      </c>
      <c r="AR93" s="197" t="s">
        <v>188</v>
      </c>
      <c r="AT93" s="198" t="s">
        <v>68</v>
      </c>
      <c r="AU93" s="198" t="s">
        <v>76</v>
      </c>
      <c r="AY93" s="197" t="s">
        <v>162</v>
      </c>
      <c r="BK93" s="199">
        <f>SUM(BK94:BK95)</f>
        <v>0</v>
      </c>
    </row>
    <row r="94" spans="2:65" s="1" customFormat="1" ht="22.5" customHeight="1">
      <c r="B94" s="42"/>
      <c r="C94" s="205" t="s">
        <v>80</v>
      </c>
      <c r="D94" s="205" t="s">
        <v>166</v>
      </c>
      <c r="E94" s="206" t="s">
        <v>523</v>
      </c>
      <c r="F94" s="207" t="s">
        <v>522</v>
      </c>
      <c r="G94" s="208" t="s">
        <v>489</v>
      </c>
      <c r="H94" s="209">
        <v>1</v>
      </c>
      <c r="I94" s="210"/>
      <c r="J94" s="211">
        <f>ROUND(I94*H94,2)</f>
        <v>0</v>
      </c>
      <c r="K94" s="207" t="s">
        <v>21</v>
      </c>
      <c r="L94" s="62"/>
      <c r="M94" s="212" t="s">
        <v>21</v>
      </c>
      <c r="N94" s="213" t="s">
        <v>40</v>
      </c>
      <c r="O94" s="4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25" t="s">
        <v>518</v>
      </c>
      <c r="AT94" s="25" t="s">
        <v>166</v>
      </c>
      <c r="AU94" s="25" t="s">
        <v>80</v>
      </c>
      <c r="AY94" s="25" t="s">
        <v>162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25" t="s">
        <v>76</v>
      </c>
      <c r="BK94" s="216">
        <f>ROUND(I94*H94,2)</f>
        <v>0</v>
      </c>
      <c r="BL94" s="25" t="s">
        <v>518</v>
      </c>
      <c r="BM94" s="25" t="s">
        <v>791</v>
      </c>
    </row>
    <row r="95" spans="2:65" s="12" customFormat="1">
      <c r="B95" s="217"/>
      <c r="C95" s="218"/>
      <c r="D95" s="229" t="s">
        <v>174</v>
      </c>
      <c r="E95" s="230" t="s">
        <v>21</v>
      </c>
      <c r="F95" s="231" t="s">
        <v>741</v>
      </c>
      <c r="G95" s="218"/>
      <c r="H95" s="232">
        <v>1</v>
      </c>
      <c r="I95" s="223"/>
      <c r="J95" s="218"/>
      <c r="K95" s="218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174</v>
      </c>
      <c r="AU95" s="228" t="s">
        <v>80</v>
      </c>
      <c r="AV95" s="12" t="s">
        <v>80</v>
      </c>
      <c r="AW95" s="12" t="s">
        <v>33</v>
      </c>
      <c r="AX95" s="12" t="s">
        <v>76</v>
      </c>
      <c r="AY95" s="228" t="s">
        <v>162</v>
      </c>
    </row>
    <row r="96" spans="2:65" s="11" customFormat="1" ht="29.85" customHeight="1">
      <c r="B96" s="186"/>
      <c r="C96" s="187"/>
      <c r="D96" s="202" t="s">
        <v>68</v>
      </c>
      <c r="E96" s="203" t="s">
        <v>526</v>
      </c>
      <c r="F96" s="203" t="s">
        <v>527</v>
      </c>
      <c r="G96" s="187"/>
      <c r="H96" s="187"/>
      <c r="I96" s="190"/>
      <c r="J96" s="204">
        <f>BK96</f>
        <v>0</v>
      </c>
      <c r="K96" s="187"/>
      <c r="L96" s="192"/>
      <c r="M96" s="193"/>
      <c r="N96" s="194"/>
      <c r="O96" s="194"/>
      <c r="P96" s="195">
        <f>SUM(P97:P98)</f>
        <v>0</v>
      </c>
      <c r="Q96" s="194"/>
      <c r="R96" s="195">
        <f>SUM(R97:R98)</f>
        <v>0</v>
      </c>
      <c r="S96" s="194"/>
      <c r="T96" s="196">
        <f>SUM(T97:T98)</f>
        <v>0</v>
      </c>
      <c r="AR96" s="197" t="s">
        <v>188</v>
      </c>
      <c r="AT96" s="198" t="s">
        <v>68</v>
      </c>
      <c r="AU96" s="198" t="s">
        <v>76</v>
      </c>
      <c r="AY96" s="197" t="s">
        <v>162</v>
      </c>
      <c r="BK96" s="199">
        <f>SUM(BK97:BK98)</f>
        <v>0</v>
      </c>
    </row>
    <row r="97" spans="2:65" s="1" customFormat="1" ht="22.5" customHeight="1">
      <c r="B97" s="42"/>
      <c r="C97" s="205" t="s">
        <v>172</v>
      </c>
      <c r="D97" s="205" t="s">
        <v>166</v>
      </c>
      <c r="E97" s="206" t="s">
        <v>528</v>
      </c>
      <c r="F97" s="207" t="s">
        <v>529</v>
      </c>
      <c r="G97" s="208" t="s">
        <v>489</v>
      </c>
      <c r="H97" s="209">
        <v>0.4</v>
      </c>
      <c r="I97" s="210"/>
      <c r="J97" s="211">
        <f>ROUND(I97*H97,2)</f>
        <v>0</v>
      </c>
      <c r="K97" s="207" t="s">
        <v>21</v>
      </c>
      <c r="L97" s="62"/>
      <c r="M97" s="212" t="s">
        <v>21</v>
      </c>
      <c r="N97" s="213" t="s">
        <v>40</v>
      </c>
      <c r="O97" s="4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AR97" s="25" t="s">
        <v>518</v>
      </c>
      <c r="AT97" s="25" t="s">
        <v>166</v>
      </c>
      <c r="AU97" s="25" t="s">
        <v>80</v>
      </c>
      <c r="AY97" s="25" t="s">
        <v>162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25" t="s">
        <v>76</v>
      </c>
      <c r="BK97" s="216">
        <f>ROUND(I97*H97,2)</f>
        <v>0</v>
      </c>
      <c r="BL97" s="25" t="s">
        <v>518</v>
      </c>
      <c r="BM97" s="25" t="s">
        <v>792</v>
      </c>
    </row>
    <row r="98" spans="2:65" s="12" customFormat="1">
      <c r="B98" s="217"/>
      <c r="C98" s="218"/>
      <c r="D98" s="229" t="s">
        <v>174</v>
      </c>
      <c r="E98" s="230" t="s">
        <v>21</v>
      </c>
      <c r="F98" s="231" t="s">
        <v>531</v>
      </c>
      <c r="G98" s="218"/>
      <c r="H98" s="232">
        <v>0.4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174</v>
      </c>
      <c r="AU98" s="228" t="s">
        <v>80</v>
      </c>
      <c r="AV98" s="12" t="s">
        <v>80</v>
      </c>
      <c r="AW98" s="12" t="s">
        <v>33</v>
      </c>
      <c r="AX98" s="12" t="s">
        <v>76</v>
      </c>
      <c r="AY98" s="228" t="s">
        <v>162</v>
      </c>
    </row>
    <row r="99" spans="2:65" s="11" customFormat="1" ht="29.85" customHeight="1">
      <c r="B99" s="186"/>
      <c r="C99" s="187"/>
      <c r="D99" s="202" t="s">
        <v>68</v>
      </c>
      <c r="E99" s="203" t="s">
        <v>532</v>
      </c>
      <c r="F99" s="203" t="s">
        <v>533</v>
      </c>
      <c r="G99" s="187"/>
      <c r="H99" s="187"/>
      <c r="I99" s="190"/>
      <c r="J99" s="204">
        <f>BK99</f>
        <v>0</v>
      </c>
      <c r="K99" s="187"/>
      <c r="L99" s="192"/>
      <c r="M99" s="193"/>
      <c r="N99" s="194"/>
      <c r="O99" s="194"/>
      <c r="P99" s="195">
        <f>SUM(P100:P101)</f>
        <v>0</v>
      </c>
      <c r="Q99" s="194"/>
      <c r="R99" s="195">
        <f>SUM(R100:R101)</f>
        <v>0</v>
      </c>
      <c r="S99" s="194"/>
      <c r="T99" s="196">
        <f>SUM(T100:T101)</f>
        <v>0</v>
      </c>
      <c r="AR99" s="197" t="s">
        <v>188</v>
      </c>
      <c r="AT99" s="198" t="s">
        <v>68</v>
      </c>
      <c r="AU99" s="198" t="s">
        <v>76</v>
      </c>
      <c r="AY99" s="197" t="s">
        <v>162</v>
      </c>
      <c r="BK99" s="199">
        <f>SUM(BK100:BK101)</f>
        <v>0</v>
      </c>
    </row>
    <row r="100" spans="2:65" s="1" customFormat="1" ht="22.5" customHeight="1">
      <c r="B100" s="42"/>
      <c r="C100" s="205" t="s">
        <v>171</v>
      </c>
      <c r="D100" s="205" t="s">
        <v>166</v>
      </c>
      <c r="E100" s="206" t="s">
        <v>534</v>
      </c>
      <c r="F100" s="207" t="s">
        <v>535</v>
      </c>
      <c r="G100" s="208" t="s">
        <v>376</v>
      </c>
      <c r="H100" s="209">
        <v>2</v>
      </c>
      <c r="I100" s="210"/>
      <c r="J100" s="211">
        <f>ROUND(I100*H100,2)</f>
        <v>0</v>
      </c>
      <c r="K100" s="207" t="s">
        <v>21</v>
      </c>
      <c r="L100" s="62"/>
      <c r="M100" s="212" t="s">
        <v>21</v>
      </c>
      <c r="N100" s="213" t="s">
        <v>40</v>
      </c>
      <c r="O100" s="4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25" t="s">
        <v>518</v>
      </c>
      <c r="AT100" s="25" t="s">
        <v>166</v>
      </c>
      <c r="AU100" s="25" t="s">
        <v>80</v>
      </c>
      <c r="AY100" s="25" t="s">
        <v>162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5" t="s">
        <v>76</v>
      </c>
      <c r="BK100" s="216">
        <f>ROUND(I100*H100,2)</f>
        <v>0</v>
      </c>
      <c r="BL100" s="25" t="s">
        <v>518</v>
      </c>
      <c r="BM100" s="25" t="s">
        <v>793</v>
      </c>
    </row>
    <row r="101" spans="2:65" s="12" customFormat="1">
      <c r="B101" s="217"/>
      <c r="C101" s="218"/>
      <c r="D101" s="229" t="s">
        <v>174</v>
      </c>
      <c r="E101" s="230" t="s">
        <v>21</v>
      </c>
      <c r="F101" s="231" t="s">
        <v>537</v>
      </c>
      <c r="G101" s="218"/>
      <c r="H101" s="232">
        <v>2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174</v>
      </c>
      <c r="AU101" s="228" t="s">
        <v>80</v>
      </c>
      <c r="AV101" s="12" t="s">
        <v>80</v>
      </c>
      <c r="AW101" s="12" t="s">
        <v>33</v>
      </c>
      <c r="AX101" s="12" t="s">
        <v>76</v>
      </c>
      <c r="AY101" s="228" t="s">
        <v>162</v>
      </c>
    </row>
    <row r="102" spans="2:65" s="11" customFormat="1" ht="29.85" customHeight="1">
      <c r="B102" s="186"/>
      <c r="C102" s="187"/>
      <c r="D102" s="202" t="s">
        <v>68</v>
      </c>
      <c r="E102" s="203" t="s">
        <v>538</v>
      </c>
      <c r="F102" s="203" t="s">
        <v>539</v>
      </c>
      <c r="G102" s="187"/>
      <c r="H102" s="187"/>
      <c r="I102" s="190"/>
      <c r="J102" s="204">
        <f>BK102</f>
        <v>0</v>
      </c>
      <c r="K102" s="187"/>
      <c r="L102" s="192"/>
      <c r="M102" s="193"/>
      <c r="N102" s="194"/>
      <c r="O102" s="194"/>
      <c r="P102" s="195">
        <f>SUM(P103:P104)</f>
        <v>0</v>
      </c>
      <c r="Q102" s="194"/>
      <c r="R102" s="195">
        <f>SUM(R103:R104)</f>
        <v>0</v>
      </c>
      <c r="S102" s="194"/>
      <c r="T102" s="196">
        <f>SUM(T103:T104)</f>
        <v>0</v>
      </c>
      <c r="AR102" s="197" t="s">
        <v>188</v>
      </c>
      <c r="AT102" s="198" t="s">
        <v>68</v>
      </c>
      <c r="AU102" s="198" t="s">
        <v>76</v>
      </c>
      <c r="AY102" s="197" t="s">
        <v>162</v>
      </c>
      <c r="BK102" s="199">
        <f>SUM(BK103:BK104)</f>
        <v>0</v>
      </c>
    </row>
    <row r="103" spans="2:65" s="1" customFormat="1" ht="22.5" customHeight="1">
      <c r="B103" s="42"/>
      <c r="C103" s="205" t="s">
        <v>188</v>
      </c>
      <c r="D103" s="205" t="s">
        <v>166</v>
      </c>
      <c r="E103" s="206" t="s">
        <v>540</v>
      </c>
      <c r="F103" s="207" t="s">
        <v>541</v>
      </c>
      <c r="G103" s="208" t="s">
        <v>489</v>
      </c>
      <c r="H103" s="209">
        <v>0.4</v>
      </c>
      <c r="I103" s="210"/>
      <c r="J103" s="211">
        <f>ROUND(I103*H103,2)</f>
        <v>0</v>
      </c>
      <c r="K103" s="207" t="s">
        <v>21</v>
      </c>
      <c r="L103" s="62"/>
      <c r="M103" s="212" t="s">
        <v>21</v>
      </c>
      <c r="N103" s="213" t="s">
        <v>40</v>
      </c>
      <c r="O103" s="4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25" t="s">
        <v>518</v>
      </c>
      <c r="AT103" s="25" t="s">
        <v>166</v>
      </c>
      <c r="AU103" s="25" t="s">
        <v>80</v>
      </c>
      <c r="AY103" s="25" t="s">
        <v>162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5" t="s">
        <v>76</v>
      </c>
      <c r="BK103" s="216">
        <f>ROUND(I103*H103,2)</f>
        <v>0</v>
      </c>
      <c r="BL103" s="25" t="s">
        <v>518</v>
      </c>
      <c r="BM103" s="25" t="s">
        <v>794</v>
      </c>
    </row>
    <row r="104" spans="2:65" s="12" customFormat="1">
      <c r="B104" s="217"/>
      <c r="C104" s="218"/>
      <c r="D104" s="229" t="s">
        <v>174</v>
      </c>
      <c r="E104" s="230" t="s">
        <v>21</v>
      </c>
      <c r="F104" s="231" t="s">
        <v>543</v>
      </c>
      <c r="G104" s="218"/>
      <c r="H104" s="232">
        <v>0.4</v>
      </c>
      <c r="I104" s="223"/>
      <c r="J104" s="218"/>
      <c r="K104" s="218"/>
      <c r="L104" s="224"/>
      <c r="M104" s="289"/>
      <c r="N104" s="290"/>
      <c r="O104" s="290"/>
      <c r="P104" s="290"/>
      <c r="Q104" s="290"/>
      <c r="R104" s="290"/>
      <c r="S104" s="290"/>
      <c r="T104" s="291"/>
      <c r="AT104" s="228" t="s">
        <v>174</v>
      </c>
      <c r="AU104" s="228" t="s">
        <v>80</v>
      </c>
      <c r="AV104" s="12" t="s">
        <v>80</v>
      </c>
      <c r="AW104" s="12" t="s">
        <v>33</v>
      </c>
      <c r="AX104" s="12" t="s">
        <v>76</v>
      </c>
      <c r="AY104" s="228" t="s">
        <v>162</v>
      </c>
    </row>
    <row r="105" spans="2:65" s="1" customFormat="1" ht="6.95" customHeight="1">
      <c r="B105" s="57"/>
      <c r="C105" s="58"/>
      <c r="D105" s="58"/>
      <c r="E105" s="58"/>
      <c r="F105" s="58"/>
      <c r="G105" s="58"/>
      <c r="H105" s="58"/>
      <c r="I105" s="149"/>
      <c r="J105" s="58"/>
      <c r="K105" s="58"/>
      <c r="L105" s="62"/>
    </row>
  </sheetData>
  <sheetProtection password="CC35" sheet="1" objects="1" scenarios="1" formatCells="0" formatColumns="0" formatRows="0" sort="0" autoFilter="0"/>
  <autoFilter ref="C87:K104"/>
  <mergeCells count="12">
    <mergeCell ref="E78:H78"/>
    <mergeCell ref="E80:H80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6:H76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18</vt:i4>
      </vt:variant>
      <vt:variant>
        <vt:lpstr>Pojmenované oblasti</vt:lpstr>
      </vt:variant>
      <vt:variant>
        <vt:i4>35</vt:i4>
      </vt:variant>
    </vt:vector>
  </HeadingPairs>
  <TitlesOfParts>
    <vt:vector size="53" baseType="lpstr">
      <vt:lpstr>Rekapitulace stavby</vt:lpstr>
      <vt:lpstr>SO 01_K - Lokalita Koruna...</vt:lpstr>
      <vt:lpstr>VON - Lokalita Koruna (ko...</vt:lpstr>
      <vt:lpstr>SO 01_S - Lokalita Koruna...</vt:lpstr>
      <vt:lpstr>VON - Lokalita Koruna (se...</vt:lpstr>
      <vt:lpstr>SO 02_K - Lokalita Bulhar...</vt:lpstr>
      <vt:lpstr>VON - Lokalita Bulharská ...</vt:lpstr>
      <vt:lpstr>SO 02_S - Lokalita Bulhar...</vt:lpstr>
      <vt:lpstr>VON - Lokalita Bulharská ..._01</vt:lpstr>
      <vt:lpstr>SO 03_K - Lokalita Bulhar...</vt:lpstr>
      <vt:lpstr>VON - Lokalita Bulharská ..._02</vt:lpstr>
      <vt:lpstr>SO 03_S - Lokalita Bulhar...</vt:lpstr>
      <vt:lpstr>VON - Lokalita Bulharská ..._03</vt:lpstr>
      <vt:lpstr>SO 04_K - Lokalita Bulhar...</vt:lpstr>
      <vt:lpstr>VON - Lokalita Bulharská ..._04</vt:lpstr>
      <vt:lpstr>SO 04_S - Lokalita Bulhar...</vt:lpstr>
      <vt:lpstr>VON - Lokalita Bulharská ..._05</vt:lpstr>
      <vt:lpstr>Pokyny pro vyplnění</vt:lpstr>
      <vt:lpstr>'Rekapitulace stavby'!Názvy_tisku</vt:lpstr>
      <vt:lpstr>'SO 01_K - Lokalita Koruna...'!Názvy_tisku</vt:lpstr>
      <vt:lpstr>'SO 01_S - Lokalita Koruna...'!Názvy_tisku</vt:lpstr>
      <vt:lpstr>'SO 02_K - Lokalita Bulhar...'!Názvy_tisku</vt:lpstr>
      <vt:lpstr>'SO 02_S - Lokalita Bulhar...'!Názvy_tisku</vt:lpstr>
      <vt:lpstr>'SO 03_K - Lokalita Bulhar...'!Názvy_tisku</vt:lpstr>
      <vt:lpstr>'SO 03_S - Lokalita Bulhar...'!Názvy_tisku</vt:lpstr>
      <vt:lpstr>'SO 04_K - Lokalita Bulhar...'!Názvy_tisku</vt:lpstr>
      <vt:lpstr>'SO 04_S - Lokalita Bulhar...'!Názvy_tisku</vt:lpstr>
      <vt:lpstr>'VON - Lokalita Bulharská ...'!Názvy_tisku</vt:lpstr>
      <vt:lpstr>'VON - Lokalita Bulharská ..._01'!Názvy_tisku</vt:lpstr>
      <vt:lpstr>'VON - Lokalita Bulharská ..._02'!Názvy_tisku</vt:lpstr>
      <vt:lpstr>'VON - Lokalita Bulharská ..._03'!Názvy_tisku</vt:lpstr>
      <vt:lpstr>'VON - Lokalita Bulharská ..._04'!Názvy_tisku</vt:lpstr>
      <vt:lpstr>'VON - Lokalita Bulharská ..._05'!Názvy_tisku</vt:lpstr>
      <vt:lpstr>'VON - Lokalita Koruna (ko...'!Názvy_tisku</vt:lpstr>
      <vt:lpstr>'VON - Lokalita Koruna (se...'!Názvy_tisku</vt:lpstr>
      <vt:lpstr>'Pokyny pro vyplnění'!Oblast_tisku</vt:lpstr>
      <vt:lpstr>'Rekapitulace stavby'!Oblast_tisku</vt:lpstr>
      <vt:lpstr>'SO 01_K - Lokalita Koruna...'!Oblast_tisku</vt:lpstr>
      <vt:lpstr>'SO 01_S - Lokalita Koruna...'!Oblast_tisku</vt:lpstr>
      <vt:lpstr>'SO 02_K - Lokalita Bulhar...'!Oblast_tisku</vt:lpstr>
      <vt:lpstr>'SO 02_S - Lokalita Bulhar...'!Oblast_tisku</vt:lpstr>
      <vt:lpstr>'SO 03_K - Lokalita Bulhar...'!Oblast_tisku</vt:lpstr>
      <vt:lpstr>'SO 03_S - Lokalita Bulhar...'!Oblast_tisku</vt:lpstr>
      <vt:lpstr>'SO 04_K - Lokalita Bulhar...'!Oblast_tisku</vt:lpstr>
      <vt:lpstr>'SO 04_S - Lokalita Bulhar...'!Oblast_tisku</vt:lpstr>
      <vt:lpstr>'VON - Lokalita Bulharská ...'!Oblast_tisku</vt:lpstr>
      <vt:lpstr>'VON - Lokalita Bulharská ..._01'!Oblast_tisku</vt:lpstr>
      <vt:lpstr>'VON - Lokalita Bulharská ..._02'!Oblast_tisku</vt:lpstr>
      <vt:lpstr>'VON - Lokalita Bulharská ..._03'!Oblast_tisku</vt:lpstr>
      <vt:lpstr>'VON - Lokalita Bulharská ..._04'!Oblast_tisku</vt:lpstr>
      <vt:lpstr>'VON - Lokalita Bulharská ..._05'!Oblast_tisku</vt:lpstr>
      <vt:lpstr>'VON - Lokalita Koruna (ko...'!Oblast_tisku</vt:lpstr>
      <vt:lpstr>'VON - Lokalita Koruna (se...'!Oblast_tisku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Divín Pavel</dc:creator>
  <cp:lastModifiedBy>PROJEKTSTUDIO - Jan Müller</cp:lastModifiedBy>
  <cp:lastPrinted>2018-02-16T08:46:40Z</cp:lastPrinted>
  <dcterms:created xsi:type="dcterms:W3CDTF">2018-02-01T08:40:16Z</dcterms:created>
  <dcterms:modified xsi:type="dcterms:W3CDTF">2018-02-16T08:46:45Z</dcterms:modified>
</cp:coreProperties>
</file>